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 yWindow="132" windowWidth="19416" windowHeight="4236" firstSheet="2" activeTab="2"/>
  </bookViews>
  <sheets>
    <sheet name="Industrials" sheetId="1" r:id="rId1"/>
    <sheet name="Sheet2" sheetId="2" r:id="rId2"/>
    <sheet name="1167-2016_Form B-R1" sheetId="3" r:id="rId3"/>
  </sheets>
  <definedNames>
    <definedName name="_xlnm._FilterDatabase" localSheetId="1" hidden="1">'Sheet2'!$A$1:$L$12</definedName>
  </definedNames>
  <calcPr fullCalcOnLoad="1"/>
</workbook>
</file>

<file path=xl/sharedStrings.xml><?xml version="1.0" encoding="utf-8"?>
<sst xmlns="http://schemas.openxmlformats.org/spreadsheetml/2006/main" count="199" uniqueCount="104">
  <si>
    <t>Ward</t>
  </si>
  <si>
    <t>Consultant</t>
  </si>
  <si>
    <t>Year</t>
  </si>
  <si>
    <t>Street</t>
  </si>
  <si>
    <t>From</t>
  </si>
  <si>
    <t>To</t>
  </si>
  <si>
    <t>Length ( m )</t>
  </si>
  <si>
    <t>Width ( m )</t>
  </si>
  <si>
    <t>Area ( m2 )</t>
  </si>
  <si>
    <t>Treatment</t>
  </si>
  <si>
    <t>Unit Cost ( $ )</t>
  </si>
  <si>
    <t>Cost ( $ )</t>
  </si>
  <si>
    <t>Transcona</t>
  </si>
  <si>
    <t>Rehab</t>
  </si>
  <si>
    <t>PCC Reconstruction</t>
  </si>
  <si>
    <t>Lane kms</t>
  </si>
  <si>
    <t>River Heights - Fort Garry</t>
  </si>
  <si>
    <t>Murray Park Rd</t>
  </si>
  <si>
    <t>Moray St</t>
  </si>
  <si>
    <t>De Baets St</t>
  </si>
  <si>
    <t>Paquin Rd</t>
  </si>
  <si>
    <t>Fife St</t>
  </si>
  <si>
    <t>Berry St</t>
  </si>
  <si>
    <t>Ferry Rd</t>
  </si>
  <si>
    <t>W/B St. Matthews Ave</t>
  </si>
  <si>
    <t>E/B St. Matthews Ave</t>
  </si>
  <si>
    <t>Berry Rd</t>
  </si>
  <si>
    <t>Saulteaux N Leg</t>
  </si>
  <si>
    <t>Henlow Bay</t>
  </si>
  <si>
    <t>Fultz Blvd</t>
  </si>
  <si>
    <t>Dovercourt Dr</t>
  </si>
  <si>
    <t>Henlow Bay E Leg</t>
  </si>
  <si>
    <t xml:space="preserve"> Saulteaux Cr E Leg</t>
  </si>
  <si>
    <t>Scurfield Blvd</t>
  </si>
  <si>
    <t>Church Ave</t>
  </si>
  <si>
    <t>College Ave</t>
  </si>
  <si>
    <t>Beghin Ave</t>
  </si>
  <si>
    <t>Paquin Rd E Leg</t>
  </si>
  <si>
    <t>Paquin Rd S Leg</t>
  </si>
  <si>
    <t>N/B Beghin Ave</t>
  </si>
  <si>
    <t>S/B Beghin Ave</t>
  </si>
  <si>
    <t>Dugald Rd</t>
  </si>
  <si>
    <t>N/B Bournais Dr</t>
  </si>
  <si>
    <t>S/B Bournais Dr</t>
  </si>
  <si>
    <t>Bournais Dr</t>
  </si>
  <si>
    <t>CNR Redditt</t>
  </si>
  <si>
    <t>1599 Dugald Rd</t>
  </si>
  <si>
    <t>Inkster Blvd</t>
  </si>
  <si>
    <t>Century St</t>
  </si>
  <si>
    <t>Project Budget</t>
  </si>
  <si>
    <t>*</t>
  </si>
  <si>
    <t>Capital File No.</t>
  </si>
  <si>
    <t>Project</t>
  </si>
  <si>
    <t>Project Location</t>
  </si>
  <si>
    <r>
      <t xml:space="preserve">Capital Classification </t>
    </r>
    <r>
      <rPr>
        <sz val="8"/>
        <color indexed="8"/>
        <rFont val="Calibri"/>
        <family val="2"/>
      </rPr>
      <t>Regional /Local /Alley /LI /New/ Bridge</t>
    </r>
  </si>
  <si>
    <t>Lane-km</t>
  </si>
  <si>
    <t>2017 CSG Potential Conflict</t>
  </si>
  <si>
    <t>Preliminary Construction Notes</t>
  </si>
  <si>
    <t>2017/2018 Ind Pkg RI-01 - 2017</t>
  </si>
  <si>
    <t>Industrial</t>
  </si>
  <si>
    <t>De Baets St - Beghin Av/Paquin Rd</t>
  </si>
  <si>
    <t>2017/2018 Ind Pkg RI-01 - 2018</t>
  </si>
  <si>
    <t>Henlow By - Fultz Bv/Dovercourt Dr</t>
  </si>
  <si>
    <t>Henlow By (E Leg) - Dovercourt Dr/Scurfield Bv</t>
  </si>
  <si>
    <t>Moray St - Saulteaux N Leg/Murray Park Rd</t>
  </si>
  <si>
    <t>Paquin Rd (E Leg) - De Baets St/Paquin Rd S Leg</t>
  </si>
  <si>
    <t>Saulteaux Cr (E Leg) - Moray St/Moray St</t>
  </si>
  <si>
    <t>Capital Construction Estimate</t>
  </si>
  <si>
    <t>Add sidewalk for entire length on outer side of roadway loop (south side of south portion, east side of east portion and north side of north portion).  This sidewalk will provide pedestrians with a facility to access all of the bus stops located along the roadway.  Note that there is a crossbuck controlled spur line rail crossing of Salteaux that could be affected by the addition of a sidewalk.</t>
  </si>
  <si>
    <t>Add 3.5 metre multi-use path to the east side of Moray Street from the current north terminus of the existing multi-use path (approximately 160 m south of the Moray/Murray Park T-intersection) northwards up to the Saulteaux N Leg (project limit).  The need for this multi-use path was identified in the Ped and Cycle Strategies.  Note that there is a crossbuck controlled spur line rail crossing of Moray that could be affected by the addition of a multi-use path.</t>
  </si>
  <si>
    <t>Add sidewalk to one side of both Henlow Bay and Henlow Bay East. The consultant should look at what side is preferable based on site constraints and operational considerations.</t>
  </si>
  <si>
    <t>Add sidewalk to north side of DeBaets from Durant to Paquin, east side of Paquin, west side of Beghin from Dugald to DeBaets.</t>
  </si>
  <si>
    <t>Transp Comments</t>
  </si>
  <si>
    <t>WWD</t>
  </si>
  <si>
    <t>Backlogged trenchless work (S)</t>
  </si>
  <si>
    <t>Coordinate Watermain (W)</t>
  </si>
  <si>
    <t>*This project will require ongoing discussions with Transportation to finalize a scope of work.  This section of St. Matthews Avenue is part of the Bicycle Spine Network in the Ped and Cycle Strategies and there are existing bike facilities east and west of the project areas.
*A T-dwg is being prepared as a non-standard design is required with a narrow median or no median to minimize property implications while introducing buffered bike lanes.  Need to see how tie in works with work done on St. Matthews extension east of Route 90. May need some property on NW corner at Route 90 intersection.
*Sidewalk required on the north side of St. Matthews from Century to King Edward.  Sidewalks required along virtually the entire length of St. Matthews between Ferry and Century.
*Traffic control at St. Matthews and Ferry will need to be reviewed.  There will likely be a need and cost resulting from this review.
*We would like to add design of the Yellow Ribbon Greenway Extension to the consultant assignment for the St. Matthews project.  There is a desire politically and administratively to connect the existing Yellow Ribbon Greenway path on the west side of Truro Creek to the St. Matthews Avenue/Ferry Road intersection via the future Silver Avenue extension alignment (i.e. along the north edge of the St. James Memorial Sports Park and St. James Garden).  We would like the consultant assignment for the road to include the engineering associated with the Greenway extension.  If we can get the engineering and cost estimate completed in this way we would look to program construction in 2018 or later using Recreational Bike Paths and Walkways budget.  Engineering would negotiate the detailed design and CA with the successful proponent with the intentions they deliver construction in 2018.  Having the same consultant will also ensure the St. Matthews to Yellow Ribbon Greenway connection is designed appropriately at the Ferry intersection.</t>
  </si>
  <si>
    <t>* Review multi-use path crossing on south side of intersection for compliance with current design practices.
* Review north-south median geometry for potential improvements to north-south left turn sight lines.</t>
  </si>
  <si>
    <t>Feedermain on Fife (W)</t>
  </si>
  <si>
    <t>Beghin Av - De Baets St/Dugald Rd</t>
  </si>
  <si>
    <t>Bournais Dr - Dugald Rd/CNR Redditt</t>
  </si>
  <si>
    <t>Fife St - Inkster Bv/College Av</t>
  </si>
  <si>
    <t>St Matthews Av - Berry Rd/Century St</t>
  </si>
  <si>
    <t>St Matthews Av - Ferry Rd/Berry Rd</t>
  </si>
  <si>
    <t>17-RI-01-B</t>
  </si>
  <si>
    <t>17-RI-01-A</t>
  </si>
  <si>
    <t>Yellow Ribbon Pathway - existing YR path to Ferry Rd</t>
  </si>
  <si>
    <t>CAPITAL FILE No.</t>
  </si>
  <si>
    <t>Preliminary Design</t>
  </si>
  <si>
    <t>Detailed Design</t>
  </si>
  <si>
    <t>Contract Administration</t>
  </si>
  <si>
    <t>Post Construction Services</t>
  </si>
  <si>
    <t>TOTAL ENGINEERING SERVICES FEES</t>
  </si>
  <si>
    <t>fixed fee</t>
  </si>
  <si>
    <t>TOTAL MAXIMUM based on hourly rates</t>
  </si>
  <si>
    <t>(a)</t>
  </si>
  <si>
    <t>(b)</t>
  </si>
  <si>
    <t xml:space="preserve"> (c) </t>
  </si>
  <si>
    <t>(d)</t>
  </si>
  <si>
    <t>a+b+c+d</t>
  </si>
  <si>
    <t>TOTAL:</t>
  </si>
  <si>
    <t>Industrial Street-Package 1-2017 Street Locations</t>
  </si>
  <si>
    <t>17-RI-01</t>
  </si>
  <si>
    <t>PROJECT LOCATION (Refer to Appendix C-R1)</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</si>
</sst>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quot;$&quot;#,##0"/>
    <numFmt numFmtId="174" formatCode="0.000"/>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409]dd\-mmm\-yy;@"/>
    <numFmt numFmtId="181" formatCode="[$-409]d\-mmm\-yyyy;@"/>
  </numFmts>
  <fonts count="50">
    <font>
      <sz val="10"/>
      <name val="Arial"/>
      <family val="0"/>
    </font>
    <font>
      <b/>
      <sz val="12"/>
      <name val="Arial"/>
      <family val="2"/>
    </font>
    <font>
      <u val="single"/>
      <sz val="10"/>
      <color indexed="12"/>
      <name val="Arial"/>
      <family val="2"/>
    </font>
    <font>
      <u val="single"/>
      <sz val="10"/>
      <color indexed="36"/>
      <name val="Arial"/>
      <family val="2"/>
    </font>
    <font>
      <sz val="8"/>
      <color indexed="8"/>
      <name val="Calibri"/>
      <family val="2"/>
    </font>
    <font>
      <sz val="10"/>
      <name val="Calibri"/>
      <family val="2"/>
    </font>
    <font>
      <sz val="12"/>
      <name val="Arial"/>
      <family val="2"/>
    </font>
    <font>
      <b/>
      <sz val="11"/>
      <name val="Arial"/>
      <family val="2"/>
    </font>
    <font>
      <b/>
      <i/>
      <sz val="12"/>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9"/>
      <name val="Calibri"/>
      <family val="2"/>
    </font>
    <font>
      <sz val="9"/>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9"/>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2"/>
        <bgColor indexed="64"/>
      </patternFill>
    </fill>
    <fill>
      <patternFill patternType="solid">
        <fgColor rgb="FFFFFF99"/>
        <bgColor indexed="64"/>
      </patternFill>
    </fill>
    <fill>
      <patternFill patternType="solid">
        <fgColor theme="1" tint="0.4999800026416778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bottom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style="thin"/>
    </border>
    <border>
      <left style="thin"/>
      <right/>
      <top style="thin"/>
      <bottom style="thin"/>
    </border>
    <border>
      <left style="medium"/>
      <right/>
      <top style="thin"/>
      <bottom style="medium"/>
    </border>
    <border>
      <left/>
      <right/>
      <top style="thin"/>
      <bottom style="medium"/>
    </border>
    <border>
      <left style="medium"/>
      <right style="medium"/>
      <top style="double"/>
      <bottom style="medium"/>
    </border>
    <border diagonalUp="1">
      <left style="thin"/>
      <right/>
      <top style="thin"/>
      <bottom style="thin"/>
      <diagonal style="thin"/>
    </border>
    <border diagonalUp="1">
      <left style="thin"/>
      <right style="thin"/>
      <top style="thin"/>
      <bottom style="thin"/>
      <diagonal style="thin"/>
    </border>
    <border>
      <left style="medium"/>
      <right style="thin"/>
      <top style="medium"/>
      <bottom style="thin"/>
    </border>
    <border>
      <left style="medium"/>
      <right style="thin"/>
      <top style="thin"/>
      <bottom style="medium"/>
    </border>
    <border>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8">
    <xf numFmtId="0" fontId="0" fillId="0" borderId="0" xfId="0" applyAlignment="1">
      <alignment/>
    </xf>
    <xf numFmtId="0" fontId="1" fillId="0" borderId="10" xfId="0" applyFont="1" applyBorder="1" applyAlignment="1">
      <alignment horizontal="center" vertical="center"/>
    </xf>
    <xf numFmtId="172" fontId="0" fillId="0" borderId="0" xfId="0" applyNumberFormat="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172" fontId="0" fillId="0" borderId="10" xfId="0" applyNumberFormat="1" applyFill="1" applyBorder="1" applyAlignment="1">
      <alignment horizontal="center" vertical="center"/>
    </xf>
    <xf numFmtId="0" fontId="0" fillId="33" borderId="10" xfId="0" applyFont="1" applyFill="1" applyBorder="1" applyAlignment="1">
      <alignment horizontal="center" vertical="center"/>
    </xf>
    <xf numFmtId="0" fontId="0" fillId="33" borderId="10" xfId="0" applyFill="1" applyBorder="1" applyAlignment="1">
      <alignment horizontal="center" vertical="center"/>
    </xf>
    <xf numFmtId="172" fontId="0" fillId="33" borderId="10" xfId="0" applyNumberForma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ill="1" applyBorder="1" applyAlignment="1">
      <alignment horizontal="center" vertical="center"/>
    </xf>
    <xf numFmtId="0" fontId="0" fillId="34" borderId="10" xfId="0" applyFont="1" applyFill="1" applyBorder="1" applyAlignment="1">
      <alignment horizontal="center" vertical="center"/>
    </xf>
    <xf numFmtId="0" fontId="48" fillId="4" borderId="10" xfId="0" applyFont="1" applyFill="1" applyBorder="1" applyAlignment="1" applyProtection="1">
      <alignment horizontal="left" wrapText="1"/>
      <protection locked="0"/>
    </xf>
    <xf numFmtId="0" fontId="28" fillId="0" borderId="10" xfId="0" applyFont="1" applyFill="1" applyBorder="1" applyAlignment="1">
      <alignment horizontal="center" vertical="center"/>
    </xf>
    <xf numFmtId="0" fontId="49" fillId="0" borderId="10" xfId="0" applyFont="1" applyFill="1" applyBorder="1" applyAlignment="1" applyProtection="1">
      <alignment vertical="center"/>
      <protection/>
    </xf>
    <xf numFmtId="174" fontId="28" fillId="0" borderId="10" xfId="0" applyNumberFormat="1" applyFont="1" applyFill="1" applyBorder="1" applyAlignment="1">
      <alignment horizontal="center" vertical="center"/>
    </xf>
    <xf numFmtId="0" fontId="28" fillId="0" borderId="10" xfId="0" applyFont="1" applyFill="1" applyBorder="1" applyAlignment="1">
      <alignment horizontal="left" vertical="center"/>
    </xf>
    <xf numFmtId="172" fontId="28" fillId="0" borderId="10" xfId="0" applyNumberFormat="1" applyFont="1" applyFill="1" applyBorder="1" applyAlignment="1">
      <alignment horizontal="right" vertical="center"/>
    </xf>
    <xf numFmtId="0" fontId="28" fillId="0" borderId="12" xfId="0" applyFont="1" applyFill="1" applyBorder="1" applyAlignment="1">
      <alignment horizontal="center" vertical="center"/>
    </xf>
    <xf numFmtId="0" fontId="49" fillId="0" borderId="12" xfId="0" applyFont="1" applyFill="1" applyBorder="1" applyAlignment="1" applyProtection="1">
      <alignment vertical="center"/>
      <protection/>
    </xf>
    <xf numFmtId="174" fontId="28" fillId="0" borderId="12" xfId="0" applyNumberFormat="1" applyFont="1" applyFill="1" applyBorder="1" applyAlignment="1">
      <alignment horizontal="center" vertical="center"/>
    </xf>
    <xf numFmtId="0" fontId="28" fillId="0" borderId="12" xfId="0" applyFont="1" applyFill="1" applyBorder="1" applyAlignment="1">
      <alignment horizontal="left" vertical="center"/>
    </xf>
    <xf numFmtId="172" fontId="28" fillId="0" borderId="12" xfId="0" applyNumberFormat="1" applyFont="1" applyFill="1" applyBorder="1" applyAlignment="1">
      <alignment horizontal="right" vertical="center"/>
    </xf>
    <xf numFmtId="0" fontId="28" fillId="0" borderId="13" xfId="0" applyFont="1" applyFill="1" applyBorder="1" applyAlignment="1">
      <alignment horizontal="center" vertical="center"/>
    </xf>
    <xf numFmtId="0" fontId="49" fillId="0" borderId="13" xfId="0" applyFont="1" applyFill="1" applyBorder="1" applyAlignment="1" applyProtection="1">
      <alignment vertical="center"/>
      <protection/>
    </xf>
    <xf numFmtId="174" fontId="28" fillId="0" borderId="13" xfId="0" applyNumberFormat="1" applyFont="1" applyFill="1" applyBorder="1" applyAlignment="1">
      <alignment horizontal="center" vertical="center"/>
    </xf>
    <xf numFmtId="0" fontId="28" fillId="0" borderId="13" xfId="0" applyFont="1" applyFill="1" applyBorder="1" applyAlignment="1">
      <alignment horizontal="left" vertical="center"/>
    </xf>
    <xf numFmtId="172" fontId="28" fillId="0" borderId="13" xfId="0" applyNumberFormat="1" applyFont="1" applyFill="1" applyBorder="1" applyAlignment="1">
      <alignment horizontal="right" vertical="center"/>
    </xf>
    <xf numFmtId="0" fontId="28" fillId="0" borderId="10"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48" fillId="0" borderId="10" xfId="0" applyFont="1" applyFill="1" applyBorder="1" applyAlignment="1" applyProtection="1">
      <alignment horizontal="center" wrapText="1"/>
      <protection locked="0"/>
    </xf>
    <xf numFmtId="0" fontId="1" fillId="35" borderId="14" xfId="0" applyFont="1" applyFill="1" applyBorder="1" applyAlignment="1">
      <alignment horizontal="center" vertical="center" wrapText="1"/>
    </xf>
    <xf numFmtId="0" fontId="1" fillId="35" borderId="15" xfId="0" applyFont="1" applyFill="1" applyBorder="1" applyAlignment="1">
      <alignment horizontal="center" vertical="center" wrapText="1"/>
    </xf>
    <xf numFmtId="0" fontId="1" fillId="0" borderId="0" xfId="0" applyFont="1" applyAlignment="1">
      <alignment horizontal="center" vertical="center"/>
    </xf>
    <xf numFmtId="0" fontId="6" fillId="0" borderId="0" xfId="0" applyFont="1" applyAlignment="1">
      <alignment/>
    </xf>
    <xf numFmtId="0" fontId="1" fillId="35" borderId="10" xfId="0" applyFont="1" applyFill="1" applyBorder="1" applyAlignment="1">
      <alignment horizontal="center" vertical="center" wrapText="1"/>
    </xf>
    <xf numFmtId="0" fontId="1" fillId="35" borderId="16" xfId="0" applyFont="1" applyFill="1" applyBorder="1" applyAlignment="1">
      <alignment horizontal="center" vertical="center" wrapText="1"/>
    </xf>
    <xf numFmtId="0" fontId="7" fillId="35" borderId="13" xfId="0" applyFont="1" applyFill="1" applyBorder="1" applyAlignment="1">
      <alignment horizontal="center"/>
    </xf>
    <xf numFmtId="0" fontId="7" fillId="35" borderId="17" xfId="0" applyFont="1" applyFill="1" applyBorder="1" applyAlignment="1">
      <alignment horizontal="center"/>
    </xf>
    <xf numFmtId="0" fontId="7" fillId="35" borderId="18" xfId="0" applyFont="1" applyFill="1" applyBorder="1" applyAlignment="1">
      <alignment horizontal="center"/>
    </xf>
    <xf numFmtId="0" fontId="1" fillId="0" borderId="0" xfId="0" applyFont="1" applyAlignment="1">
      <alignment horizontal="center"/>
    </xf>
    <xf numFmtId="0" fontId="6" fillId="0" borderId="0" xfId="0" applyFont="1" applyAlignment="1">
      <alignment horizontal="center"/>
    </xf>
    <xf numFmtId="0" fontId="8" fillId="36" borderId="19" xfId="0" applyFont="1" applyFill="1" applyBorder="1" applyAlignment="1">
      <alignment vertical="center"/>
    </xf>
    <xf numFmtId="0" fontId="8" fillId="36" borderId="20" xfId="0" applyFont="1" applyFill="1" applyBorder="1" applyAlignment="1">
      <alignment vertical="center"/>
    </xf>
    <xf numFmtId="0" fontId="8" fillId="36" borderId="21" xfId="0" applyFont="1" applyFill="1" applyBorder="1" applyAlignment="1">
      <alignment vertical="center"/>
    </xf>
    <xf numFmtId="0" fontId="0" fillId="36" borderId="22" xfId="0" applyFont="1" applyFill="1" applyBorder="1" applyAlignment="1">
      <alignment horizontal="center" vertical="center"/>
    </xf>
    <xf numFmtId="0" fontId="5" fillId="37" borderId="23" xfId="0" applyFont="1" applyFill="1" applyBorder="1" applyAlignment="1">
      <alignment vertical="center"/>
    </xf>
    <xf numFmtId="172" fontId="6" fillId="0" borderId="10" xfId="0" applyNumberFormat="1" applyFont="1" applyBorder="1" applyAlignment="1">
      <alignment horizontal="center" vertical="center"/>
    </xf>
    <xf numFmtId="172" fontId="6" fillId="0" borderId="23" xfId="0" applyNumberFormat="1" applyFont="1" applyBorder="1" applyAlignment="1">
      <alignment horizontal="center" vertical="center"/>
    </xf>
    <xf numFmtId="172" fontId="6" fillId="37" borderId="16" xfId="0" applyNumberFormat="1" applyFont="1" applyFill="1" applyBorder="1" applyAlignment="1">
      <alignment horizontal="center" vertical="center"/>
    </xf>
    <xf numFmtId="0" fontId="8" fillId="35" borderId="24" xfId="0" applyFont="1" applyFill="1" applyBorder="1" applyAlignment="1">
      <alignment vertical="center"/>
    </xf>
    <xf numFmtId="0" fontId="8" fillId="35" borderId="25" xfId="0" applyFont="1" applyFill="1" applyBorder="1" applyAlignment="1">
      <alignment vertical="center"/>
    </xf>
    <xf numFmtId="0" fontId="9" fillId="35" borderId="18" xfId="0" applyFont="1" applyFill="1" applyBorder="1" applyAlignment="1">
      <alignment horizontal="right" vertical="center"/>
    </xf>
    <xf numFmtId="172" fontId="9" fillId="37" borderId="26" xfId="0" applyNumberFormat="1" applyFont="1" applyFill="1" applyBorder="1" applyAlignment="1">
      <alignment horizontal="right" vertical="center"/>
    </xf>
    <xf numFmtId="172" fontId="6" fillId="38" borderId="27" xfId="0" applyNumberFormat="1" applyFont="1" applyFill="1" applyBorder="1" applyAlignment="1">
      <alignment horizontal="center" vertical="center"/>
    </xf>
    <xf numFmtId="172" fontId="6" fillId="38" borderId="28" xfId="0" applyNumberFormat="1" applyFont="1" applyFill="1" applyBorder="1" applyAlignment="1">
      <alignment horizontal="center" vertical="center"/>
    </xf>
    <xf numFmtId="0" fontId="1" fillId="35" borderId="29" xfId="0" applyFont="1" applyFill="1" applyBorder="1" applyAlignment="1">
      <alignment horizontal="center" vertical="center" wrapText="1"/>
    </xf>
    <xf numFmtId="0" fontId="6" fillId="35" borderId="22" xfId="0" applyFont="1" applyFill="1" applyBorder="1" applyAlignment="1">
      <alignment horizontal="center" vertical="center" wrapText="1"/>
    </xf>
    <xf numFmtId="0" fontId="6" fillId="35" borderId="30" xfId="0" applyFont="1" applyFill="1" applyBorder="1" applyAlignment="1">
      <alignment wrapText="1"/>
    </xf>
    <xf numFmtId="0" fontId="1" fillId="35" borderId="14"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wrapText="1"/>
    </xf>
    <xf numFmtId="0" fontId="1" fillId="35" borderId="21" xfId="0" applyFont="1" applyFill="1" applyBorder="1" applyAlignment="1">
      <alignment horizontal="center" vertical="center" wrapText="1"/>
    </xf>
    <xf numFmtId="0" fontId="1" fillId="35" borderId="31"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22"/>
  <sheetViews>
    <sheetView zoomScale="75" zoomScaleNormal="75" zoomScalePageLayoutView="0" workbookViewId="0" topLeftCell="D1">
      <pane xSplit="2" ySplit="1" topLeftCell="F2" activePane="bottomRight" state="frozen"/>
      <selection pane="topLeft" activeCell="D1" sqref="D1"/>
      <selection pane="topRight" activeCell="F1" sqref="F1"/>
      <selection pane="bottomLeft" activeCell="D2" sqref="D2"/>
      <selection pane="bottomRight" activeCell="D3" sqref="A3:IV3"/>
    </sheetView>
  </sheetViews>
  <sheetFormatPr defaultColWidth="9.140625" defaultRowHeight="12.75"/>
  <cols>
    <col min="1" max="1" width="22.28125" style="0" bestFit="1" customWidth="1"/>
    <col min="2" max="2" width="12.421875" style="0" bestFit="1" customWidth="1"/>
    <col min="3" max="4" width="5.7109375" style="0" bestFit="1" customWidth="1"/>
    <col min="5" max="5" width="19.28125" style="0" bestFit="1" customWidth="1"/>
    <col min="6" max="6" width="14.28125" style="0" bestFit="1" customWidth="1"/>
    <col min="7" max="7" width="14.8515625" style="0" bestFit="1" customWidth="1"/>
    <col min="8" max="8" width="13.8515625" style="0" bestFit="1" customWidth="1"/>
    <col min="9" max="9" width="12.57421875" style="0" bestFit="1" customWidth="1"/>
    <col min="10" max="10" width="12.421875" style="0" bestFit="1" customWidth="1"/>
    <col min="11" max="11" width="12.00390625" style="0" bestFit="1" customWidth="1"/>
    <col min="12" max="12" width="17.7109375" style="0" bestFit="1" customWidth="1"/>
    <col min="13" max="13" width="15.7109375" style="0" bestFit="1" customWidth="1"/>
    <col min="14" max="14" width="13.7109375" style="0" bestFit="1" customWidth="1"/>
  </cols>
  <sheetData>
    <row r="1" spans="1:14" ht="15">
      <c r="A1" s="1" t="s">
        <v>0</v>
      </c>
      <c r="B1" s="1" t="s">
        <v>1</v>
      </c>
      <c r="C1" s="1" t="s">
        <v>2</v>
      </c>
      <c r="D1" s="1" t="s">
        <v>2</v>
      </c>
      <c r="E1" s="1" t="s">
        <v>3</v>
      </c>
      <c r="F1" s="1" t="s">
        <v>4</v>
      </c>
      <c r="G1" s="1" t="s">
        <v>5</v>
      </c>
      <c r="H1" s="1" t="s">
        <v>6</v>
      </c>
      <c r="I1" s="1" t="s">
        <v>7</v>
      </c>
      <c r="J1" s="1" t="s">
        <v>8</v>
      </c>
      <c r="K1" s="1" t="s">
        <v>15</v>
      </c>
      <c r="L1" s="1" t="s">
        <v>9</v>
      </c>
      <c r="M1" s="1" t="s">
        <v>10</v>
      </c>
      <c r="N1" s="1" t="s">
        <v>11</v>
      </c>
    </row>
    <row r="2" spans="1:14" ht="12.75">
      <c r="A2" s="4" t="s">
        <v>16</v>
      </c>
      <c r="B2" s="3"/>
      <c r="C2" s="3">
        <v>2015</v>
      </c>
      <c r="D2" s="3">
        <v>2018</v>
      </c>
      <c r="E2" s="9" t="s">
        <v>32</v>
      </c>
      <c r="F2" s="9" t="s">
        <v>18</v>
      </c>
      <c r="G2" s="9" t="s">
        <v>18</v>
      </c>
      <c r="H2" s="3">
        <v>635</v>
      </c>
      <c r="I2" s="3">
        <v>9.6</v>
      </c>
      <c r="J2" s="3">
        <f aca="true" t="shared" si="0" ref="J2:J19">+H2*I2</f>
        <v>6096</v>
      </c>
      <c r="K2" s="3">
        <f aca="true" t="shared" si="1" ref="K2:K19">+H2/1000*I2/3.65</f>
        <v>1.67013698630137</v>
      </c>
      <c r="L2" s="9" t="s">
        <v>14</v>
      </c>
      <c r="M2" s="3">
        <v>420</v>
      </c>
      <c r="N2" s="5">
        <f aca="true" t="shared" si="2" ref="N2:N19">+J2*M2</f>
        <v>2560320</v>
      </c>
    </row>
    <row r="3" spans="1:14" ht="12.75">
      <c r="A3" s="4"/>
      <c r="B3" s="3"/>
      <c r="C3" s="3"/>
      <c r="D3" s="3">
        <v>2018</v>
      </c>
      <c r="E3" s="9" t="s">
        <v>18</v>
      </c>
      <c r="F3" s="9" t="s">
        <v>27</v>
      </c>
      <c r="G3" s="9" t="s">
        <v>17</v>
      </c>
      <c r="H3" s="3">
        <v>314</v>
      </c>
      <c r="I3" s="3">
        <v>9.6</v>
      </c>
      <c r="J3" s="3">
        <f t="shared" si="0"/>
        <v>3014.4</v>
      </c>
      <c r="K3" s="3">
        <f t="shared" si="1"/>
        <v>0.8258630136986301</v>
      </c>
      <c r="L3" s="9" t="s">
        <v>13</v>
      </c>
      <c r="M3" s="3">
        <v>200</v>
      </c>
      <c r="N3" s="5">
        <f t="shared" si="2"/>
        <v>602880</v>
      </c>
    </row>
    <row r="4" spans="1:14" ht="12.75">
      <c r="A4" s="4"/>
      <c r="B4" s="3"/>
      <c r="C4" s="3"/>
      <c r="D4" s="3">
        <v>2018</v>
      </c>
      <c r="E4" s="9" t="s">
        <v>28</v>
      </c>
      <c r="F4" s="9" t="s">
        <v>29</v>
      </c>
      <c r="G4" s="9" t="s">
        <v>30</v>
      </c>
      <c r="H4" s="3">
        <v>232</v>
      </c>
      <c r="I4" s="3">
        <v>9.6</v>
      </c>
      <c r="J4" s="3">
        <f t="shared" si="0"/>
        <v>2227.2</v>
      </c>
      <c r="K4" s="3">
        <f t="shared" si="1"/>
        <v>0.6101917808219178</v>
      </c>
      <c r="L4" s="9" t="s">
        <v>13</v>
      </c>
      <c r="M4" s="3">
        <v>200</v>
      </c>
      <c r="N4" s="5">
        <f t="shared" si="2"/>
        <v>445439.99999999994</v>
      </c>
    </row>
    <row r="5" spans="1:14" ht="12.75">
      <c r="A5" s="4"/>
      <c r="B5" s="3"/>
      <c r="C5" s="3"/>
      <c r="D5" s="3">
        <v>2018</v>
      </c>
      <c r="E5" s="9" t="s">
        <v>31</v>
      </c>
      <c r="F5" s="9" t="s">
        <v>30</v>
      </c>
      <c r="G5" s="9" t="s">
        <v>33</v>
      </c>
      <c r="H5" s="3">
        <v>548</v>
      </c>
      <c r="I5" s="3">
        <v>9.8</v>
      </c>
      <c r="J5" s="3">
        <f t="shared" si="0"/>
        <v>5370.400000000001</v>
      </c>
      <c r="K5" s="3">
        <f t="shared" si="1"/>
        <v>1.4713424657534249</v>
      </c>
      <c r="L5" s="9" t="s">
        <v>14</v>
      </c>
      <c r="M5" s="3">
        <v>420</v>
      </c>
      <c r="N5" s="5">
        <f t="shared" si="2"/>
        <v>2255568</v>
      </c>
    </row>
    <row r="6" spans="1:14" ht="12.75">
      <c r="A6" s="4"/>
      <c r="B6" s="3"/>
      <c r="C6" s="3"/>
      <c r="D6" s="3">
        <v>2018</v>
      </c>
      <c r="E6" s="9" t="s">
        <v>21</v>
      </c>
      <c r="F6" s="9" t="s">
        <v>34</v>
      </c>
      <c r="G6" s="9" t="s">
        <v>35</v>
      </c>
      <c r="H6" s="3">
        <v>463</v>
      </c>
      <c r="I6" s="3">
        <v>13.8</v>
      </c>
      <c r="J6" s="3">
        <f t="shared" si="0"/>
        <v>6389.400000000001</v>
      </c>
      <c r="K6" s="3">
        <f t="shared" si="1"/>
        <v>1.7505205479452057</v>
      </c>
      <c r="L6" s="9" t="s">
        <v>14</v>
      </c>
      <c r="M6" s="3">
        <v>420</v>
      </c>
      <c r="N6" s="5">
        <f t="shared" si="2"/>
        <v>2683548</v>
      </c>
    </row>
    <row r="7" spans="1:14" ht="12.75">
      <c r="A7" s="4"/>
      <c r="B7" s="3"/>
      <c r="C7" s="3"/>
      <c r="D7" s="3">
        <v>2018</v>
      </c>
      <c r="E7" s="9" t="s">
        <v>21</v>
      </c>
      <c r="F7" s="9" t="s">
        <v>47</v>
      </c>
      <c r="G7" s="9" t="s">
        <v>34</v>
      </c>
      <c r="H7" s="3">
        <v>600</v>
      </c>
      <c r="I7" s="3">
        <v>13.8</v>
      </c>
      <c r="J7" s="3">
        <f>+H7*I7</f>
        <v>8280</v>
      </c>
      <c r="K7" s="3">
        <f>+H7/1000*I7/3.65</f>
        <v>2.2684931506849315</v>
      </c>
      <c r="L7" s="9" t="s">
        <v>14</v>
      </c>
      <c r="M7" s="3">
        <v>420</v>
      </c>
      <c r="N7" s="5">
        <f>+J7*M7</f>
        <v>3477600</v>
      </c>
    </row>
    <row r="8" spans="1:14" ht="12.75">
      <c r="A8" s="4"/>
      <c r="B8" s="3"/>
      <c r="C8" s="3"/>
      <c r="D8" s="3"/>
      <c r="E8" s="9"/>
      <c r="F8" s="9"/>
      <c r="G8" s="9"/>
      <c r="H8" s="3"/>
      <c r="I8" s="3"/>
      <c r="J8" s="3"/>
      <c r="K8" s="3"/>
      <c r="L8" s="9"/>
      <c r="M8" s="3"/>
      <c r="N8" s="5">
        <f>SUM(N2:N7)</f>
        <v>12025356</v>
      </c>
    </row>
    <row r="9" spans="1:14" ht="12.75">
      <c r="A9" s="4"/>
      <c r="B9" s="3"/>
      <c r="C9" s="3"/>
      <c r="D9" s="3">
        <v>2017</v>
      </c>
      <c r="E9" s="9" t="s">
        <v>24</v>
      </c>
      <c r="F9" s="9" t="s">
        <v>22</v>
      </c>
      <c r="G9" s="9" t="s">
        <v>23</v>
      </c>
      <c r="H9" s="3">
        <v>539</v>
      </c>
      <c r="I9" s="3">
        <v>7.4</v>
      </c>
      <c r="J9" s="3">
        <f>+H9*I9</f>
        <v>3988.6000000000004</v>
      </c>
      <c r="K9" s="3">
        <f>+H9/1000*I9/3.65</f>
        <v>1.0927671232876714</v>
      </c>
      <c r="L9" s="9" t="s">
        <v>14</v>
      </c>
      <c r="M9" s="3">
        <v>420</v>
      </c>
      <c r="N9" s="5">
        <f>+J9*M9</f>
        <v>1675212.0000000002</v>
      </c>
    </row>
    <row r="10" spans="1:14" ht="12.75">
      <c r="A10" s="4"/>
      <c r="B10" s="3"/>
      <c r="C10" s="3"/>
      <c r="D10" s="3">
        <v>2017</v>
      </c>
      <c r="E10" s="9" t="s">
        <v>25</v>
      </c>
      <c r="F10" s="9" t="s">
        <v>23</v>
      </c>
      <c r="G10" s="9" t="s">
        <v>26</v>
      </c>
      <c r="H10" s="3">
        <v>539</v>
      </c>
      <c r="I10" s="3">
        <v>7.4</v>
      </c>
      <c r="J10" s="3">
        <f>+H10*I10</f>
        <v>3988.6000000000004</v>
      </c>
      <c r="K10" s="3">
        <f>+H10/1000*I10/3.65</f>
        <v>1.0927671232876714</v>
      </c>
      <c r="L10" s="9" t="s">
        <v>14</v>
      </c>
      <c r="M10" s="3">
        <v>420</v>
      </c>
      <c r="N10" s="5">
        <f>+J10*M10</f>
        <v>1675212.0000000002</v>
      </c>
    </row>
    <row r="11" spans="1:14" ht="12.75">
      <c r="A11" s="4"/>
      <c r="B11" s="3"/>
      <c r="C11" s="3"/>
      <c r="D11" s="3">
        <v>2017</v>
      </c>
      <c r="E11" s="9" t="s">
        <v>24</v>
      </c>
      <c r="F11" s="9" t="s">
        <v>48</v>
      </c>
      <c r="G11" s="9" t="s">
        <v>26</v>
      </c>
      <c r="H11" s="3">
        <v>328</v>
      </c>
      <c r="I11" s="3">
        <v>7.4</v>
      </c>
      <c r="J11" s="3">
        <f>+H11*I11</f>
        <v>2427.2000000000003</v>
      </c>
      <c r="K11" s="3">
        <f>+H11/1000*I11/3.65</f>
        <v>0.664986301369863</v>
      </c>
      <c r="L11" s="9" t="s">
        <v>13</v>
      </c>
      <c r="M11" s="3">
        <v>200</v>
      </c>
      <c r="N11" s="5">
        <f>+J11*M11</f>
        <v>485440.00000000006</v>
      </c>
    </row>
    <row r="12" spans="1:14" ht="12.75">
      <c r="A12" s="4"/>
      <c r="B12" s="3"/>
      <c r="C12" s="3"/>
      <c r="D12" s="3">
        <v>2017</v>
      </c>
      <c r="E12" s="9" t="s">
        <v>25</v>
      </c>
      <c r="F12" s="9" t="s">
        <v>26</v>
      </c>
      <c r="G12" s="9" t="s">
        <v>48</v>
      </c>
      <c r="H12" s="3">
        <v>328</v>
      </c>
      <c r="I12" s="3">
        <v>7.4</v>
      </c>
      <c r="J12" s="3">
        <f>+H12*I12</f>
        <v>2427.2000000000003</v>
      </c>
      <c r="K12" s="3">
        <f>+H12/1000*I12/3.65</f>
        <v>0.664986301369863</v>
      </c>
      <c r="L12" s="9" t="s">
        <v>13</v>
      </c>
      <c r="M12" s="3">
        <v>200</v>
      </c>
      <c r="N12" s="5">
        <f>+J12*M12</f>
        <v>485440.00000000006</v>
      </c>
    </row>
    <row r="13" spans="1:14" ht="12.75">
      <c r="A13" s="4"/>
      <c r="B13" s="3"/>
      <c r="C13" s="3"/>
      <c r="D13" s="3">
        <v>2017</v>
      </c>
      <c r="E13" s="9" t="s">
        <v>19</v>
      </c>
      <c r="F13" s="9" t="s">
        <v>36</v>
      </c>
      <c r="G13" s="9" t="s">
        <v>20</v>
      </c>
      <c r="H13" s="3">
        <v>432</v>
      </c>
      <c r="I13" s="3">
        <v>9.8</v>
      </c>
      <c r="J13" s="3">
        <f t="shared" si="0"/>
        <v>4233.6</v>
      </c>
      <c r="K13" s="3">
        <f t="shared" si="1"/>
        <v>1.159890410958904</v>
      </c>
      <c r="L13" s="9" t="s">
        <v>14</v>
      </c>
      <c r="M13" s="3">
        <v>420</v>
      </c>
      <c r="N13" s="5">
        <f t="shared" si="2"/>
        <v>1778112.0000000002</v>
      </c>
    </row>
    <row r="14" spans="1:14" ht="12.75">
      <c r="A14" s="4"/>
      <c r="B14" s="3"/>
      <c r="C14" s="3"/>
      <c r="D14" s="3">
        <v>2017</v>
      </c>
      <c r="E14" s="11" t="s">
        <v>37</v>
      </c>
      <c r="F14" s="11" t="s">
        <v>19</v>
      </c>
      <c r="G14" s="11" t="s">
        <v>38</v>
      </c>
      <c r="H14" s="3">
        <v>265</v>
      </c>
      <c r="I14" s="3">
        <v>9.6</v>
      </c>
      <c r="J14" s="3">
        <f t="shared" si="0"/>
        <v>2544</v>
      </c>
      <c r="K14" s="3">
        <f t="shared" si="1"/>
        <v>0.6969863013698631</v>
      </c>
      <c r="L14" s="9" t="s">
        <v>14</v>
      </c>
      <c r="M14" s="3">
        <v>420</v>
      </c>
      <c r="N14" s="5">
        <f t="shared" si="2"/>
        <v>1068480</v>
      </c>
    </row>
    <row r="15" spans="1:14" ht="12.75">
      <c r="A15" s="4"/>
      <c r="B15" s="3"/>
      <c r="C15" s="3"/>
      <c r="D15" s="3">
        <v>2017</v>
      </c>
      <c r="E15" s="9" t="s">
        <v>39</v>
      </c>
      <c r="F15" s="9" t="s">
        <v>19</v>
      </c>
      <c r="G15" s="9" t="s">
        <v>41</v>
      </c>
      <c r="H15" s="3">
        <v>260</v>
      </c>
      <c r="I15" s="3">
        <v>7.9</v>
      </c>
      <c r="J15" s="3">
        <f t="shared" si="0"/>
        <v>2054</v>
      </c>
      <c r="K15" s="3">
        <f t="shared" si="1"/>
        <v>0.5627397260273973</v>
      </c>
      <c r="L15" s="9" t="s">
        <v>14</v>
      </c>
      <c r="M15" s="3">
        <v>420</v>
      </c>
      <c r="N15" s="5">
        <f t="shared" si="2"/>
        <v>862680</v>
      </c>
    </row>
    <row r="16" spans="1:14" ht="12.75">
      <c r="A16" s="4"/>
      <c r="B16" s="3"/>
      <c r="C16" s="3"/>
      <c r="D16" s="3">
        <v>2017</v>
      </c>
      <c r="E16" s="9" t="s">
        <v>40</v>
      </c>
      <c r="F16" s="9" t="s">
        <v>41</v>
      </c>
      <c r="G16" s="9" t="s">
        <v>19</v>
      </c>
      <c r="H16" s="3">
        <v>260</v>
      </c>
      <c r="I16" s="3">
        <v>7.9</v>
      </c>
      <c r="J16" s="3">
        <f t="shared" si="0"/>
        <v>2054</v>
      </c>
      <c r="K16" s="3">
        <f t="shared" si="1"/>
        <v>0.5627397260273973</v>
      </c>
      <c r="L16" s="9" t="s">
        <v>14</v>
      </c>
      <c r="M16" s="3">
        <v>420</v>
      </c>
      <c r="N16" s="5">
        <f t="shared" si="2"/>
        <v>862680</v>
      </c>
    </row>
    <row r="17" spans="1:14" ht="12.75">
      <c r="A17" s="4"/>
      <c r="B17" s="3"/>
      <c r="C17" s="3"/>
      <c r="D17" s="3">
        <v>2017</v>
      </c>
      <c r="E17" s="9" t="s">
        <v>42</v>
      </c>
      <c r="F17" s="9" t="s">
        <v>41</v>
      </c>
      <c r="G17" s="9" t="s">
        <v>46</v>
      </c>
      <c r="H17" s="3">
        <v>145</v>
      </c>
      <c r="I17" s="3">
        <v>7.2</v>
      </c>
      <c r="J17" s="3">
        <f t="shared" si="0"/>
        <v>1044</v>
      </c>
      <c r="K17" s="3">
        <f t="shared" si="1"/>
        <v>0.286027397260274</v>
      </c>
      <c r="L17" s="9" t="s">
        <v>14</v>
      </c>
      <c r="M17" s="3">
        <v>420</v>
      </c>
      <c r="N17" s="5">
        <f t="shared" si="2"/>
        <v>438480</v>
      </c>
    </row>
    <row r="18" spans="1:14" ht="12.75">
      <c r="A18" s="4"/>
      <c r="B18" s="3"/>
      <c r="C18" s="3"/>
      <c r="D18" s="3">
        <v>2017</v>
      </c>
      <c r="E18" s="9" t="s">
        <v>43</v>
      </c>
      <c r="F18" s="9" t="s">
        <v>46</v>
      </c>
      <c r="G18" s="9" t="s">
        <v>41</v>
      </c>
      <c r="H18" s="3">
        <v>145</v>
      </c>
      <c r="I18" s="3">
        <v>7.2</v>
      </c>
      <c r="J18" s="3">
        <f t="shared" si="0"/>
        <v>1044</v>
      </c>
      <c r="K18" s="3">
        <f t="shared" si="1"/>
        <v>0.286027397260274</v>
      </c>
      <c r="L18" s="9" t="s">
        <v>14</v>
      </c>
      <c r="M18" s="3">
        <v>420</v>
      </c>
      <c r="N18" s="5">
        <f t="shared" si="2"/>
        <v>438480</v>
      </c>
    </row>
    <row r="19" spans="1:14" ht="12.75">
      <c r="A19" s="4"/>
      <c r="B19" s="3"/>
      <c r="C19" s="3"/>
      <c r="D19" s="3">
        <v>2017</v>
      </c>
      <c r="E19" s="9" t="s">
        <v>44</v>
      </c>
      <c r="F19" s="9" t="s">
        <v>46</v>
      </c>
      <c r="G19" s="9" t="s">
        <v>45</v>
      </c>
      <c r="H19" s="3">
        <v>200</v>
      </c>
      <c r="I19" s="3">
        <v>7.8</v>
      </c>
      <c r="J19" s="3">
        <f t="shared" si="0"/>
        <v>1560</v>
      </c>
      <c r="K19" s="3">
        <f t="shared" si="1"/>
        <v>0.4273972602739726</v>
      </c>
      <c r="L19" s="9" t="s">
        <v>14</v>
      </c>
      <c r="M19" s="3">
        <v>420</v>
      </c>
      <c r="N19" s="5">
        <f t="shared" si="2"/>
        <v>655200</v>
      </c>
    </row>
    <row r="20" spans="1:14" ht="12.75">
      <c r="A20" s="4" t="s">
        <v>12</v>
      </c>
      <c r="B20" s="3"/>
      <c r="C20" s="3">
        <v>2015</v>
      </c>
      <c r="D20" s="3"/>
      <c r="E20" s="9"/>
      <c r="F20" s="9"/>
      <c r="G20" s="9"/>
      <c r="H20" s="3"/>
      <c r="I20" s="9"/>
      <c r="J20" s="3"/>
      <c r="K20" s="3"/>
      <c r="L20" s="9"/>
      <c r="M20" s="3"/>
      <c r="N20" s="5">
        <f>SUM(N9:N19)</f>
        <v>10425416</v>
      </c>
    </row>
    <row r="21" spans="1:14" ht="12.75">
      <c r="A21" s="4"/>
      <c r="B21" s="3"/>
      <c r="C21" s="3"/>
      <c r="D21" s="3"/>
      <c r="E21" s="6"/>
      <c r="F21" s="6"/>
      <c r="G21" s="6"/>
      <c r="H21" s="7"/>
      <c r="I21" s="7"/>
      <c r="J21" s="7"/>
      <c r="K21" s="7"/>
      <c r="L21" s="6"/>
      <c r="M21" s="7"/>
      <c r="N21" s="8">
        <f>SUM(N20+N8)</f>
        <v>22450772</v>
      </c>
    </row>
    <row r="22" spans="11:14" ht="12.75">
      <c r="K22" s="10">
        <f>SUM(K2:K21)</f>
        <v>16.09386301369863</v>
      </c>
      <c r="N22" s="2"/>
    </row>
  </sheetData>
  <sheetProtection/>
  <printOptions/>
  <pageMargins left="0.75" right="0.75" top="1" bottom="1" header="0.5" footer="0.5"/>
  <pageSetup fitToHeight="0" fitToWidth="1" horizontalDpi="600" verticalDpi="600" orientation="landscape" paperSize="5" scale="71" r:id="rId1"/>
</worksheet>
</file>

<file path=xl/worksheets/sheet2.xml><?xml version="1.0" encoding="utf-8"?>
<worksheet xmlns="http://schemas.openxmlformats.org/spreadsheetml/2006/main" xmlns:r="http://schemas.openxmlformats.org/officeDocument/2006/relationships">
  <dimension ref="A1:L12"/>
  <sheetViews>
    <sheetView zoomScalePageLayoutView="0" workbookViewId="0" topLeftCell="G1">
      <pane ySplit="1" topLeftCell="A2" activePane="bottomLeft" state="frozen"/>
      <selection pane="topLeft" activeCell="A1" sqref="A1"/>
      <selection pane="bottomLeft" activeCell="L6" sqref="L6"/>
    </sheetView>
  </sheetViews>
  <sheetFormatPr defaultColWidth="9.140625" defaultRowHeight="12.75"/>
  <cols>
    <col min="1" max="1" width="8.421875" style="0" customWidth="1"/>
    <col min="2" max="2" width="21.421875" style="0" bestFit="1" customWidth="1"/>
    <col min="3" max="3" width="33.421875" style="0" bestFit="1" customWidth="1"/>
    <col min="4" max="4" width="14.00390625" style="0" customWidth="1"/>
    <col min="5" max="5" width="13.28125" style="0" bestFit="1" customWidth="1"/>
    <col min="6" max="6" width="15.28125" style="0" bestFit="1" customWidth="1"/>
    <col min="7" max="8" width="13.7109375" style="0" customWidth="1"/>
    <col min="9" max="9" width="14.140625" style="0" bestFit="1" customWidth="1"/>
    <col min="10" max="10" width="15.28125" style="0" bestFit="1" customWidth="1"/>
    <col min="11" max="11" width="22.28125" style="0" bestFit="1" customWidth="1"/>
    <col min="12" max="12" width="121.28125" style="0" bestFit="1" customWidth="1"/>
    <col min="13" max="13" width="4.28125" style="0" bestFit="1" customWidth="1"/>
    <col min="14" max="14" width="14.28125" style="0" bestFit="1" customWidth="1"/>
    <col min="15" max="15" width="26.7109375" style="0" bestFit="1" customWidth="1"/>
    <col min="16" max="16" width="3.140625" style="0" bestFit="1" customWidth="1"/>
    <col min="17" max="18" width="9.8515625" style="0" bestFit="1" customWidth="1"/>
    <col min="40" max="40" width="1.57421875" style="0" bestFit="1" customWidth="1"/>
  </cols>
  <sheetData>
    <row r="1" spans="1:12" ht="63">
      <c r="A1" s="34" t="s">
        <v>51</v>
      </c>
      <c r="B1" s="34" t="s">
        <v>52</v>
      </c>
      <c r="C1" s="34" t="s">
        <v>53</v>
      </c>
      <c r="D1" s="34" t="s">
        <v>54</v>
      </c>
      <c r="E1" s="34" t="s">
        <v>55</v>
      </c>
      <c r="F1" s="34" t="s">
        <v>9</v>
      </c>
      <c r="G1" s="34" t="s">
        <v>67</v>
      </c>
      <c r="H1" s="34" t="s">
        <v>49</v>
      </c>
      <c r="I1" s="34" t="s">
        <v>56</v>
      </c>
      <c r="J1" s="12" t="s">
        <v>57</v>
      </c>
      <c r="K1" s="12" t="s">
        <v>73</v>
      </c>
      <c r="L1" s="12" t="s">
        <v>72</v>
      </c>
    </row>
    <row r="2" spans="1:12" ht="12.75">
      <c r="A2" s="13" t="s">
        <v>85</v>
      </c>
      <c r="B2" s="13" t="s">
        <v>58</v>
      </c>
      <c r="C2" s="14" t="s">
        <v>79</v>
      </c>
      <c r="D2" s="13" t="s">
        <v>59</v>
      </c>
      <c r="E2" s="15">
        <v>1.1254794520547946</v>
      </c>
      <c r="F2" s="16" t="s">
        <v>14</v>
      </c>
      <c r="G2" s="17">
        <v>1121484</v>
      </c>
      <c r="H2" s="17">
        <v>1725360</v>
      </c>
      <c r="I2" s="13" t="s">
        <v>50</v>
      </c>
      <c r="J2" s="31"/>
      <c r="K2" s="31"/>
      <c r="L2" s="31"/>
    </row>
    <row r="3" spans="1:12" ht="24">
      <c r="A3" s="13" t="s">
        <v>85</v>
      </c>
      <c r="B3" s="13" t="s">
        <v>58</v>
      </c>
      <c r="C3" s="14" t="s">
        <v>80</v>
      </c>
      <c r="D3" s="13" t="s">
        <v>59</v>
      </c>
      <c r="E3" s="15">
        <v>0.9994520547945205</v>
      </c>
      <c r="F3" s="16" t="s">
        <v>14</v>
      </c>
      <c r="G3" s="17">
        <v>995904</v>
      </c>
      <c r="H3" s="17">
        <v>1532160</v>
      </c>
      <c r="I3" s="13" t="s">
        <v>50</v>
      </c>
      <c r="J3" s="31"/>
      <c r="K3" s="31"/>
      <c r="L3" s="28" t="s">
        <v>77</v>
      </c>
    </row>
    <row r="4" spans="1:12" ht="12.75">
      <c r="A4" s="13" t="s">
        <v>85</v>
      </c>
      <c r="B4" s="13" t="s">
        <v>58</v>
      </c>
      <c r="C4" s="14" t="s">
        <v>60</v>
      </c>
      <c r="D4" s="13" t="s">
        <v>59</v>
      </c>
      <c r="E4" s="15">
        <v>1.159890410958904</v>
      </c>
      <c r="F4" s="16" t="s">
        <v>14</v>
      </c>
      <c r="G4" s="17">
        <v>1155772.8000000003</v>
      </c>
      <c r="H4" s="17">
        <v>1778112.0000000002</v>
      </c>
      <c r="I4" s="13"/>
      <c r="J4" s="31"/>
      <c r="K4" s="31"/>
      <c r="L4" s="28" t="s">
        <v>71</v>
      </c>
    </row>
    <row r="5" spans="1:12" ht="12.75">
      <c r="A5" s="13" t="s">
        <v>85</v>
      </c>
      <c r="B5" s="13" t="s">
        <v>58</v>
      </c>
      <c r="C5" s="14" t="s">
        <v>65</v>
      </c>
      <c r="D5" s="13" t="s">
        <v>59</v>
      </c>
      <c r="E5" s="15">
        <v>0.6969863013698631</v>
      </c>
      <c r="F5" s="16" t="s">
        <v>14</v>
      </c>
      <c r="G5" s="17">
        <v>694512</v>
      </c>
      <c r="H5" s="17">
        <v>1068480</v>
      </c>
      <c r="I5" s="13"/>
      <c r="J5" s="31"/>
      <c r="K5" s="16" t="s">
        <v>74</v>
      </c>
      <c r="L5" s="28" t="s">
        <v>71</v>
      </c>
    </row>
    <row r="6" spans="1:12" ht="168">
      <c r="A6" s="18" t="s">
        <v>85</v>
      </c>
      <c r="B6" s="18" t="s">
        <v>58</v>
      </c>
      <c r="C6" s="19" t="s">
        <v>82</v>
      </c>
      <c r="D6" s="18" t="s">
        <v>59</v>
      </c>
      <c r="E6" s="20">
        <v>1.329972602739726</v>
      </c>
      <c r="F6" s="21" t="s">
        <v>13</v>
      </c>
      <c r="G6" s="22">
        <v>631072.0000000001</v>
      </c>
      <c r="H6" s="22">
        <v>970880.0000000001</v>
      </c>
      <c r="I6" s="18" t="s">
        <v>50</v>
      </c>
      <c r="J6" s="33"/>
      <c r="K6" s="21" t="s">
        <v>74</v>
      </c>
      <c r="L6" s="30" t="s">
        <v>76</v>
      </c>
    </row>
    <row r="7" spans="1:12" ht="13.5" thickBot="1">
      <c r="A7" s="23" t="s">
        <v>85</v>
      </c>
      <c r="B7" s="23" t="s">
        <v>58</v>
      </c>
      <c r="C7" s="24" t="s">
        <v>83</v>
      </c>
      <c r="D7" s="23" t="s">
        <v>59</v>
      </c>
      <c r="E7" s="25">
        <v>2.185534246575343</v>
      </c>
      <c r="F7" s="26" t="s">
        <v>14</v>
      </c>
      <c r="G7" s="27">
        <v>2177775.6000000006</v>
      </c>
      <c r="H7" s="27">
        <v>3350424.0000000005</v>
      </c>
      <c r="I7" s="23"/>
      <c r="J7" s="32"/>
      <c r="K7" s="26" t="s">
        <v>75</v>
      </c>
      <c r="L7" s="29"/>
    </row>
    <row r="8" spans="1:12" ht="12.75">
      <c r="A8" s="18" t="s">
        <v>84</v>
      </c>
      <c r="B8" s="18" t="s">
        <v>61</v>
      </c>
      <c r="C8" s="19" t="s">
        <v>81</v>
      </c>
      <c r="D8" s="18" t="s">
        <v>59</v>
      </c>
      <c r="E8" s="20">
        <v>4.019013698630137</v>
      </c>
      <c r="F8" s="21" t="s">
        <v>14</v>
      </c>
      <c r="G8" s="22">
        <v>4004746.2000000007</v>
      </c>
      <c r="H8" s="22">
        <v>6161148.000000001</v>
      </c>
      <c r="I8" s="18"/>
      <c r="J8" s="33"/>
      <c r="K8" s="21" t="s">
        <v>78</v>
      </c>
      <c r="L8" s="30"/>
    </row>
    <row r="9" spans="1:12" ht="24">
      <c r="A9" s="18" t="s">
        <v>84</v>
      </c>
      <c r="B9" s="18" t="s">
        <v>61</v>
      </c>
      <c r="C9" s="19" t="s">
        <v>62</v>
      </c>
      <c r="D9" s="18" t="s">
        <v>59</v>
      </c>
      <c r="E9" s="20">
        <v>0.6101917808219178</v>
      </c>
      <c r="F9" s="21" t="s">
        <v>13</v>
      </c>
      <c r="G9" s="22">
        <v>289536</v>
      </c>
      <c r="H9" s="22">
        <v>445439.99999999994</v>
      </c>
      <c r="I9" s="18"/>
      <c r="J9" s="33"/>
      <c r="K9" s="16"/>
      <c r="L9" s="28" t="s">
        <v>70</v>
      </c>
    </row>
    <row r="10" spans="1:12" ht="24">
      <c r="A10" s="18" t="s">
        <v>84</v>
      </c>
      <c r="B10" s="18" t="s">
        <v>61</v>
      </c>
      <c r="C10" s="19" t="s">
        <v>63</v>
      </c>
      <c r="D10" s="18" t="s">
        <v>59</v>
      </c>
      <c r="E10" s="20">
        <v>1.4713424657534249</v>
      </c>
      <c r="F10" s="21" t="s">
        <v>14</v>
      </c>
      <c r="G10" s="22">
        <v>1466119.2</v>
      </c>
      <c r="H10" s="22">
        <v>2255568</v>
      </c>
      <c r="I10" s="18"/>
      <c r="J10" s="33"/>
      <c r="K10" s="16" t="s">
        <v>74</v>
      </c>
      <c r="L10" s="28" t="s">
        <v>70</v>
      </c>
    </row>
    <row r="11" spans="1:12" ht="36">
      <c r="A11" s="18" t="s">
        <v>84</v>
      </c>
      <c r="B11" s="18" t="s">
        <v>61</v>
      </c>
      <c r="C11" s="19" t="s">
        <v>64</v>
      </c>
      <c r="D11" s="18" t="s">
        <v>59</v>
      </c>
      <c r="E11" s="20">
        <v>0.8258630136986301</v>
      </c>
      <c r="F11" s="21" t="s">
        <v>13</v>
      </c>
      <c r="G11" s="22">
        <v>391872</v>
      </c>
      <c r="H11" s="22">
        <v>602880</v>
      </c>
      <c r="I11" s="18"/>
      <c r="J11" s="33"/>
      <c r="K11" s="16"/>
      <c r="L11" s="28" t="s">
        <v>69</v>
      </c>
    </row>
    <row r="12" spans="1:12" ht="36">
      <c r="A12" s="18" t="s">
        <v>84</v>
      </c>
      <c r="B12" s="18" t="s">
        <v>61</v>
      </c>
      <c r="C12" s="19" t="s">
        <v>66</v>
      </c>
      <c r="D12" s="18" t="s">
        <v>59</v>
      </c>
      <c r="E12" s="20">
        <v>1.67013698630137</v>
      </c>
      <c r="F12" s="21" t="s">
        <v>14</v>
      </c>
      <c r="G12" s="22">
        <v>1664208</v>
      </c>
      <c r="H12" s="22">
        <v>2560320</v>
      </c>
      <c r="I12" s="18"/>
      <c r="J12" s="33"/>
      <c r="K12" s="16"/>
      <c r="L12" s="28" t="s">
        <v>68</v>
      </c>
    </row>
  </sheetData>
  <sheetProtection/>
  <autoFilter ref="A1:L12">
    <sortState ref="A2:L12">
      <sortCondition sortBy="value" ref="B2:B12"/>
      <sortCondition sortBy="value" ref="C2:C12"/>
    </sortState>
  </autoFilter>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12"/>
  <sheetViews>
    <sheetView tabSelected="1" zoomScale="75" zoomScaleNormal="75" workbookViewId="0" topLeftCell="C1">
      <selection activeCell="G22" sqref="G22"/>
    </sheetView>
  </sheetViews>
  <sheetFormatPr defaultColWidth="9.140625" defaultRowHeight="12.75"/>
  <cols>
    <col min="1" max="1" width="11.28125" style="0" customWidth="1"/>
    <col min="2" max="2" width="62.7109375" style="0" customWidth="1"/>
    <col min="3" max="6" width="25.00390625" style="0" customWidth="1"/>
    <col min="7" max="7" width="25.7109375" style="0" customWidth="1"/>
  </cols>
  <sheetData>
    <row r="1" spans="1:10" s="38" customFormat="1" ht="30.75" customHeight="1">
      <c r="A1" s="60" t="s">
        <v>87</v>
      </c>
      <c r="B1" s="63" t="s">
        <v>103</v>
      </c>
      <c r="C1" s="35" t="s">
        <v>88</v>
      </c>
      <c r="D1" s="35" t="s">
        <v>89</v>
      </c>
      <c r="E1" s="35" t="s">
        <v>90</v>
      </c>
      <c r="F1" s="36" t="s">
        <v>91</v>
      </c>
      <c r="G1" s="66" t="s">
        <v>92</v>
      </c>
      <c r="H1" s="37"/>
      <c r="I1" s="37"/>
      <c r="J1" s="37"/>
    </row>
    <row r="2" spans="1:10" s="38" customFormat="1" ht="30.75">
      <c r="A2" s="61"/>
      <c r="B2" s="64"/>
      <c r="C2" s="39" t="s">
        <v>93</v>
      </c>
      <c r="D2" s="39" t="s">
        <v>93</v>
      </c>
      <c r="E2" s="39" t="s">
        <v>94</v>
      </c>
      <c r="F2" s="40" t="s">
        <v>94</v>
      </c>
      <c r="G2" s="67"/>
      <c r="H2" s="37"/>
      <c r="I2" s="37"/>
      <c r="J2" s="37"/>
    </row>
    <row r="3" spans="1:11" s="38" customFormat="1" ht="15.75" customHeight="1" thickBot="1">
      <c r="A3" s="62"/>
      <c r="B3" s="65"/>
      <c r="C3" s="41" t="s">
        <v>95</v>
      </c>
      <c r="D3" s="41" t="s">
        <v>96</v>
      </c>
      <c r="E3" s="41" t="s">
        <v>97</v>
      </c>
      <c r="F3" s="42" t="s">
        <v>98</v>
      </c>
      <c r="G3" s="43" t="s">
        <v>99</v>
      </c>
      <c r="H3" s="44"/>
      <c r="I3" s="44"/>
      <c r="J3" s="44"/>
      <c r="K3" s="45"/>
    </row>
    <row r="4" spans="1:7" ht="22.5" customHeight="1">
      <c r="A4" s="46" t="s">
        <v>101</v>
      </c>
      <c r="B4" s="47"/>
      <c r="C4" s="47"/>
      <c r="D4" s="47"/>
      <c r="E4" s="47"/>
      <c r="F4" s="47"/>
      <c r="G4" s="48"/>
    </row>
    <row r="5" spans="1:7" ht="22.5" customHeight="1">
      <c r="A5" s="49" t="s">
        <v>102</v>
      </c>
      <c r="B5" s="50" t="s">
        <v>79</v>
      </c>
      <c r="C5" s="51"/>
      <c r="D5" s="52"/>
      <c r="E5" s="51"/>
      <c r="F5" s="51"/>
      <c r="G5" s="53">
        <f aca="true" t="shared" si="0" ref="G5:G10">SUM(B5:F5)</f>
        <v>0</v>
      </c>
    </row>
    <row r="6" spans="1:7" ht="22.5" customHeight="1">
      <c r="A6" s="49" t="s">
        <v>102</v>
      </c>
      <c r="B6" s="50" t="s">
        <v>80</v>
      </c>
      <c r="C6" s="51"/>
      <c r="D6" s="52"/>
      <c r="E6" s="51"/>
      <c r="F6" s="51"/>
      <c r="G6" s="53">
        <f t="shared" si="0"/>
        <v>0</v>
      </c>
    </row>
    <row r="7" spans="1:7" ht="22.5" customHeight="1">
      <c r="A7" s="49" t="s">
        <v>102</v>
      </c>
      <c r="B7" s="50" t="s">
        <v>60</v>
      </c>
      <c r="C7" s="51"/>
      <c r="D7" s="52"/>
      <c r="E7" s="51"/>
      <c r="F7" s="51"/>
      <c r="G7" s="53">
        <f t="shared" si="0"/>
        <v>0</v>
      </c>
    </row>
    <row r="8" spans="1:7" ht="22.5" customHeight="1">
      <c r="A8" s="49" t="s">
        <v>102</v>
      </c>
      <c r="B8" s="50" t="s">
        <v>65</v>
      </c>
      <c r="C8" s="51"/>
      <c r="D8" s="52"/>
      <c r="E8" s="51"/>
      <c r="F8" s="51"/>
      <c r="G8" s="53">
        <f t="shared" si="0"/>
        <v>0</v>
      </c>
    </row>
    <row r="9" spans="1:7" ht="22.5" customHeight="1">
      <c r="A9" s="49" t="s">
        <v>102</v>
      </c>
      <c r="B9" s="50" t="s">
        <v>82</v>
      </c>
      <c r="C9" s="51"/>
      <c r="D9" s="52"/>
      <c r="E9" s="51"/>
      <c r="F9" s="51"/>
      <c r="G9" s="53">
        <f t="shared" si="0"/>
        <v>0</v>
      </c>
    </row>
    <row r="10" spans="1:7" ht="22.5" customHeight="1">
      <c r="A10" s="49" t="s">
        <v>102</v>
      </c>
      <c r="B10" s="50" t="s">
        <v>83</v>
      </c>
      <c r="C10" s="51"/>
      <c r="D10" s="52"/>
      <c r="E10" s="51"/>
      <c r="F10" s="51"/>
      <c r="G10" s="53">
        <f t="shared" si="0"/>
        <v>0</v>
      </c>
    </row>
    <row r="11" spans="1:7" ht="22.5" customHeight="1" thickBot="1">
      <c r="A11" s="49" t="s">
        <v>102</v>
      </c>
      <c r="B11" s="50" t="s">
        <v>86</v>
      </c>
      <c r="C11" s="51"/>
      <c r="D11" s="58"/>
      <c r="E11" s="59"/>
      <c r="F11" s="59"/>
      <c r="G11" s="53">
        <f>C11</f>
        <v>0</v>
      </c>
    </row>
    <row r="12" spans="1:7" ht="22.5" customHeight="1" thickBot="1" thickTop="1">
      <c r="A12" s="54" t="str">
        <f>A4</f>
        <v>Industrial Street-Package 1-2017 Street Locations</v>
      </c>
      <c r="B12" s="55"/>
      <c r="C12" s="55"/>
      <c r="D12" s="55"/>
      <c r="E12" s="55"/>
      <c r="F12" s="56" t="s">
        <v>100</v>
      </c>
      <c r="G12" s="57">
        <f>SUM(G5:G11)</f>
        <v>0</v>
      </c>
    </row>
  </sheetData>
  <sheetProtection/>
  <mergeCells count="3">
    <mergeCell ref="A1:A3"/>
    <mergeCell ref="B1:B3"/>
    <mergeCell ref="G1:G2"/>
  </mergeCells>
  <printOptions/>
  <pageMargins left="0.7" right="0.7" top="0.75" bottom="0.75" header="0.3" footer="0.3"/>
  <pageSetup fitToHeight="0" fitToWidth="1" horizontalDpi="600" verticalDpi="600" orientation="landscape" scale="62" r:id="rId1"/>
  <headerFooter>
    <oddHeader>&amp;LThe City of Winnipeg
RFP No. 1167-2016 Addendum 1
&amp;CForm B-R1:  Fees
&amp;RForm B - Fees
Page &amp;P+2 of &amp;N+2&amp;3
</oddHeader>
  </headerFooter>
  <colBreaks count="1" manualBreakCount="1">
    <brk id="2" max="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Department</dc:creator>
  <cp:keywords/>
  <dc:description/>
  <cp:lastModifiedBy>Konzelman, Bonnie</cp:lastModifiedBy>
  <cp:lastPrinted>2017-02-10T21:41:08Z</cp:lastPrinted>
  <dcterms:created xsi:type="dcterms:W3CDTF">2011-07-12T18:11:49Z</dcterms:created>
  <dcterms:modified xsi:type="dcterms:W3CDTF">2017-02-10T21:41:23Z</dcterms:modified>
  <cp:category/>
  <cp:version/>
  <cp:contentType/>
  <cp:contentStatus/>
</cp:coreProperties>
</file>