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15330" windowHeight="9510" activeTab="1"/>
  </bookViews>
  <sheets>
    <sheet name="Checking Process" sheetId="1" r:id="rId1"/>
    <sheet name="FORM B - PRICES" sheetId="2" r:id="rId2"/>
    <sheet name="Pay Items" sheetId="3" r:id="rId3"/>
    <sheet name="Number formats" sheetId="4" r:id="rId4"/>
  </sheets>
  <externalReferences>
    <externalReference r:id="rId7"/>
    <externalReference r:id="rId8"/>
  </externalReferences>
  <definedNames>
    <definedName name="_xlnm._FilterDatabase" localSheetId="1" hidden="1">'FORM B - PRICES'!$F$1:$F$217</definedName>
    <definedName name="_xlnm._FilterDatabase" localSheetId="2" hidden="1">'Pay Items'!$E$1:$E$490</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2">{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'[2]Sample'!#REF!</definedName>
    <definedName name="HEADER" localSheetId="1">'FORM B - PRICES'!#REF!</definedName>
    <definedName name="HEADER" localSheetId="3">'[2]Sample'!#REF!</definedName>
    <definedName name="HEADER" localSheetId="2">'[1]FORM B; PRICES'!#REF!</definedName>
    <definedName name="HEADER">'[1]FORM B; PRICES'!#REF!</definedName>
    <definedName name="PAGE1OF13" localSheetId="0">'[2]Sample'!#REF!</definedName>
    <definedName name="PAGE1OF13" localSheetId="1">'FORM B - PRICES'!#REF!</definedName>
    <definedName name="PAGE1OF13" localSheetId="3">'[2]Sample'!#REF!</definedName>
    <definedName name="PAGE1OF13" localSheetId="2">'[1]FORM B; PRICES'!#REF!</definedName>
    <definedName name="PAGE1OF13">'[1]FORM B; PRICES'!#REF!</definedName>
    <definedName name="_xlnm.Print_Area" localSheetId="1">'FORM B - PRICES'!$B$1:$H$216</definedName>
    <definedName name="_xlnm.Print_Area" localSheetId="2">'Pay Items'!$A$2:$I$489</definedName>
    <definedName name="_xlnm.Print_Titles" localSheetId="1">'FORM B - PRICES'!$1:$5</definedName>
    <definedName name="_xlnm.Print_Titles" localSheetId="2">'Pay Items'!$2:$2</definedName>
    <definedName name="_xlnm.Print_Titles">'FORM B - PRICES'!$B$4:$IV$4</definedName>
    <definedName name="TEMP" localSheetId="0">'[2]Sample'!#REF!</definedName>
    <definedName name="TEMP" localSheetId="1">'FORM B - PRICES'!#REF!</definedName>
    <definedName name="TEMP" localSheetId="3">'[2]Sample'!#REF!</definedName>
    <definedName name="TEMP" localSheetId="2">'[1]FORM B; PRICES'!#REF!</definedName>
    <definedName name="TEMP">'[1]FORM B; PRICES'!#REF!</definedName>
    <definedName name="TENDERNO.181-" localSheetId="0">'[2]Sample'!#REF!</definedName>
    <definedName name="TENDERNO.181-" localSheetId="1">'FORM B - PRICES'!#REF!</definedName>
    <definedName name="TENDERNO.181-" localSheetId="3">'[2]Sample'!#REF!</definedName>
    <definedName name="TENDERNO.181-" localSheetId="2">'[1]FORM B; PRICES'!#REF!</definedName>
    <definedName name="TENDERNO.181-">'[1]FORM B; PRICES'!#REF!</definedName>
    <definedName name="TENDERSUBMISSI" localSheetId="0">'[2]Sample'!#REF!</definedName>
    <definedName name="TENDERSUBMISSI" localSheetId="1">'FORM B - PRICES'!#REF!</definedName>
    <definedName name="TENDERSUBMISSI" localSheetId="3">'[2]Sample'!#REF!</definedName>
    <definedName name="TENDERSUBMISSI" localSheetId="2">'[1]FORM B; PRICES'!#REF!</definedName>
    <definedName name="TENDERSUBMISSI">'[1]FORM B; PRICES'!#REF!</definedName>
    <definedName name="TESTHEAD" localSheetId="0">'[2]Sample'!#REF!</definedName>
    <definedName name="TESTHEAD" localSheetId="1">'FORM B - PRICES'!#REF!</definedName>
    <definedName name="TESTHEAD" localSheetId="3">'[2]Sample'!#REF!</definedName>
    <definedName name="TESTHEAD" localSheetId="2">'[1]FORM B; PRICES'!#REF!</definedName>
    <definedName name="TESTHEAD">'[1]FORM B; PRICES'!#REF!</definedName>
    <definedName name="XEVERYTHING" localSheetId="1">'FORM B - PRICES'!$B$1:$IV$51</definedName>
    <definedName name="XEverything">#REF!</definedName>
    <definedName name="XITEMS" localSheetId="1">'FORM B - PRICES'!$B$6:$IV$51</definedName>
    <definedName name="XItems">#REF!</definedName>
  </definedNames>
  <calcPr fullCalcOnLoad="1"/>
</workbook>
</file>

<file path=xl/comments2.xml><?xml version="1.0" encoding="utf-8"?>
<comments xmlns="http://schemas.openxmlformats.org/spreadsheetml/2006/main">
  <authors>
    <author>hpheifer</author>
  </authors>
  <commentList>
    <comment ref="A10" authorId="0">
      <text>
        <r>
          <rPr>
            <sz val="8"/>
            <rFont val="Tahoma"/>
            <family val="2"/>
          </rPr>
          <t xml:space="preserve">Suffix added to code to assist with checking and integrity of average annual unit price compilation. </t>
        </r>
      </text>
    </comment>
    <comment ref="A57" authorId="0">
      <text>
        <r>
          <rPr>
            <sz val="8"/>
            <rFont val="Tahoma"/>
            <family val="2"/>
          </rPr>
          <t xml:space="preserve">Suffix added to code to assist with checking and integrity of average annual unit price compilation. </t>
        </r>
      </text>
    </comment>
    <comment ref="A138" authorId="0">
      <text>
        <r>
          <rPr>
            <sz val="8"/>
            <rFont val="Tahoma"/>
            <family val="2"/>
          </rPr>
          <t xml:space="preserve">Suffix added to code to assist with checking and integrity of average annual unit price compilation. </t>
        </r>
      </text>
    </comment>
    <comment ref="A99" authorId="0">
      <text>
        <r>
          <rPr>
            <b/>
            <sz val="8"/>
            <rFont val="Tahoma"/>
            <family val="2"/>
          </rPr>
          <t>hpheifer:</t>
        </r>
        <r>
          <rPr>
            <sz val="8"/>
            <rFont val="Tahoma"/>
            <family val="2"/>
          </rPr>
          <t xml:space="preserve">
Remove codes where E-Spec substantially modifies standard pay items. </t>
        </r>
      </text>
    </comment>
    <comment ref="A130" authorId="0">
      <text>
        <r>
          <rPr>
            <b/>
            <sz val="8"/>
            <rFont val="Tahoma"/>
            <family val="2"/>
          </rPr>
          <t>hpheifer:</t>
        </r>
        <r>
          <rPr>
            <sz val="8"/>
            <rFont val="Tahoma"/>
            <family val="2"/>
          </rPr>
          <t xml:space="preserve">
Remove codes where E-Spec substantially modifies standard pay items. </t>
        </r>
      </text>
    </comment>
  </commentList>
</comments>
</file>

<file path=xl/comments3.xml><?xml version="1.0" encoding="utf-8"?>
<comments xmlns="http://schemas.openxmlformats.org/spreadsheetml/2006/main">
  <authors>
    <author>hpheifer</author>
  </authors>
  <commentList>
    <comment ref="I327" authorId="0">
      <text>
        <r>
          <rPr>
            <sz val="8"/>
            <rFont val="Tahoma"/>
            <family val="2"/>
          </rPr>
          <t xml:space="preserve">Differs from CW3330 as incidental edging support where required is not included &amp; 15 mm of bedding sand is specified vs 30mm for limestone base ( CW3330)
</t>
        </r>
      </text>
    </comment>
    <comment ref="I325" authorId="0">
      <text>
        <r>
          <rPr>
            <sz val="8"/>
            <rFont val="Tahoma"/>
            <family val="2"/>
          </rPr>
          <t>Differs from CW3335 as incidental edging support where required is  included &amp; 30 mm of bedding sand is specified vs 15 mm for limestone base ( CW3335)</t>
        </r>
      </text>
    </comment>
    <comment ref="A80" authorId="0">
      <text>
        <r>
          <rPr>
            <sz val="8"/>
            <rFont val="Tahoma"/>
            <family val="2"/>
          </rPr>
          <t xml:space="preserve">Suffix added to code to assist with checking and integrity of  average annual unit price compilation. 
</t>
        </r>
      </text>
    </comment>
    <comment ref="A146" authorId="0">
      <text>
        <r>
          <rPr>
            <sz val="8"/>
            <rFont val="Tahoma"/>
            <family val="2"/>
          </rPr>
          <t xml:space="preserve">Suffix added to code to assist with checking and integrity of average annual unit price compilation. </t>
        </r>
      </text>
    </comment>
    <comment ref="A17" authorId="0">
      <text>
        <r>
          <rPr>
            <b/>
            <sz val="8"/>
            <rFont val="Tahoma"/>
            <family val="2"/>
          </rPr>
          <t>A009A</t>
        </r>
        <r>
          <rPr>
            <sz val="8"/>
            <rFont val="Tahoma"/>
            <family val="2"/>
          </rPr>
          <t xml:space="preserve">
</t>
        </r>
      </text>
    </comment>
  </commentList>
</comments>
</file>

<file path=xl/sharedStrings.xml><?xml version="1.0" encoding="utf-8"?>
<sst xmlns="http://schemas.openxmlformats.org/spreadsheetml/2006/main" count="3058" uniqueCount="1278">
  <si>
    <t>Copy&amp;Paste Checking Formulas</t>
  </si>
  <si>
    <t xml:space="preserve">Standard Detail must be Referenced </t>
  </si>
  <si>
    <t>Standard Detail must be Referenced</t>
  </si>
  <si>
    <t xml:space="preserve">CW 3450-R5 </t>
  </si>
  <si>
    <t>Crack and Seating Pavement</t>
  </si>
  <si>
    <t>Abandoning Existing Drainage Inlets</t>
  </si>
  <si>
    <t>CW 3210-R7</t>
  </si>
  <si>
    <t xml:space="preserve">CW 3210-R7
</t>
  </si>
  <si>
    <t>F027</t>
  </si>
  <si>
    <t>F.20</t>
  </si>
  <si>
    <t>F028</t>
  </si>
  <si>
    <t>F.21</t>
  </si>
  <si>
    <t>Adjustment of Traffic Signal Service Box Frames</t>
  </si>
  <si>
    <t>CW 3510-R9</t>
  </si>
  <si>
    <t>CW 3520-R7</t>
  </si>
  <si>
    <r>
      <t>To check the "Unit Price" column, - the copied formula; =IF(CELL("protect",</t>
    </r>
    <r>
      <rPr>
        <i/>
        <sz val="12"/>
        <rFont val="Arial"/>
        <family val="2"/>
      </rPr>
      <t>ref</t>
    </r>
    <r>
      <rPr>
        <sz val="12"/>
        <rFont val="Arial"/>
        <family val="2"/>
      </rPr>
      <t xml:space="preserve">)=1, "LOCKED", "") will display the text "LOCKED" in any referenced locked cell and will be blank in all referenced unlocked cells. </t>
    </r>
  </si>
  <si>
    <r>
      <t>To compare the code, description, reference &amp; quantity to the Items master list - the copied formulas;
= CLEAN(CONCATENATE(TRIM(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 along with;
= MATCH(</t>
    </r>
    <r>
      <rPr>
        <i/>
        <sz val="12"/>
        <rFont val="Arial"/>
        <family val="2"/>
      </rPr>
      <t>ref,Worksheet!,range</t>
    </r>
    <r>
      <rPr>
        <sz val="12"/>
        <rFont val="Arial"/>
        <family val="2"/>
      </rPr>
      <t xml:space="preserve">, 0) will display the row number if all referenced cells match exactly with one of the rows in the  referenced master item worksheet range. </t>
    </r>
  </si>
  <si>
    <t>To display only the rows where no match is found and "#N/A" is displayed:</t>
  </si>
  <si>
    <t xml:space="preserve">Review the results in the format columns.  Use the "Numbers formats" worksheet to confirm formats. </t>
  </si>
  <si>
    <t>As a final check,  with the worksheet protected try entering a unit price ( $1 helps confirm the "Amount" column formula is correct) into each and every unlocked unit price cell.  Note: if cell locking is correct you will only be able to enter prices in the appropriate unit price cells.</t>
  </si>
  <si>
    <r>
      <t xml:space="preserve">With these cells selected use </t>
    </r>
    <r>
      <rPr>
        <b/>
        <sz val="12"/>
        <rFont val="Arial"/>
        <family val="2"/>
      </rPr>
      <t>[Format- Cells- Protection]</t>
    </r>
    <r>
      <rPr>
        <sz val="12"/>
        <rFont val="Arial"/>
        <family val="2"/>
      </rPr>
      <t xml:space="preserve"> and verify that the Locked Checkbox is selected with a black arrow.  If this checkbox is grayed then at least one of the selected cells is not locked.  </t>
    </r>
  </si>
  <si>
    <r>
      <t xml:space="preserve">Tip: </t>
    </r>
    <r>
      <rPr>
        <sz val="12"/>
        <rFont val="Arial"/>
        <family val="2"/>
      </rPr>
      <t xml:space="preserve">Use filters [Data- Filter- Auto filter] to assist checking by filtering to display only rows where you expect certain results.  
E.g..  Filter the your Approx. Quantity column for Blanks to display the rows where the Unit Price cells should be locked. </t>
    </r>
  </si>
  <si>
    <t xml:space="preserve">To do this right click on the worksheet name tab with both workbooks open. </t>
  </si>
  <si>
    <r>
      <t xml:space="preserve">To verify the use of the Round function in formulas - Use </t>
    </r>
    <r>
      <rPr>
        <b/>
        <sz val="12"/>
        <rFont val="Arial"/>
        <family val="2"/>
      </rPr>
      <t>[Tools- Options- View]</t>
    </r>
    <r>
      <rPr>
        <sz val="12"/>
        <rFont val="Arial"/>
        <family val="2"/>
      </rPr>
      <t xml:space="preserve">, and select the formulas check box to display the formulas instead of the results. </t>
    </r>
  </si>
  <si>
    <r>
      <t xml:space="preserve">To check to formula cell references - select a total/subtotal cell then use </t>
    </r>
    <r>
      <rPr>
        <b/>
        <sz val="12"/>
        <rFont val="Arial"/>
        <family val="2"/>
      </rPr>
      <t>[Tools- Auditing- Trace Precedents]</t>
    </r>
    <r>
      <rPr>
        <sz val="12"/>
        <rFont val="Arial"/>
        <family val="2"/>
      </rPr>
      <t xml:space="preserve"> to graphically display the cells referenced in the formula.  Subsequent traces will display referenced cells at the next level. </t>
    </r>
  </si>
  <si>
    <r>
      <t>To check validation settings select a cell that should have validation set.  Use</t>
    </r>
    <r>
      <rPr>
        <b/>
        <sz val="12"/>
        <rFont val="Arial"/>
        <family val="2"/>
      </rPr>
      <t xml:space="preserve"> [Data - Validation]</t>
    </r>
    <r>
      <rPr>
        <sz val="12"/>
        <rFont val="Arial"/>
        <family val="2"/>
      </rPr>
      <t xml:space="preserve"> to confirm the appropriate validation settings. </t>
    </r>
  </si>
  <si>
    <r>
      <t xml:space="preserve">To select cells with the same validation setting as a selected cell (a cell where validation settings have been confirmed) - Use </t>
    </r>
    <r>
      <rPr>
        <b/>
        <sz val="12"/>
        <rFont val="Arial"/>
        <family val="2"/>
      </rPr>
      <t>[Edit, Goto- Special- Data Validation, and same]</t>
    </r>
    <r>
      <rPr>
        <sz val="12"/>
        <rFont val="Arial"/>
        <family val="2"/>
      </rPr>
      <t xml:space="preserve"> - to have Excel automatically select all of the cells with the same validation settings as the selected cell.  Use the scroll bars to view the selected cells and confirm settings are applicable. </t>
    </r>
  </si>
  <si>
    <r>
      <t xml:space="preserve">Select the "Match" column and use </t>
    </r>
    <r>
      <rPr>
        <b/>
        <sz val="12"/>
        <rFont val="Arial"/>
        <family val="2"/>
      </rPr>
      <t>[Data- Filter- Auto filter]</t>
    </r>
    <r>
      <rPr>
        <sz val="12"/>
        <rFont val="Arial"/>
        <family val="2"/>
      </rPr>
      <t xml:space="preserve"> then select '#N/A'.</t>
    </r>
  </si>
  <si>
    <t xml:space="preserve">Review these rows for acceptance based on variables supplied by the user or special pay items not listed in the master document ( note: these should have an "E" spec reference).  You may want to cancel filtering after highlighting to display rows related to the "#N/A" ones. </t>
  </si>
  <si>
    <t>Construction of 250 mm Concrete Pavement (Plain-Dowelled)</t>
  </si>
  <si>
    <t>Construction of 230 mm Concrete Pavement (Plain-Dowelled)</t>
  </si>
  <si>
    <t>C047</t>
  </si>
  <si>
    <t>C048</t>
  </si>
  <si>
    <t>C049</t>
  </si>
  <si>
    <t>C050</t>
  </si>
  <si>
    <t>C051</t>
  </si>
  <si>
    <t>C052</t>
  </si>
  <si>
    <t>C053</t>
  </si>
  <si>
    <t>C054</t>
  </si>
  <si>
    <t>C055</t>
  </si>
  <si>
    <t>D003</t>
  </si>
  <si>
    <t>D</t>
  </si>
  <si>
    <t>E.7</t>
  </si>
  <si>
    <t>E.8</t>
  </si>
  <si>
    <t>E.9</t>
  </si>
  <si>
    <t>E.10</t>
  </si>
  <si>
    <t>E.11</t>
  </si>
  <si>
    <t>E.12</t>
  </si>
  <si>
    <t>E.13</t>
  </si>
  <si>
    <t>E.14</t>
  </si>
  <si>
    <t>E.15</t>
  </si>
  <si>
    <t>E.16</t>
  </si>
  <si>
    <t>E.17</t>
  </si>
  <si>
    <t>E.18</t>
  </si>
  <si>
    <t>E.19</t>
  </si>
  <si>
    <t>E.20</t>
  </si>
  <si>
    <t>E009</t>
  </si>
  <si>
    <t>E010</t>
  </si>
  <si>
    <t>E011</t>
  </si>
  <si>
    <t>E012</t>
  </si>
  <si>
    <t>E013</t>
  </si>
  <si>
    <t>E014</t>
  </si>
  <si>
    <t>E015</t>
  </si>
  <si>
    <t>E016</t>
  </si>
  <si>
    <t>E017</t>
  </si>
  <si>
    <t>E018</t>
  </si>
  <si>
    <t>E019</t>
  </si>
  <si>
    <t>E020</t>
  </si>
  <si>
    <t>E021</t>
  </si>
  <si>
    <t>E022</t>
  </si>
  <si>
    <t>E023</t>
  </si>
  <si>
    <t>E024</t>
  </si>
  <si>
    <t>E025</t>
  </si>
  <si>
    <t>E026</t>
  </si>
  <si>
    <t>E027</t>
  </si>
  <si>
    <t>E028</t>
  </si>
  <si>
    <t>E029</t>
  </si>
  <si>
    <t>E030</t>
  </si>
  <si>
    <t>E031</t>
  </si>
  <si>
    <t>E032</t>
  </si>
  <si>
    <t>E033</t>
  </si>
  <si>
    <t>E034</t>
  </si>
  <si>
    <t>E035</t>
  </si>
  <si>
    <t>E036</t>
  </si>
  <si>
    <t>E037</t>
  </si>
  <si>
    <t>E038</t>
  </si>
  <si>
    <t>E039</t>
  </si>
  <si>
    <t>E040</t>
  </si>
  <si>
    <t>E041</t>
  </si>
  <si>
    <t>E042</t>
  </si>
  <si>
    <t>E043</t>
  </si>
  <si>
    <t>E044</t>
  </si>
  <si>
    <t>F013</t>
  </si>
  <si>
    <t>F015</t>
  </si>
  <si>
    <t>H002</t>
  </si>
  <si>
    <t>H003</t>
  </si>
  <si>
    <t>H004</t>
  </si>
  <si>
    <t>H005</t>
  </si>
  <si>
    <t>Sub-Grade Compaction</t>
  </si>
  <si>
    <t>0 - 50 mm Depth (Asphalt)</t>
  </si>
  <si>
    <t>50 - 100 mm Depth (Asphalt)</t>
  </si>
  <si>
    <t>0 - 50 mm Depth (Concrete)</t>
  </si>
  <si>
    <t>50 - 100 mm Depth (Concrete)</t>
  </si>
  <si>
    <t>Pavement Repair Fabric</t>
  </si>
  <si>
    <t xml:space="preserve"> iv)</t>
  </si>
  <si>
    <t>Crack Sealing</t>
  </si>
  <si>
    <t xml:space="preserve">Reflective Crack Maintenance </t>
  </si>
  <si>
    <t>Planing of Pavement</t>
  </si>
  <si>
    <t>Stripping and Stockpiling Topsoil</t>
  </si>
  <si>
    <t>A.3</t>
  </si>
  <si>
    <t>A.4</t>
  </si>
  <si>
    <t>A.7</t>
  </si>
  <si>
    <t>Excavation</t>
  </si>
  <si>
    <t>Placing Suitable Site Sub-base Material</t>
  </si>
  <si>
    <t>A.6</t>
  </si>
  <si>
    <t>Crushed Sub-base Material</t>
  </si>
  <si>
    <t>A.9</t>
  </si>
  <si>
    <t>A.10</t>
  </si>
  <si>
    <t>A.11</t>
  </si>
  <si>
    <t>A.12</t>
  </si>
  <si>
    <t>Grading of Boulevards</t>
  </si>
  <si>
    <t>A.13</t>
  </si>
  <si>
    <t>Boulevard Excavation</t>
  </si>
  <si>
    <t>A.14</t>
  </si>
  <si>
    <t>A.15</t>
  </si>
  <si>
    <t>A.16</t>
  </si>
  <si>
    <t>A.17</t>
  </si>
  <si>
    <t>Asphalt Cuttings Base Course Material</t>
  </si>
  <si>
    <t>C.1</t>
  </si>
  <si>
    <t>A.5</t>
  </si>
  <si>
    <t>Supplying and Placing Clay Borrow Sub-base Material</t>
  </si>
  <si>
    <t>C.2</t>
  </si>
  <si>
    <t>C.3</t>
  </si>
  <si>
    <t>C.4</t>
  </si>
  <si>
    <t>C.5</t>
  </si>
  <si>
    <t>D.2</t>
  </si>
  <si>
    <t>Concrete Pavements for Early Opening</t>
  </si>
  <si>
    <t>D.3</t>
  </si>
  <si>
    <t>D.4</t>
  </si>
  <si>
    <t>Supply and Installation of Dowel Assemblies</t>
  </si>
  <si>
    <t>Interlocking Paving Stones</t>
  </si>
  <si>
    <t>Supplying and Placing Limestone Sub-base</t>
  </si>
  <si>
    <t>Lean Concrete Base</t>
  </si>
  <si>
    <t>E.1</t>
  </si>
  <si>
    <t>E.2</t>
  </si>
  <si>
    <t>E.3</t>
  </si>
  <si>
    <t>E.4</t>
  </si>
  <si>
    <t>E.5</t>
  </si>
  <si>
    <t>E.6</t>
  </si>
  <si>
    <t>F.1</t>
  </si>
  <si>
    <t>F.2</t>
  </si>
  <si>
    <t>F.3</t>
  </si>
  <si>
    <t>F.4</t>
  </si>
  <si>
    <t>F.5</t>
  </si>
  <si>
    <t>F.7</t>
  </si>
  <si>
    <t>F.8</t>
  </si>
  <si>
    <t>F.10</t>
  </si>
  <si>
    <t>F.12</t>
  </si>
  <si>
    <t>F.13</t>
  </si>
  <si>
    <t>G.1</t>
  </si>
  <si>
    <t>G.2</t>
  </si>
  <si>
    <t>Sodding</t>
  </si>
  <si>
    <t>H.2</t>
  </si>
  <si>
    <t>Seeding</t>
  </si>
  <si>
    <t>Gates</t>
  </si>
  <si>
    <t>B.1</t>
  </si>
  <si>
    <t>B.2</t>
  </si>
  <si>
    <t>B.3</t>
  </si>
  <si>
    <t>B.4</t>
  </si>
  <si>
    <t>B.5</t>
  </si>
  <si>
    <t>B.10</t>
  </si>
  <si>
    <t>B.11</t>
  </si>
  <si>
    <t>Concrete Curb Renewal</t>
  </si>
  <si>
    <t>B.14</t>
  </si>
  <si>
    <t>B.6</t>
  </si>
  <si>
    <t>B.8</t>
  </si>
  <si>
    <t>Drilled Dowels</t>
  </si>
  <si>
    <t>Drilled Tie Bars</t>
  </si>
  <si>
    <t>B.12</t>
  </si>
  <si>
    <t>B.13</t>
  </si>
  <si>
    <t>Regrading Existing Interlocking Paving Stones</t>
  </si>
  <si>
    <t>B.16</t>
  </si>
  <si>
    <t>B.17</t>
  </si>
  <si>
    <t>B.18</t>
  </si>
  <si>
    <t>B.19</t>
  </si>
  <si>
    <t>B.20</t>
  </si>
  <si>
    <t>B.21</t>
  </si>
  <si>
    <t>UNIT PRICE</t>
  </si>
  <si>
    <t/>
  </si>
  <si>
    <t>ITEM</t>
  </si>
  <si>
    <t>DESCRIPTION</t>
  </si>
  <si>
    <t>UNIT</t>
  </si>
  <si>
    <t>AMOUNT</t>
  </si>
  <si>
    <t>m²</t>
  </si>
  <si>
    <t>m³</t>
  </si>
  <si>
    <t>tonne</t>
  </si>
  <si>
    <t>each</t>
  </si>
  <si>
    <t>m</t>
  </si>
  <si>
    <t>vert. m</t>
  </si>
  <si>
    <t>A.2</t>
  </si>
  <si>
    <t>APPROX. QUANTITY</t>
  </si>
  <si>
    <t>MISCELLANEOUS</t>
  </si>
  <si>
    <t>Construction of 200 mm Concrete Pavement (Reinforced)</t>
  </si>
  <si>
    <t>Construction of 200 mm Concrete Pavement (Plain-Dowelled)</t>
  </si>
  <si>
    <t>Construction of 150 mm Concrete Pavement (Reinforced)</t>
  </si>
  <si>
    <t>Construction of 150 mm Concrete Pavement (Plain-Dowelled)</t>
  </si>
  <si>
    <t>20 M Deformed Tie Bar</t>
  </si>
  <si>
    <t>25 M Deformed Tie Bar</t>
  </si>
  <si>
    <t>19.1 mm Diameter</t>
  </si>
  <si>
    <t>28.6 mm Diameter</t>
  </si>
  <si>
    <t>200 mm Concrete Pavement (Type A)</t>
  </si>
  <si>
    <t>200 mm Concrete Pavement (Type B)</t>
  </si>
  <si>
    <t>200 mm Concrete Pavement (Type C)</t>
  </si>
  <si>
    <t>200 mm Concrete Pavement (Type D)</t>
  </si>
  <si>
    <t>150 mm Concrete Pavement (Type A)</t>
  </si>
  <si>
    <t>150 mm Concrete Pavement (Type B)</t>
  </si>
  <si>
    <t>150 mm Concrete Pavement (Type C)</t>
  </si>
  <si>
    <t>150 mm Concrete Pavement (Type D)</t>
  </si>
  <si>
    <t>200 mm Concrete Pavement (Reinforced)</t>
  </si>
  <si>
    <t>200 mm Concrete Pavement (Plain-Dowelled)</t>
  </si>
  <si>
    <t>150 mm Concrete Pavement (Reinforced)</t>
  </si>
  <si>
    <t>150 mm Concrete Pavement (Plain-Dowelled)</t>
  </si>
  <si>
    <t>B.9</t>
  </si>
  <si>
    <t>1.83m Height</t>
  </si>
  <si>
    <t>2.44m Height</t>
  </si>
  <si>
    <t>3.05m Height</t>
  </si>
  <si>
    <t>Construction of Asphaltic Concrete Base Course (Type III)</t>
  </si>
  <si>
    <t>EARTH AND BASE WORKS</t>
  </si>
  <si>
    <t>A.1</t>
  </si>
  <si>
    <t>Pavement Patching</t>
  </si>
  <si>
    <t>JOINT AND CRACK SEALING</t>
  </si>
  <si>
    <t>ASSOCIATED DRAINAGE AND UNDERGROUND WORKS</t>
  </si>
  <si>
    <t>ADJUSTMENTS</t>
  </si>
  <si>
    <t>LANDSCAPING</t>
  </si>
  <si>
    <t>CODE</t>
  </si>
  <si>
    <t>=</t>
  </si>
  <si>
    <t>LAST USED CODE FOR SECTION</t>
  </si>
  <si>
    <t>B.23</t>
  </si>
  <si>
    <t>xii)</t>
  </si>
  <si>
    <t>CW 3610-R3</t>
  </si>
  <si>
    <t>Connections to Existing Culverts</t>
  </si>
  <si>
    <t>C001</t>
  </si>
  <si>
    <t>C002</t>
  </si>
  <si>
    <t>C003</t>
  </si>
  <si>
    <t>C004</t>
  </si>
  <si>
    <t>C005</t>
  </si>
  <si>
    <t>C006</t>
  </si>
  <si>
    <t>C007</t>
  </si>
  <si>
    <t>C009</t>
  </si>
  <si>
    <t>C011</t>
  </si>
  <si>
    <t>C010</t>
  </si>
  <si>
    <t>C012</t>
  </si>
  <si>
    <t>C013</t>
  </si>
  <si>
    <t>C014</t>
  </si>
  <si>
    <t>C015</t>
  </si>
  <si>
    <t>C016</t>
  </si>
  <si>
    <t>C017</t>
  </si>
  <si>
    <t>D002</t>
  </si>
  <si>
    <t>D004</t>
  </si>
  <si>
    <t>D005</t>
  </si>
  <si>
    <t>E001</t>
  </si>
  <si>
    <t>E002</t>
  </si>
  <si>
    <t>E003</t>
  </si>
  <si>
    <t>E004</t>
  </si>
  <si>
    <t>E005</t>
  </si>
  <si>
    <t>E006</t>
  </si>
  <si>
    <t>E007</t>
  </si>
  <si>
    <t>E008</t>
  </si>
  <si>
    <t>F001</t>
  </si>
  <si>
    <t>F002</t>
  </si>
  <si>
    <t>F003</t>
  </si>
  <si>
    <t>F004</t>
  </si>
  <si>
    <t>F005</t>
  </si>
  <si>
    <t>F006</t>
  </si>
  <si>
    <t>F007</t>
  </si>
  <si>
    <t>F008</t>
  </si>
  <si>
    <t>F009</t>
  </si>
  <si>
    <t>F011</t>
  </si>
  <si>
    <t>F012</t>
  </si>
  <si>
    <t>F014</t>
  </si>
  <si>
    <t>F017</t>
  </si>
  <si>
    <t>F018</t>
  </si>
  <si>
    <t>G001</t>
  </si>
  <si>
    <t>G002</t>
  </si>
  <si>
    <t>G003</t>
  </si>
  <si>
    <t>G004</t>
  </si>
  <si>
    <t>A001</t>
  </si>
  <si>
    <t>A004</t>
  </si>
  <si>
    <t>A005</t>
  </si>
  <si>
    <t>A006</t>
  </si>
  <si>
    <t>A007</t>
  </si>
  <si>
    <t>A008</t>
  </si>
  <si>
    <t>A009</t>
  </si>
  <si>
    <t>A010</t>
  </si>
  <si>
    <t>A011</t>
  </si>
  <si>
    <t>A012</t>
  </si>
  <si>
    <t>A013</t>
  </si>
  <si>
    <t>A014</t>
  </si>
  <si>
    <t>A016</t>
  </si>
  <si>
    <t>A017</t>
  </si>
  <si>
    <t>A019</t>
  </si>
  <si>
    <t>A020</t>
  </si>
  <si>
    <t>A021</t>
  </si>
  <si>
    <t>A022</t>
  </si>
  <si>
    <t>A023</t>
  </si>
  <si>
    <t>A024</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</si>
  <si>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</si>
  <si>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</si>
  <si>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</si>
  <si>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</si>
  <si>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</si>
  <si>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</si>
  <si>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</si>
  <si>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</si>
  <si>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</si>
  <si>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</si>
  <si>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</si>
  <si>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</si>
  <si>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</si>
  <si>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</si>
  <si>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</si>
  <si>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</si>
  <si>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</si>
  <si>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</si>
  <si>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</si>
  <si>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</si>
  <si>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</si>
  <si>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</si>
  <si>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</si>
  <si>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</si>
  <si>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B027</t>
  </si>
  <si>
    <t>B028</t>
  </si>
  <si>
    <t>B029</t>
  </si>
  <si>
    <t>B030</t>
  </si>
  <si>
    <t>B031</t>
  </si>
  <si>
    <t>B032</t>
  </si>
  <si>
    <t>B033</t>
  </si>
  <si>
    <t>B036</t>
  </si>
  <si>
    <t>B039</t>
  </si>
  <si>
    <t>B042</t>
  </si>
  <si>
    <t>B045</t>
  </si>
  <si>
    <t>B066</t>
  </si>
  <si>
    <t>B069</t>
  </si>
  <si>
    <t>B072</t>
  </si>
  <si>
    <t>B075</t>
  </si>
  <si>
    <t>B094</t>
  </si>
  <si>
    <t>B095</t>
  </si>
  <si>
    <t>B096</t>
  </si>
  <si>
    <t>B097</t>
  </si>
  <si>
    <t>B098</t>
  </si>
  <si>
    <t>CW 3550-R2</t>
  </si>
  <si>
    <t>A025</t>
  </si>
  <si>
    <t>Ditch Excavation</t>
  </si>
  <si>
    <t>A.18</t>
  </si>
  <si>
    <t>A.19</t>
  </si>
  <si>
    <t>B.25</t>
  </si>
  <si>
    <t>B.27</t>
  </si>
  <si>
    <t>B.24</t>
  </si>
  <si>
    <t>xviii)</t>
  </si>
  <si>
    <t>Installation of Subdrains</t>
  </si>
  <si>
    <t>COMMENTS</t>
  </si>
  <si>
    <t>Pavement Removal</t>
  </si>
  <si>
    <t>Concrete Pavement</t>
  </si>
  <si>
    <t>Asphalt Pavement</t>
  </si>
  <si>
    <t>Supplying and Placing Base Course Material</t>
  </si>
  <si>
    <t xml:space="preserve">Ditch Grading </t>
  </si>
  <si>
    <t>Removal of Existing Concrete Bases</t>
  </si>
  <si>
    <t>Greater than 600 mm Diameter</t>
  </si>
  <si>
    <t>Supplying and Placing Lime</t>
  </si>
  <si>
    <t>Supplying and Placing Portland Cement</t>
  </si>
  <si>
    <t>Preparation of Existing Roadway</t>
  </si>
  <si>
    <t>Surfacing Material</t>
  </si>
  <si>
    <t>Granular</t>
  </si>
  <si>
    <t>Limestone</t>
  </si>
  <si>
    <t>Miscellaneous Concrete Slab Removal</t>
  </si>
  <si>
    <t>Median Slab</t>
  </si>
  <si>
    <t>Safety Median</t>
  </si>
  <si>
    <t>Sidewalk</t>
  </si>
  <si>
    <t>Bullnose</t>
  </si>
  <si>
    <t>Monolithic Curb and Sidewalk</t>
  </si>
  <si>
    <t xml:space="preserve">Miscellaneous Concrete Slab Installation </t>
  </si>
  <si>
    <t xml:space="preserve">Miscellaneous Concrete Slab Renewal </t>
  </si>
  <si>
    <t>SD-226A</t>
  </si>
  <si>
    <t>SD-226B</t>
  </si>
  <si>
    <t>SD-227A</t>
  </si>
  <si>
    <t>Concrete Curb Removal</t>
  </si>
  <si>
    <t>Safety Curb</t>
  </si>
  <si>
    <t>Concrete Curb Installation</t>
  </si>
  <si>
    <t>SD-201</t>
  </si>
  <si>
    <t>SD-200</t>
  </si>
  <si>
    <t>SD-202A</t>
  </si>
  <si>
    <t>SD-202B</t>
  </si>
  <si>
    <t>SD-202C</t>
  </si>
  <si>
    <t>SD-206B</t>
  </si>
  <si>
    <t>SD-204</t>
  </si>
  <si>
    <t>SD-227B</t>
  </si>
  <si>
    <t>SD-228B</t>
  </si>
  <si>
    <t>i)</t>
  </si>
  <si>
    <t>ii)</t>
  </si>
  <si>
    <t>iii)</t>
  </si>
  <si>
    <t>iv)</t>
  </si>
  <si>
    <t>v)</t>
  </si>
  <si>
    <t>vi)</t>
  </si>
  <si>
    <t>vii)</t>
  </si>
  <si>
    <t>viii)</t>
  </si>
  <si>
    <t>ix)</t>
  </si>
  <si>
    <t>xi)</t>
  </si>
  <si>
    <t>x)</t>
  </si>
  <si>
    <t>xiii)</t>
  </si>
  <si>
    <t xml:space="preserve">Construction of Asphaltic Concrete Overlay </t>
  </si>
  <si>
    <t>Main Line Paving</t>
  </si>
  <si>
    <t>Tie-ins and Approaches</t>
  </si>
  <si>
    <t>Construction of Asphalt Patches</t>
  </si>
  <si>
    <t>Construction of Monolithic Curb and Sidewalk</t>
  </si>
  <si>
    <t>Construction of Monolithic Concrete Bull-noses</t>
  </si>
  <si>
    <t>Concrete Curbs, Curb and Gutter, and Splash Strips</t>
  </si>
  <si>
    <t>SD-229A,B,C</t>
  </si>
  <si>
    <t>C</t>
  </si>
  <si>
    <t>B.7</t>
  </si>
  <si>
    <t>B.22</t>
  </si>
  <si>
    <t>B001</t>
  </si>
  <si>
    <t>B152</t>
  </si>
  <si>
    <t>C.6</t>
  </si>
  <si>
    <t>C.7</t>
  </si>
  <si>
    <t>C.8</t>
  </si>
  <si>
    <t>C.9</t>
  </si>
  <si>
    <t>C.10</t>
  </si>
  <si>
    <t>C.11</t>
  </si>
  <si>
    <t>C018</t>
  </si>
  <si>
    <t>C019</t>
  </si>
  <si>
    <t>C020</t>
  </si>
  <si>
    <t>C021</t>
  </si>
  <si>
    <t>C022</t>
  </si>
  <si>
    <t>C023</t>
  </si>
  <si>
    <t>C024</t>
  </si>
  <si>
    <t>C025</t>
  </si>
  <si>
    <t>C026</t>
  </si>
  <si>
    <t>C027</t>
  </si>
  <si>
    <t>C028</t>
  </si>
  <si>
    <t>C029</t>
  </si>
  <si>
    <t>C031</t>
  </si>
  <si>
    <t>C032</t>
  </si>
  <si>
    <t>C035</t>
  </si>
  <si>
    <t>C040</t>
  </si>
  <si>
    <t>C041</t>
  </si>
  <si>
    <t>C042</t>
  </si>
  <si>
    <t>C045</t>
  </si>
  <si>
    <t>C046</t>
  </si>
  <si>
    <t>Monolithic Median Slab</t>
  </si>
  <si>
    <t>SD-228A</t>
  </si>
  <si>
    <t>SD-205</t>
  </si>
  <si>
    <t>SD-203B</t>
  </si>
  <si>
    <t>Imported  Fill Material</t>
  </si>
  <si>
    <t>Curb and Gutter</t>
  </si>
  <si>
    <t>Mountable Curb</t>
  </si>
  <si>
    <t>Lip Curb</t>
  </si>
  <si>
    <t>Construction of Concrete Median Slabs</t>
  </si>
  <si>
    <t>Construction of Monolithic Concrete Median Slabs</t>
  </si>
  <si>
    <t>Construction of Concrete Safety Medians</t>
  </si>
  <si>
    <t xml:space="preserve">Construction of Asphaltic Concrete Pavements </t>
  </si>
  <si>
    <t>C056</t>
  </si>
  <si>
    <t>C057</t>
  </si>
  <si>
    <t>C058</t>
  </si>
  <si>
    <t>C059</t>
  </si>
  <si>
    <t>C060</t>
  </si>
  <si>
    <t>C061</t>
  </si>
  <si>
    <t>C062</t>
  </si>
  <si>
    <t>Adjustment of Precast  Sidewalk Blocks</t>
  </si>
  <si>
    <t>Supply of Precast  Sidewalk Blocks</t>
  </si>
  <si>
    <t>SPEC.
REF.</t>
  </si>
  <si>
    <t xml:space="preserve">Catch Basin  </t>
  </si>
  <si>
    <t>SD-024</t>
  </si>
  <si>
    <t>SD-025</t>
  </si>
  <si>
    <t xml:space="preserve">Catch Pit </t>
  </si>
  <si>
    <t>SD-023</t>
  </si>
  <si>
    <t>Sewer Service</t>
  </si>
  <si>
    <t>Sewer Service Risers</t>
  </si>
  <si>
    <t xml:space="preserve">AP-009 - Barrier Curb and Gutter Inlet Cover </t>
  </si>
  <si>
    <t>AP-011 - Mountable Curb and Gutter Inlet</t>
  </si>
  <si>
    <t>Connecting to Existing Manhole</t>
  </si>
  <si>
    <t>Connecting to Existing Catch Basin</t>
  </si>
  <si>
    <t xml:space="preserve">Connecting to Existing Sewer </t>
  </si>
  <si>
    <t>Abandoning  Existing Catch Pit</t>
  </si>
  <si>
    <t>Removal of Existing Catch Pit</t>
  </si>
  <si>
    <t>Relocation  of Existing Catch Pit</t>
  </si>
  <si>
    <t>E045</t>
  </si>
  <si>
    <t>E.21</t>
  </si>
  <si>
    <t>E046</t>
  </si>
  <si>
    <t>E.22</t>
  </si>
  <si>
    <t>E047</t>
  </si>
  <si>
    <t>E.23</t>
  </si>
  <si>
    <t>E048</t>
  </si>
  <si>
    <t>E049</t>
  </si>
  <si>
    <t>E050</t>
  </si>
  <si>
    <t>E051</t>
  </si>
  <si>
    <t>E052</t>
  </si>
  <si>
    <t>A.8</t>
  </si>
  <si>
    <t>A002</t>
  </si>
  <si>
    <t>A003</t>
  </si>
  <si>
    <t>A015</t>
  </si>
  <si>
    <t>A018</t>
  </si>
  <si>
    <t>B002</t>
  </si>
  <si>
    <t>D001</t>
  </si>
  <si>
    <t>D.1</t>
  </si>
  <si>
    <t>F016</t>
  </si>
  <si>
    <t>F019</t>
  </si>
  <si>
    <t>F.9</t>
  </si>
  <si>
    <t>F.11</t>
  </si>
  <si>
    <t>SD-200            SD-203B</t>
  </si>
  <si>
    <t>SD-227B            SD-203B</t>
  </si>
  <si>
    <t>SD-200            SD-202B</t>
  </si>
  <si>
    <t>B099</t>
  </si>
  <si>
    <t>xiv)</t>
  </si>
  <si>
    <t>xv)</t>
  </si>
  <si>
    <t>xvi)</t>
  </si>
  <si>
    <t>xvii)</t>
  </si>
  <si>
    <t>B153</t>
  </si>
  <si>
    <t>B.26</t>
  </si>
  <si>
    <t>C008</t>
  </si>
  <si>
    <t>C030</t>
  </si>
  <si>
    <t>xii</t>
  </si>
  <si>
    <t>C043</t>
  </si>
  <si>
    <t>F010</t>
  </si>
  <si>
    <t>H001</t>
  </si>
  <si>
    <t>H.1</t>
  </si>
  <si>
    <t>Slab Replacement</t>
  </si>
  <si>
    <t>250 mm Concrete Pavement (Reinforced)</t>
  </si>
  <si>
    <t>250 mm Concrete Pavement (Plain-Dowelled)</t>
  </si>
  <si>
    <t>230 mm Concrete Pavement (Reinforced)</t>
  </si>
  <si>
    <t>230 mm Concrete Pavement (Plain-Dowelled)</t>
  </si>
  <si>
    <t>250 mm Concrete Pavement (Type A)</t>
  </si>
  <si>
    <t>250 mm Concrete Pavement (Type B)</t>
  </si>
  <si>
    <t>250 mm Concrete Pavement (Type C)</t>
  </si>
  <si>
    <t>250 mm Concrete Pavement (Type D)</t>
  </si>
  <si>
    <t>230 mm Concrete Pavement (Type A)</t>
  </si>
  <si>
    <t>230 mm Concrete Pavement (Type B)</t>
  </si>
  <si>
    <t>230 mm Concrete Pavement (Type D)</t>
  </si>
  <si>
    <t>230 mm Concrete Pavement (Type C)</t>
  </si>
  <si>
    <t>Partial Slab Patches</t>
  </si>
  <si>
    <t>Slab Replacement - Early Opening (24 hour)</t>
  </si>
  <si>
    <t>Partial Slab Patches - Early Opening (24 hour)</t>
  </si>
  <si>
    <t>Partial Slab Patches 
- Early Opening (72 hour)</t>
  </si>
  <si>
    <t>B.28</t>
  </si>
  <si>
    <t>Concrete Pavements, Median Slabs, Bull-noses, and Safety Medians</t>
  </si>
  <si>
    <t>Construction of 250 mm Concrete Pavement (Reinforced)</t>
  </si>
  <si>
    <t>Construction of 230 mm Concrete Pavement (Reinforced)</t>
  </si>
  <si>
    <t>Joint Sealing</t>
  </si>
  <si>
    <t>Corrugated Steel Pipe - Supply</t>
  </si>
  <si>
    <t>Corrugated Steel Pipe - Install</t>
  </si>
  <si>
    <t>Precast Concrete Pipe Culvert - Supply</t>
  </si>
  <si>
    <t>Precast Concrete Pipe Culvert - Install</t>
  </si>
  <si>
    <t>B124</t>
  </si>
  <si>
    <t>B125</t>
  </si>
  <si>
    <t>B188</t>
  </si>
  <si>
    <t>B189</t>
  </si>
  <si>
    <t>B190</t>
  </si>
  <si>
    <t>B191</t>
  </si>
  <si>
    <t>B192</t>
  </si>
  <si>
    <t>B193</t>
  </si>
  <si>
    <t>B194</t>
  </si>
  <si>
    <t>B195</t>
  </si>
  <si>
    <t>B196</t>
  </si>
  <si>
    <t>B197</t>
  </si>
  <si>
    <t>B198</t>
  </si>
  <si>
    <t>B199</t>
  </si>
  <si>
    <t>B200</t>
  </si>
  <si>
    <t>B201</t>
  </si>
  <si>
    <t>B202</t>
  </si>
  <si>
    <t>E.24</t>
  </si>
  <si>
    <t>Clearing and Grubbing</t>
  </si>
  <si>
    <t>A026</t>
  </si>
  <si>
    <t>A.21</t>
  </si>
  <si>
    <t>Common Excavation- Suitable site material</t>
  </si>
  <si>
    <t>Common Excavation- Unsuitable site material</t>
  </si>
  <si>
    <t>Fill Material</t>
  </si>
  <si>
    <t>A027</t>
  </si>
  <si>
    <t>A028</t>
  </si>
  <si>
    <t>A029</t>
  </si>
  <si>
    <t>A030</t>
  </si>
  <si>
    <t>A031</t>
  </si>
  <si>
    <t>A032</t>
  </si>
  <si>
    <t>A033</t>
  </si>
  <si>
    <t>A.22</t>
  </si>
  <si>
    <t>A.23</t>
  </si>
  <si>
    <t>A.24</t>
  </si>
  <si>
    <t>A.25</t>
  </si>
  <si>
    <t>Placing Suitable Site Material</t>
  </si>
  <si>
    <t>Supplying and Placing Clay Borrow Material</t>
  </si>
  <si>
    <t>Preparation of Existing Ground Surface</t>
  </si>
  <si>
    <t>A034</t>
  </si>
  <si>
    <t>Meter Pit Assemblies</t>
  </si>
  <si>
    <t>CW 3530-R3</t>
  </si>
  <si>
    <t>H.3</t>
  </si>
  <si>
    <t>Sprinkler Assemblies</t>
  </si>
  <si>
    <t>H006</t>
  </si>
  <si>
    <t>H007</t>
  </si>
  <si>
    <t>H008</t>
  </si>
  <si>
    <t>H.4</t>
  </si>
  <si>
    <t>H.5</t>
  </si>
  <si>
    <t>H.6</t>
  </si>
  <si>
    <t>H.7</t>
  </si>
  <si>
    <t>Manual Gate Valves and Value Enclosure</t>
  </si>
  <si>
    <t>Removal of Irrigation Pipe and Sprinkler Heads</t>
  </si>
  <si>
    <t>Removal of Existing Box Enclosure</t>
  </si>
  <si>
    <t>H009</t>
  </si>
  <si>
    <t>H010</t>
  </si>
  <si>
    <t>H011</t>
  </si>
  <si>
    <t>Random Stone Riprap</t>
  </si>
  <si>
    <t>CW 3615-R2</t>
  </si>
  <si>
    <t>Grouted Stone Riprap</t>
  </si>
  <si>
    <t>Sacked Concrete Riprap</t>
  </si>
  <si>
    <t>H012</t>
  </si>
  <si>
    <t>H013</t>
  </si>
  <si>
    <t>H014</t>
  </si>
  <si>
    <t>Supply of Barrier Posts</t>
  </si>
  <si>
    <t>Installation of Barrier Posts</t>
  </si>
  <si>
    <t>Installation of Barrier Rails</t>
  </si>
  <si>
    <t>Removal of Concrete</t>
  </si>
  <si>
    <t>Salvaging Existing Barrier Rail</t>
  </si>
  <si>
    <t>Salvaging Existing Barrier Posts</t>
  </si>
  <si>
    <t>C033</t>
  </si>
  <si>
    <t>C034</t>
  </si>
  <si>
    <t>C036</t>
  </si>
  <si>
    <t>C037</t>
  </si>
  <si>
    <t>C038</t>
  </si>
  <si>
    <t>C039</t>
  </si>
  <si>
    <t>C044</t>
  </si>
  <si>
    <t>C063</t>
  </si>
  <si>
    <t>D006</t>
  </si>
  <si>
    <t>E062</t>
  </si>
  <si>
    <t>E063</t>
  </si>
  <si>
    <t>E064</t>
  </si>
  <si>
    <t>E065</t>
  </si>
  <si>
    <t>E.25</t>
  </si>
  <si>
    <t>H015</t>
  </si>
  <si>
    <t>H016</t>
  </si>
  <si>
    <t>H017</t>
  </si>
  <si>
    <t>H018</t>
  </si>
  <si>
    <t>H019</t>
  </si>
  <si>
    <t>H020</t>
  </si>
  <si>
    <t>H.8</t>
  </si>
  <si>
    <t>H.9</t>
  </si>
  <si>
    <t>H.10</t>
  </si>
  <si>
    <t>H.11</t>
  </si>
  <si>
    <t>H.12</t>
  </si>
  <si>
    <t>H.13</t>
  </si>
  <si>
    <t>H.14</t>
  </si>
  <si>
    <t>H.15</t>
  </si>
  <si>
    <t>H.16</t>
  </si>
  <si>
    <t>H.17</t>
  </si>
  <si>
    <t>ha</t>
  </si>
  <si>
    <t>Topsoil Excavation</t>
  </si>
  <si>
    <t>Supplying and Placing Imported Material</t>
  </si>
  <si>
    <t>B203</t>
  </si>
  <si>
    <t>B204</t>
  </si>
  <si>
    <t>B205</t>
  </si>
  <si>
    <t>B206</t>
  </si>
  <si>
    <t>B207</t>
  </si>
  <si>
    <t>B208</t>
  </si>
  <si>
    <t>B209</t>
  </si>
  <si>
    <t>Slab Replacement - Early Opening (72 hour)</t>
  </si>
  <si>
    <t>SD-203A</t>
  </si>
  <si>
    <t>E13</t>
  </si>
  <si>
    <t>E12</t>
  </si>
  <si>
    <t>Moisture Barrier/Stress Absorption Geotextile Fabric</t>
  </si>
  <si>
    <t>Partial Depth Saw-Cutting</t>
  </si>
  <si>
    <t>C064</t>
  </si>
  <si>
    <t>E14</t>
  </si>
  <si>
    <t>vert m</t>
  </si>
  <si>
    <t>F.6</t>
  </si>
  <si>
    <t>Chain Link Fence</t>
  </si>
  <si>
    <t>H021</t>
  </si>
  <si>
    <t>Supply of Barrier Rails</t>
  </si>
  <si>
    <t>H.18</t>
  </si>
  <si>
    <t>add "Slip Form Paving" if specified</t>
  </si>
  <si>
    <t>CW 3010-R4</t>
  </si>
  <si>
    <t>Modified Barrier  (Integral)</t>
  </si>
  <si>
    <t xml:space="preserve">SD-200          SD-229E        </t>
  </si>
  <si>
    <t>CW 3150-R4</t>
  </si>
  <si>
    <t>CW 3170-R3</t>
  </si>
  <si>
    <t>Type A Relocation of Hydrant</t>
  </si>
  <si>
    <t>F.14</t>
  </si>
  <si>
    <t>Type B Relocation of Hydrant with Connection to New Main Using a Tee</t>
  </si>
  <si>
    <t>F.15</t>
  </si>
  <si>
    <t>F.16</t>
  </si>
  <si>
    <t>F.17</t>
  </si>
  <si>
    <t>F020</t>
  </si>
  <si>
    <t>F021</t>
  </si>
  <si>
    <t>F022</t>
  </si>
  <si>
    <t>F023</t>
  </si>
  <si>
    <t>F024</t>
  </si>
  <si>
    <t>Sewer Repair - Up to 3.0 Meters Long</t>
  </si>
  <si>
    <t>Type B Relocation of Hydrant with Connection to existing Main Using Tapping Sleeve and Valve</t>
  </si>
  <si>
    <t>Adjustment of Catch Basins / Manholes Frames</t>
  </si>
  <si>
    <t xml:space="preserve">Adjustment of Curb Inlet with New Inlet  Box </t>
  </si>
  <si>
    <t>Adjustment of Valve Boxes</t>
  </si>
  <si>
    <t>Adjustment of Curb Stop Boxes</t>
  </si>
  <si>
    <t>Lifter Rings</t>
  </si>
  <si>
    <t>Valve Box Extensions</t>
  </si>
  <si>
    <t>Curb Stop Extensions</t>
  </si>
  <si>
    <t>Supply of Curb Inlet Box Covers</t>
  </si>
  <si>
    <t>Removal of Precast Sidewalk Blocks</t>
  </si>
  <si>
    <t>SD-227C</t>
  </si>
  <si>
    <t>E15</t>
  </si>
  <si>
    <t xml:space="preserve"> </t>
  </si>
  <si>
    <t>Pay Item Removed</t>
  </si>
  <si>
    <t>Drainage Connection Pipe</t>
  </si>
  <si>
    <t>A</t>
  </si>
  <si>
    <t>B</t>
  </si>
  <si>
    <t>E</t>
  </si>
  <si>
    <t>F</t>
  </si>
  <si>
    <t>G</t>
  </si>
  <si>
    <t>H</t>
  </si>
  <si>
    <t>Adjustment of Curb and Gutter Inlet Frames</t>
  </si>
  <si>
    <t>B125A</t>
  </si>
  <si>
    <t>B.29</t>
  </si>
  <si>
    <t>F025</t>
  </si>
  <si>
    <t>F026</t>
  </si>
  <si>
    <t>Installing New Flat Top Reducer</t>
  </si>
  <si>
    <t>Replacing Existing Flat Top Reducer</t>
  </si>
  <si>
    <t>E.26</t>
  </si>
  <si>
    <t>Supply of Curb Inlet Frames</t>
  </si>
  <si>
    <t>Locked?</t>
  </si>
  <si>
    <t>MATCH</t>
  </si>
  <si>
    <t>Format F</t>
  </si>
  <si>
    <t>Format G</t>
  </si>
  <si>
    <t>Format H</t>
  </si>
  <si>
    <t>Quality Control Process</t>
  </si>
  <si>
    <t>General</t>
  </si>
  <si>
    <t>Formulas</t>
  </si>
  <si>
    <t>Validation</t>
  </si>
  <si>
    <t>Locked Cells</t>
  </si>
  <si>
    <t>Formats</t>
  </si>
  <si>
    <t>Item Code, Description, Ref, units</t>
  </si>
  <si>
    <t xml:space="preserve">To highlight only the displayed rows use Edit, Go To…, Special, Visible Cells Only,   to select only the visible cells, then with the cells still selected change the fill color. </t>
  </si>
  <si>
    <t>Final Checks</t>
  </si>
  <si>
    <t>"G"</t>
  </si>
  <si>
    <t>"F0"</t>
  </si>
  <si>
    <t>#,##0</t>
  </si>
  <si>
    <t>",0"</t>
  </si>
  <si>
    <t>0.00</t>
  </si>
  <si>
    <t>"F2"</t>
  </si>
  <si>
    <t>#,##0.00</t>
  </si>
  <si>
    <t>",2"</t>
  </si>
  <si>
    <t>$#,##0_);($#,##0)</t>
  </si>
  <si>
    <t>"C0'</t>
  </si>
  <si>
    <t>$#,##0_);[Red]($#,##0)</t>
  </si>
  <si>
    <t>"C0-"</t>
  </si>
  <si>
    <t>$#,##0.00_);($#,##0.00)</t>
  </si>
  <si>
    <t>"C2"</t>
  </si>
  <si>
    <t>$#,##0.00_);[Red]($#,##0.00)</t>
  </si>
  <si>
    <t>"C2-"</t>
  </si>
  <si>
    <t>"P0"</t>
  </si>
  <si>
    <t>"P2"</t>
  </si>
  <si>
    <t>"S2"</t>
  </si>
  <si>
    <t># ?/? or # ??/??</t>
  </si>
  <si>
    <t>m/d/yy or m/d/yy h:mm or mm/dd/yy</t>
  </si>
  <si>
    <t>"D4"</t>
  </si>
  <si>
    <t>d-mmm-yy or dd-mmm-yy</t>
  </si>
  <si>
    <t>"D1"</t>
  </si>
  <si>
    <t>d-mmm or dd-mmm</t>
  </si>
  <si>
    <t>"D2"</t>
  </si>
  <si>
    <t>mmm-yy</t>
  </si>
  <si>
    <t>"D3"</t>
  </si>
  <si>
    <t>mm/dd</t>
  </si>
  <si>
    <t>"D5"</t>
  </si>
  <si>
    <t>h:mm AM/PM</t>
  </si>
  <si>
    <t>"D7"</t>
  </si>
  <si>
    <t>h:mm:ss AM/PM</t>
  </si>
  <si>
    <t>"D6"</t>
  </si>
  <si>
    <t>h:mm</t>
  </si>
  <si>
    <t>"D9"</t>
  </si>
  <si>
    <t>h:mm:ss</t>
  </si>
  <si>
    <t>"D8"</t>
  </si>
  <si>
    <t>E007A</t>
  </si>
  <si>
    <t xml:space="preserve">Remove and Replace Existing Catch Basin  </t>
  </si>
  <si>
    <t>E007B</t>
  </si>
  <si>
    <t>E007C</t>
  </si>
  <si>
    <t>E007D</t>
  </si>
  <si>
    <t>Remove and Replace Existing Catch Pit</t>
  </si>
  <si>
    <t>E007E</t>
  </si>
  <si>
    <t xml:space="preserve">Sewer Repair - In Addition to First 3.0 Meters </t>
  </si>
  <si>
    <t>Replacing Standard Frames &amp; Covers</t>
  </si>
  <si>
    <t>AP-004 - Standard Frame for Manhole and Catch Basin</t>
  </si>
  <si>
    <t>AP-005 - Standard Solid Cover for Standard Frame</t>
  </si>
  <si>
    <t>AP-006 - Standard Grated Cover for Standard Frame</t>
  </si>
  <si>
    <t>AP-008 - Barrier Curb and Gutter Inlet Frame and Box</t>
  </si>
  <si>
    <t>E035A</t>
  </si>
  <si>
    <t>Connecting to Existing Catch Pit</t>
  </si>
  <si>
    <t>E035B</t>
  </si>
  <si>
    <t>E035C</t>
  </si>
  <si>
    <t>Connecting to Existing Inlet Box</t>
  </si>
  <si>
    <t>E035D</t>
  </si>
  <si>
    <t>E.27</t>
  </si>
  <si>
    <t>E.28</t>
  </si>
  <si>
    <t>E.29</t>
  </si>
  <si>
    <t>Replacing Existing Risers</t>
  </si>
  <si>
    <t>F002A</t>
  </si>
  <si>
    <t>F002B</t>
  </si>
  <si>
    <t>F002C</t>
  </si>
  <si>
    <t>Joined, Trimmed, &amp; Cleaned for Checking</t>
  </si>
  <si>
    <t>B.15</t>
  </si>
  <si>
    <t>Curb Ramp</t>
  </si>
  <si>
    <t xml:space="preserve">* reference to Standard Detail
</t>
  </si>
  <si>
    <t>F.18</t>
  </si>
  <si>
    <t>F.19</t>
  </si>
  <si>
    <t>Abandoning  Existing Catch Basins</t>
  </si>
  <si>
    <t>Removal of Existing Catch Basins</t>
  </si>
  <si>
    <t>Relocation of Existing Catch Basins</t>
  </si>
  <si>
    <t>Pre-cast Concrete Risers</t>
  </si>
  <si>
    <t>Brick Risers</t>
  </si>
  <si>
    <t>Cast-in-place Concrete</t>
  </si>
  <si>
    <t>* Consider saving your file before performing quality control procedures. Especially if you will be performing the checking directly to the Form B - Schedule of Prices file/workbook.</t>
  </si>
  <si>
    <t xml:space="preserve">You may find it useful to copy the Form B - Schedule of Prices sheet into the 200? Quality Control Checks workbook to preserve your original file.   </t>
  </si>
  <si>
    <t xml:space="preserve">* Copy the headings &amp; formulas in cells J2 to O3 from the Worksheet in this Workbook titled "Items" and paste at the first blank cell to the left of the "Amount" heading cell to perform further checking.  Copy the formulas down the columns to the end of the sheet. </t>
  </si>
  <si>
    <t>Select all of the Cells you wish to verify are formatted as Locked except the Column with the Unit Prices.  Tip: Use column headings to select all columns except the Unit Price column which should be the only column with unlocked cells.</t>
  </si>
  <si>
    <t xml:space="preserve">Do a find for the character '^' to determine if all required variables have been input. </t>
  </si>
  <si>
    <t>A035</t>
  </si>
  <si>
    <t>A036</t>
  </si>
  <si>
    <t>ROADWORK - REMOVALS/RENEWALS</t>
  </si>
  <si>
    <t xml:space="preserve">CW 3230-R6
</t>
  </si>
  <si>
    <t>CW 3230-R6</t>
  </si>
  <si>
    <t>a)</t>
  </si>
  <si>
    <t>Less than 5 sq.m.</t>
  </si>
  <si>
    <t>b)</t>
  </si>
  <si>
    <t>5 sq.m. to 20 sq.m.</t>
  </si>
  <si>
    <t>c)</t>
  </si>
  <si>
    <t>Greater than 20 sq.m.</t>
  </si>
  <si>
    <t>Barrier ^</t>
  </si>
  <si>
    <t>Splash Strip ^</t>
  </si>
  <si>
    <t>Modified Lip Curb (^ mm ht, Dowelled)</t>
  </si>
  <si>
    <t>SD-223A</t>
  </si>
  <si>
    <t xml:space="preserve"> add "Slip Form Paving" if specified</t>
  </si>
  <si>
    <t>xix)</t>
  </si>
  <si>
    <t>xx)</t>
  </si>
  <si>
    <t>SD-223B</t>
  </si>
  <si>
    <t>SD-205,
SD-206A</t>
  </si>
  <si>
    <t>Less than 3 m</t>
  </si>
  <si>
    <t>3 m to 30 m</t>
  </si>
  <si>
    <t xml:space="preserve">c) </t>
  </si>
  <si>
    <t xml:space="preserve"> Greater than 30 m</t>
  </si>
  <si>
    <t>Greater than 30 m</t>
  </si>
  <si>
    <t>SD-229C,D</t>
  </si>
  <si>
    <t>Type IA</t>
  </si>
  <si>
    <t>Type I</t>
  </si>
  <si>
    <t>Type II</t>
  </si>
  <si>
    <t>ROADWORK - NEW CONSTRUCTION</t>
  </si>
  <si>
    <t>Construction of 250 mm Concrete Pavement for Early Opening ^  (Reinforced)</t>
  </si>
  <si>
    <t>Construction of 250 mm Concrete Pavement for Early Opening ^ (Plain-Dowelled)</t>
  </si>
  <si>
    <t>Construction of 230 mm Concrete Pavement for Early Opening ^ (Reinforced)</t>
  </si>
  <si>
    <t>Construction of 230 mm Concrete Pavement for Early Opening ^ (Plain-Dowelled)</t>
  </si>
  <si>
    <t>Construction of 200 mm Concrete Pavement for Early Opening ^ (Reinforced)</t>
  </si>
  <si>
    <t>Construction of 200 mm Concrete Pavement for Early Opening ^ (Plain-Dowelled)</t>
  </si>
  <si>
    <t>Construction of 150 mm Concrete Pavement for Early Opening ^ (Reinforced)</t>
  </si>
  <si>
    <t>Construction of 150 mm Concrete Pavement for Early Opening ^  (Plain-Dowelled)</t>
  </si>
  <si>
    <t>Construction of  Mountable Curb ^  (Integral)</t>
  </si>
  <si>
    <t>SD-229C</t>
  </si>
  <si>
    <t>C065</t>
  </si>
  <si>
    <t>C066</t>
  </si>
  <si>
    <t>C067</t>
  </si>
  <si>
    <t xml:space="preserve">SD-223A
</t>
  </si>
  <si>
    <t>C068</t>
  </si>
  <si>
    <t>CW 2130-R11</t>
  </si>
  <si>
    <t>SD-014</t>
  </si>
  <si>
    <t>SD-015</t>
  </si>
  <si>
    <t>Class ^ Backfill</t>
  </si>
  <si>
    <t>d)</t>
  </si>
  <si>
    <t>Connecting New Sewer Service to Existing Sewer Service</t>
  </si>
  <si>
    <t>E067</t>
  </si>
  <si>
    <t>50 mm - Limestone</t>
  </si>
  <si>
    <t xml:space="preserve">150 mm - Limestone </t>
  </si>
  <si>
    <t>Separation Geotextile Fabric</t>
  </si>
  <si>
    <t>CW 3130-R2</t>
  </si>
  <si>
    <t>A022A</t>
  </si>
  <si>
    <t>Supply and Install Geogrid</t>
  </si>
  <si>
    <t>CW 3135</t>
  </si>
  <si>
    <t>A.26</t>
  </si>
  <si>
    <t>A.27</t>
  </si>
  <si>
    <t xml:space="preserve">CW 3235-R7  </t>
  </si>
  <si>
    <t>CW 3330-R5</t>
  </si>
  <si>
    <t xml:space="preserve">CW 3410-R8 </t>
  </si>
  <si>
    <t xml:space="preserve">CW 3325-R3  </t>
  </si>
  <si>
    <t>C054A</t>
  </si>
  <si>
    <t>CW 3335-R1</t>
  </si>
  <si>
    <t>C.12</t>
  </si>
  <si>
    <t>CW 3250-R7</t>
  </si>
  <si>
    <t>CW 3120-R3</t>
  </si>
  <si>
    <t>CW 3650-R5</t>
  </si>
  <si>
    <t>PASSWORD IS 1234</t>
  </si>
  <si>
    <t>^ height, add "Slip Form Paving" if specified</t>
  </si>
  <si>
    <t>^ height</t>
  </si>
  <si>
    <t>Mountable Curb (^ mm ht, Integral)</t>
  </si>
  <si>
    <t>^ height, type &amp; reference to Standard Detail</t>
  </si>
  <si>
    <t xml:space="preserve">^ height, type &amp; reference to Standard Detail
</t>
  </si>
  <si>
    <t>^ height,type, reference to Standard Detail.</t>
  </si>
  <si>
    <t>^  specify either 24 or 72 hour, add "Slip Form Paving" if specified</t>
  </si>
  <si>
    <t xml:space="preserve">^ height, reference to Standard Detail
</t>
  </si>
  <si>
    <t>^ height, reference to Standard Detail</t>
  </si>
  <si>
    <t>type &amp; reference to Standard Detail</t>
  </si>
  <si>
    <t>xxi)</t>
  </si>
  <si>
    <t>^  Class A bedding or Class B bedding with sand, type 2 or type 3 material and Class 1,2,3,4 or 5 Backfill</t>
  </si>
  <si>
    <t xml:space="preserve">^ Class A bedding or Class B bedding with sand, type 2 or type 3 material and Class 1,2,3,4 or 5 Backfill </t>
  </si>
  <si>
    <t>^  specify gauge</t>
  </si>
  <si>
    <t>^  specify size &amp; gauge</t>
  </si>
  <si>
    <t>^ specify diameter</t>
  </si>
  <si>
    <t>100mm Crushed Concrete Sub-base Material</t>
  </si>
  <si>
    <t>E18</t>
  </si>
  <si>
    <t>CW 3110-R12</t>
  </si>
  <si>
    <t>Could also specify "Crushed Aggregate" see CW 3110-R12, 2.1.3</t>
  </si>
  <si>
    <t>Delete type where sub-base is not being specified</t>
  </si>
  <si>
    <t xml:space="preserve">50 mm - Concrete </t>
  </si>
  <si>
    <t>A037</t>
  </si>
  <si>
    <t xml:space="preserve">100 mm - Limestone </t>
  </si>
  <si>
    <t>A038</t>
  </si>
  <si>
    <t>100 mm - Concrete</t>
  </si>
  <si>
    <t xml:space="preserve">150 mm - Concrete </t>
  </si>
  <si>
    <t xml:space="preserve">CW 3110-R12, E16 </t>
  </si>
  <si>
    <t xml:space="preserve">(E16) Recycled Concrete Levelling Course is required for  Class A.B,C,D, Patches - CW 3230, CW3235, &amp;  CW3325. </t>
  </si>
  <si>
    <t xml:space="preserve">CW 3110-R12 </t>
  </si>
  <si>
    <t>A.20</t>
  </si>
  <si>
    <t>B034-24</t>
  </si>
  <si>
    <t>B035-24</t>
  </si>
  <si>
    <t>B037-24</t>
  </si>
  <si>
    <t>B038-24</t>
  </si>
  <si>
    <t>B040-24</t>
  </si>
  <si>
    <t>B041-24</t>
  </si>
  <si>
    <t>B043-24</t>
  </si>
  <si>
    <t>B044-24</t>
  </si>
  <si>
    <t>B046-24</t>
  </si>
  <si>
    <t>B047-24</t>
  </si>
  <si>
    <t>B048-24</t>
  </si>
  <si>
    <t>B049-24</t>
  </si>
  <si>
    <t>B050-24</t>
  </si>
  <si>
    <t>B051-24</t>
  </si>
  <si>
    <t>B052-24</t>
  </si>
  <si>
    <t>B053-24</t>
  </si>
  <si>
    <t>B054-24</t>
  </si>
  <si>
    <t>B055-24</t>
  </si>
  <si>
    <t>B056-24</t>
  </si>
  <si>
    <t>B057-24</t>
  </si>
  <si>
    <t>B058-24</t>
  </si>
  <si>
    <t>B059-24</t>
  </si>
  <si>
    <t>B060-24</t>
  </si>
  <si>
    <t>B061-24</t>
  </si>
  <si>
    <t>B062-24</t>
  </si>
  <si>
    <t>B063-24</t>
  </si>
  <si>
    <t>B064-72</t>
  </si>
  <si>
    <t>B065-72</t>
  </si>
  <si>
    <t>B067-72</t>
  </si>
  <si>
    <t>B068-72</t>
  </si>
  <si>
    <t>B070-72</t>
  </si>
  <si>
    <t>B071-72</t>
  </si>
  <si>
    <t>B073-72</t>
  </si>
  <si>
    <t>B074-72</t>
  </si>
  <si>
    <t>B076-72</t>
  </si>
  <si>
    <t>B077-72</t>
  </si>
  <si>
    <t>B078-72</t>
  </si>
  <si>
    <t>B079-72</t>
  </si>
  <si>
    <t>B080-72</t>
  </si>
  <si>
    <t>B081-72</t>
  </si>
  <si>
    <t>B082-72</t>
  </si>
  <si>
    <t>B083-72</t>
  </si>
  <si>
    <t>B084-72</t>
  </si>
  <si>
    <t>B085-72</t>
  </si>
  <si>
    <t>B086-72</t>
  </si>
  <si>
    <t>B087-72</t>
  </si>
  <si>
    <t>B088-72</t>
  </si>
  <si>
    <t>B089-72</t>
  </si>
  <si>
    <t>B090-72</t>
  </si>
  <si>
    <t>B091-72</t>
  </si>
  <si>
    <t>B092-72</t>
  </si>
  <si>
    <t>B093-72</t>
  </si>
  <si>
    <t>B100r</t>
  </si>
  <si>
    <t>B101r</t>
  </si>
  <si>
    <t>B102r</t>
  </si>
  <si>
    <t>B103r</t>
  </si>
  <si>
    <t>B104r</t>
  </si>
  <si>
    <t>B105r</t>
  </si>
  <si>
    <t>B106r</t>
  </si>
  <si>
    <t>B107i</t>
  </si>
  <si>
    <t>B108i</t>
  </si>
  <si>
    <t>B109i</t>
  </si>
  <si>
    <t>B110i</t>
  </si>
  <si>
    <t>B111i</t>
  </si>
  <si>
    <t>B112i</t>
  </si>
  <si>
    <t>B113i</t>
  </si>
  <si>
    <t>B114rl</t>
  </si>
  <si>
    <t>B115rl</t>
  </si>
  <si>
    <t>B116rl</t>
  </si>
  <si>
    <t>B117rl</t>
  </si>
  <si>
    <t>B118rl</t>
  </si>
  <si>
    <t>B119rl</t>
  </si>
  <si>
    <t>B120rl</t>
  </si>
  <si>
    <t>B121rl</t>
  </si>
  <si>
    <t>B122rl</t>
  </si>
  <si>
    <t>B123rl</t>
  </si>
  <si>
    <t>B126r</t>
  </si>
  <si>
    <t xml:space="preserve">CW 3240-R8 </t>
  </si>
  <si>
    <t>B127r</t>
  </si>
  <si>
    <t>^ Integral or Separate</t>
  </si>
  <si>
    <t>B128r</t>
  </si>
  <si>
    <t>B129r</t>
  </si>
  <si>
    <t>B130r</t>
  </si>
  <si>
    <t>B131r</t>
  </si>
  <si>
    <t>Removed by Planing</t>
  </si>
  <si>
    <t>B132r</t>
  </si>
  <si>
    <t>B133r</t>
  </si>
  <si>
    <t>B134r</t>
  </si>
  <si>
    <t>^ Monolithic or Separate</t>
  </si>
  <si>
    <t>B135i</t>
  </si>
  <si>
    <t>B136i</t>
  </si>
  <si>
    <t>B137i</t>
  </si>
  <si>
    <t>B138i</t>
  </si>
  <si>
    <t>B139i</t>
  </si>
  <si>
    <t>B140i</t>
  </si>
  <si>
    <t>B141i</t>
  </si>
  <si>
    <t>B142i</t>
  </si>
  <si>
    <t>B143i</t>
  </si>
  <si>
    <t>B144i</t>
  </si>
  <si>
    <t>Add "Slip Form Paving" if specified</t>
  </si>
  <si>
    <t>B145i</t>
  </si>
  <si>
    <t>Reference to Standard Detail</t>
  </si>
  <si>
    <t>B146i</t>
  </si>
  <si>
    <t>B147i</t>
  </si>
  <si>
    <t>B148i</t>
  </si>
  <si>
    <t>B149i</t>
  </si>
  <si>
    <t>B150i</t>
  </si>
  <si>
    <t>B184i</t>
  </si>
  <si>
    <t>B151i</t>
  </si>
  <si>
    <t>B210i</t>
  </si>
  <si>
    <t>B211i</t>
  </si>
  <si>
    <t>B212i</t>
  </si>
  <si>
    <t>B213i</t>
  </si>
  <si>
    <t>B154rl</t>
  </si>
  <si>
    <t>B155rl</t>
  </si>
  <si>
    <t>B156rl</t>
  </si>
  <si>
    <t>B157rl</t>
  </si>
  <si>
    <t>B158rl</t>
  </si>
  <si>
    <t>B159rl</t>
  </si>
  <si>
    <t>B160rl</t>
  </si>
  <si>
    <t>B161rl</t>
  </si>
  <si>
    <t>B162rl</t>
  </si>
  <si>
    <t>B163rl</t>
  </si>
  <si>
    <t>B164rl</t>
  </si>
  <si>
    <t>B165rl</t>
  </si>
  <si>
    <t>B166rl</t>
  </si>
  <si>
    <t>B167rl</t>
  </si>
  <si>
    <t>B168rl</t>
  </si>
  <si>
    <t>B169rl</t>
  </si>
  <si>
    <t>B170rl</t>
  </si>
  <si>
    <t>B171rl</t>
  </si>
  <si>
    <t>B172rl</t>
  </si>
  <si>
    <t>B173rl</t>
  </si>
  <si>
    <t>B174rl</t>
  </si>
  <si>
    <t>B175rl</t>
  </si>
  <si>
    <t>B176rl</t>
  </si>
  <si>
    <t>B177rl</t>
  </si>
  <si>
    <t>B178rl</t>
  </si>
  <si>
    <t>B179rl</t>
  </si>
  <si>
    <t>B180rl</t>
  </si>
  <si>
    <t>B181rl</t>
  </si>
  <si>
    <t>B182rl</t>
  </si>
  <si>
    <t>B183rl</t>
  </si>
  <si>
    <t>B184rl</t>
  </si>
  <si>
    <t>B214rl</t>
  </si>
  <si>
    <t>B185rl</t>
  </si>
  <si>
    <t>B215rl</t>
  </si>
  <si>
    <t>B216rl</t>
  </si>
  <si>
    <t>B217rl</t>
  </si>
  <si>
    <t>B218rl</t>
  </si>
  <si>
    <t>B186rl</t>
  </si>
  <si>
    <t>B187rl</t>
  </si>
  <si>
    <t>CW 3310-R14</t>
  </si>
  <si>
    <t>^ specify depth 1800 or 1200</t>
  </si>
  <si>
    <t>^ specify diameter, type</t>
  </si>
  <si>
    <t>In a Trench, Class ^ Type ^  Bedding, Class 2 Backfill</t>
  </si>
  <si>
    <t>Trenchless Installation, Class ^ Type ^ Bedding, Class ^ Backfill</t>
  </si>
  <si>
    <t xml:space="preserve">^ specify diameter </t>
  </si>
  <si>
    <t>^ specify class of backfill 1,2,3,4,5</t>
  </si>
  <si>
    <t>^ specify size</t>
  </si>
  <si>
    <t xml:space="preserve">^ specify size </t>
  </si>
  <si>
    <t>^ specify size and type</t>
  </si>
  <si>
    <t>"Type" opt. if known</t>
  </si>
  <si>
    <t xml:space="preserve">^ specify size. </t>
  </si>
  <si>
    <t>E053s</t>
  </si>
  <si>
    <t>E054s</t>
  </si>
  <si>
    <t>E055s</t>
  </si>
  <si>
    <t>E056s</t>
  </si>
  <si>
    <t>E057s</t>
  </si>
  <si>
    <t>E057i</t>
  </si>
  <si>
    <t>E058i</t>
  </si>
  <si>
    <t>E059i</t>
  </si>
  <si>
    <t>E060i</t>
  </si>
  <si>
    <t>E061i</t>
  </si>
  <si>
    <t>E062i</t>
  </si>
  <si>
    <t>CW 2110-R10</t>
  </si>
  <si>
    <r>
      <t xml:space="preserve">Raising of </t>
    </r>
    <r>
      <rPr>
        <b/>
        <sz val="12"/>
        <rFont val="Arial"/>
        <family val="2"/>
      </rPr>
      <t>Existing</t>
    </r>
    <r>
      <rPr>
        <sz val="12"/>
        <rFont val="Arial"/>
        <family val="2"/>
      </rPr>
      <t xml:space="preserve"> Hydrant</t>
    </r>
  </si>
  <si>
    <r>
      <t>Removing and</t>
    </r>
    <r>
      <rPr>
        <sz val="12"/>
        <rFont val="Arial"/>
        <family val="2"/>
      </rPr>
      <t xml:space="preserve"> Lowering of Hydrant</t>
    </r>
  </si>
  <si>
    <r>
      <t xml:space="preserve">Abandonment of Hydrant </t>
    </r>
    <r>
      <rPr>
        <b/>
        <sz val="12"/>
        <rFont val="Arial"/>
        <family val="2"/>
      </rPr>
      <t>Tee on Watermains in Service</t>
    </r>
  </si>
  <si>
    <t>G005</t>
  </si>
  <si>
    <t>G.3</t>
  </si>
  <si>
    <t>Salt Tolerant Seeding</t>
  </si>
  <si>
    <t>E19</t>
  </si>
  <si>
    <t xml:space="preserve">Include for Regional &amp; Collector boulevards, medians, etc. </t>
  </si>
  <si>
    <t>Use print preview to review titles, headers and footers, page numbering, pagination, page breaks, etc.
Review pay item numbering for sequence.  Review codes for suffix grouping.  Confirm file name meets required format.</t>
  </si>
  <si>
    <t xml:space="preserve">              </t>
  </si>
  <si>
    <t xml:space="preserve">Manually review codes to identify codes used from the wrong grouping.  Note: suffixes have been added to codes to distinguish between similar worded descriptions that appear in different groups such as Removals, Renewals and Installations.  If the wrong code is used this can have negative consequence on year end average unit price determinations. </t>
  </si>
  <si>
    <t xml:space="preserve">This item was removed from E18 and added to 3130 </t>
  </si>
  <si>
    <t>Separation / Reinforcement Geotextile Fabric</t>
  </si>
  <si>
    <t xml:space="preserve">This pay item appears in both 3130 &amp; E18 , The reference should be to one or the other specs but not both.  </t>
  </si>
  <si>
    <r>
      <t xml:space="preserve">CW 3130-R2 </t>
    </r>
    <r>
      <rPr>
        <b/>
        <u val="single"/>
        <sz val="12"/>
        <rFont val="Arial"/>
        <family val="2"/>
      </rPr>
      <t xml:space="preserve">(OR) </t>
    </r>
    <r>
      <rPr>
        <sz val="12"/>
        <rFont val="Arial"/>
        <family val="2"/>
      </rPr>
      <t xml:space="preserve">
</t>
    </r>
    <r>
      <rPr>
        <sz val="12"/>
        <color indexed="10"/>
        <rFont val="Arial"/>
        <family val="2"/>
      </rPr>
      <t>E18</t>
    </r>
  </si>
  <si>
    <t>B219</t>
  </si>
  <si>
    <t>B.30</t>
  </si>
  <si>
    <t>Detectable Warning Surface Tiles</t>
  </si>
  <si>
    <t>E20</t>
  </si>
  <si>
    <t>If subitem(s) with sizes are specified then the user is refering to an older version of the E Spec</t>
  </si>
  <si>
    <t>REVISED: April /2010</t>
  </si>
  <si>
    <t>600 mm Diameter or Less</t>
  </si>
  <si>
    <t>Barrier (^ mm ht, Dowelled)</t>
  </si>
  <si>
    <t>Barrier (^ mm ht, Separate)</t>
  </si>
  <si>
    <t>Barrier (^ mm ht, Integral)</t>
  </si>
  <si>
    <t>Modified Barrier (^ mm ht, Dowelled)</t>
  </si>
  <si>
    <t>Modified Barrier (^ mm ht, Integral)</t>
  </si>
  <si>
    <t>Curb and Gutter ( 40 mm ht, Lip Curb, Integral, 600 mm width, 150 mm Plain Concrete Pavement)</t>
  </si>
  <si>
    <t>Curb and Gutter (^ mm ht, Barrier, Integral, 600 mm width, 150 mm Plain Concrete Pavement)</t>
  </si>
  <si>
    <t>Curb and Gutter ( ^ mm ht, Modified Barrier, Integral,  600 mm width, 150 mm Plain Concrete Pavement)</t>
  </si>
  <si>
    <t>Curb and Gutter ( 10-15 mm ht, Curb Ramp,  Integral, 600 mm width, 150 mm Plain Concrete Pavement)</t>
  </si>
  <si>
    <t>Lip Curb (125 mm ht, Integral)</t>
  </si>
  <si>
    <t>Lip Curb (75 mm ht, Integral)</t>
  </si>
  <si>
    <t>Lip Curb (40 mm ht, Integral)</t>
  </si>
  <si>
    <t>Curb Ramp (10-15 mm ht, Integral)</t>
  </si>
  <si>
    <t>Curb Ramp (10-15 mm ht, Monolithic)</t>
  </si>
  <si>
    <t>Safety Curb (330 mm ht)</t>
  </si>
  <si>
    <t>Splash Strip (180 mm ht, Monolithic Barrier Curb,  750 mm width)</t>
  </si>
  <si>
    <t>Splash Strip (150 mm ht, Monolithic Barrier Curb,  750 mm width)</t>
  </si>
  <si>
    <t>Splash Strip (150 mm ht, Monolithic Modified Barrier Curb,  750 mm width)</t>
  </si>
  <si>
    <t>Splash Strip, ( Separate, 600 mm width)</t>
  </si>
  <si>
    <t>Modified Barrier (^ mm ht Integral)</t>
  </si>
  <si>
    <t>Mountable Curb (^ mm ht Integral)</t>
  </si>
  <si>
    <t>Curb and Gutter (^ mm ht, Modified Barrier, Integral,  - 600 mm width, 150 mm Plain Concrete Pavement)</t>
  </si>
  <si>
    <t>Curb and Gutter (^ mm ht, Lip Curb, Integral, 600 mm width, 150 mm Plain Concrete Pavement)</t>
  </si>
  <si>
    <t xml:space="preserve">Lip Curb (40 mm ht, Integral) </t>
  </si>
  <si>
    <t>Safety Curb (^ mm ht)</t>
  </si>
  <si>
    <t>Splash Strip (^mm ht, Barrier Curb, Integral, 600 mm width)</t>
  </si>
  <si>
    <t>Splash Strip (^mm ht, Modified Barrier Curb, Integral, 600 mm width)</t>
  </si>
  <si>
    <t>Construction of  Barrier (^ mm ht, Dowelled)</t>
  </si>
  <si>
    <t>Construction of Barrier (^ mm ht, Separate)</t>
  </si>
  <si>
    <t>Construction of Barrier (^ mm ht, Integral)</t>
  </si>
  <si>
    <t>Construction of Modified Barrier (^ mm ht, Dowelled)</t>
  </si>
  <si>
    <t>Construction of  Modified Barrier  (^ mm ht, Integral)</t>
  </si>
  <si>
    <t>Construction of Curb and Gutter (^mm ht, Barrier, Integral, 600 mm width, 150 mm Plain Concrete Pavement)</t>
  </si>
  <si>
    <t>Construction of Curb and Gutter ( ^mm ht, Modified Barrier, Integral, 600 mm width, 150 mm Plain Concrete Pavement)</t>
  </si>
  <si>
    <t>Construction of Curb and Gutter ( 40 mm ht, Lip Curb, Integral, 600 mm width, 150 mm Plain Concrete Pavement)</t>
  </si>
  <si>
    <t>Construction of Curb and Gutter (10-15 mm ht, Curb Ramp,  Integral, 600 mm width, 150 mm Plain Concrete Pavement)</t>
  </si>
  <si>
    <t>Construction of  Lip Curb (125 mm ht, Integral)</t>
  </si>
  <si>
    <t>Construction of   Lip Curb (75 mm ht, Integral)</t>
  </si>
  <si>
    <t>Construction of   Lip Curb (40 mm ht, Integral)</t>
  </si>
  <si>
    <t>Construction of  Curb Ramp (10-15 mm ht, Integral)</t>
  </si>
  <si>
    <t>Construction of  Curb Ramp (10-15 mm ht, Monolithic)</t>
  </si>
  <si>
    <t>Construction of  Safety Curb (^ mm ht)</t>
  </si>
  <si>
    <r>
      <t xml:space="preserve">Construction of </t>
    </r>
    <r>
      <rPr>
        <sz val="12"/>
        <rFont val="Arial"/>
        <family val="2"/>
      </rPr>
      <t>Splash Strip (180 mm ht, Monolithic Barrier Curb,  750 mm width)</t>
    </r>
  </si>
  <si>
    <r>
      <t xml:space="preserve">Construction of </t>
    </r>
    <r>
      <rPr>
        <sz val="12"/>
        <rFont val="Arial"/>
        <family val="2"/>
      </rPr>
      <t>Splash Strip (180 mm ht, Monolithic Modified Barrier Curb,  750 mm width)</t>
    </r>
  </si>
  <si>
    <r>
      <t>Construction of</t>
    </r>
    <r>
      <rPr>
        <sz val="12"/>
        <rFont val="Arial"/>
        <family val="2"/>
      </rPr>
      <t xml:space="preserve"> Splash Strip, ( Separate, 600 mm width)</t>
    </r>
  </si>
  <si>
    <t>100 mm Concrete Sidewalk</t>
  </si>
  <si>
    <t>2 mm to 10 mm Wide</t>
  </si>
  <si>
    <t>&gt;10 mm to 25 mm Wide</t>
  </si>
  <si>
    <t>Longitudinal Joint &amp; Crack Filling ( &gt; 25 mm in width )</t>
  </si>
  <si>
    <t>SD-024, ^ mm deep</t>
  </si>
  <si>
    <t>SD-025, ^ mm deep</t>
  </si>
  <si>
    <t>^ mm, ^</t>
  </si>
  <si>
    <t xml:space="preserve">^ mm </t>
  </si>
  <si>
    <t>^ mm Catch Basin Lead</t>
  </si>
  <si>
    <t>^ mm Drainage Connection Pipe</t>
  </si>
  <si>
    <t>^ mm Drainage Connection Inlet Pipe</t>
  </si>
  <si>
    <t>^ mm (Type ^) Connecting Pipe</t>
  </si>
  <si>
    <t>Connecting to 300 mm  (Type ^ ) Sewer</t>
  </si>
  <si>
    <t>Connecting to 375 mm  (Type ^ ) Sewer</t>
  </si>
  <si>
    <t>Connecting to 450 mm  (Type ^) Sewer</t>
  </si>
  <si>
    <t>Connecting to 525 mm  (Type ^) Sewer</t>
  </si>
  <si>
    <t>(250 mm, ^ ^  gauge)</t>
  </si>
  <si>
    <t>(375 mm,^  gauge)</t>
  </si>
  <si>
    <t>(450 mm,^  gauge)</t>
  </si>
  <si>
    <t>(600 mm,^  gauge)</t>
  </si>
  <si>
    <t>(^ mm, ^  gauge)</t>
  </si>
  <si>
    <t>(250 mm, ^  gauge)</t>
  </si>
  <si>
    <t>(375 mm, ^  gauge)</t>
  </si>
  <si>
    <t>(450 mm, ^  gauge)</t>
  </si>
  <si>
    <t>(600 mm, ^  gauge)</t>
  </si>
  <si>
    <t>^ mm</t>
  </si>
  <si>
    <t>38 mm</t>
  </si>
  <si>
    <t>51 mm</t>
  </si>
  <si>
    <t>64 mm</t>
  </si>
  <si>
    <t>76 mm</t>
  </si>
  <si>
    <t xml:space="preserve">Barrier Curb and Gutter Frame Riser and Grated Cover (38 mm) </t>
  </si>
  <si>
    <t xml:space="preserve"> width &lt; 600 mm</t>
  </si>
  <si>
    <t xml:space="preserve"> width &gt; or = 600 mm</t>
  </si>
  <si>
    <t>Polyethylene Waterline, ^ mm</t>
  </si>
  <si>
    <t>RESULTS</t>
  </si>
  <si>
    <t>FORM B: PRICES</t>
  </si>
  <si>
    <t>(SEE B9)</t>
  </si>
  <si>
    <t>UNIT PRICES</t>
  </si>
  <si>
    <t>SPEC.</t>
  </si>
  <si>
    <t>APPROX.</t>
  </si>
  <si>
    <t>REF.</t>
  </si>
  <si>
    <t>QUANTITY</t>
  </si>
  <si>
    <t>KING EDWARD STREET AT LISMORE AVENUE - INTERSECTION ENHANCEMENTS</t>
  </si>
  <si>
    <t>Barrier (separate)</t>
  </si>
  <si>
    <t>Subtotal:</t>
  </si>
  <si>
    <t>LISMORE AVENUE AT ODDY STREET - INTERSECTION ENHANCEMENTS</t>
  </si>
  <si>
    <t>Construction of Traffic Circle</t>
  </si>
  <si>
    <t>E9</t>
  </si>
  <si>
    <t>L.S.</t>
  </si>
  <si>
    <t>Construction of Asphaltic Concrete Overlay</t>
  </si>
  <si>
    <t>CW 3410-R8  E12</t>
  </si>
  <si>
    <t>CW 3110-R12 E10</t>
  </si>
  <si>
    <t>Barrier (150mm ht, Dowelled)</t>
  </si>
  <si>
    <t>ELGIN AVENUE AT ODDY STREET - INTERSECTION ENHANCEMENTS</t>
  </si>
  <si>
    <t>CW 3110-R12 E11</t>
  </si>
  <si>
    <t>ELGIN AVENUE AT KEEWATIN STREET - INTERSECTION ENHANCEMENTS</t>
  </si>
  <si>
    <t>D.5</t>
  </si>
  <si>
    <t>ALEXANDER AVENUE AT WORTH STREET - INTERSECTION ENHANCEMENTS</t>
  </si>
  <si>
    <t>ALEXANDER AVENUE AT WINKS STREET - INTERSECTION ENHANCEMENTS</t>
  </si>
  <si>
    <t>CW 3410-R8</t>
  </si>
  <si>
    <t>1155 PACIFIC AVENUE PATHWAY CONSTRUCTION - WINKS STREET TO SURFACE PARKING LOT</t>
  </si>
  <si>
    <t>CW 3110-R12 E13, E18</t>
  </si>
  <si>
    <t>CW 3170-R3 E14</t>
  </si>
  <si>
    <t>G.4</t>
  </si>
  <si>
    <t>G.5</t>
  </si>
  <si>
    <t>G.6</t>
  </si>
  <si>
    <t>G.7</t>
  </si>
  <si>
    <t>G.8</t>
  </si>
  <si>
    <t>Curb and Gutter ( 10-15mm ht, Curb Ramp,  Integral, 600mm width, 150mm Plain Concrete Pavement)</t>
  </si>
  <si>
    <t>G.9</t>
  </si>
  <si>
    <t>G.10</t>
  </si>
  <si>
    <t>G.11</t>
  </si>
  <si>
    <t>Concrete Panel Fence Removal</t>
  </si>
  <si>
    <t>E17</t>
  </si>
  <si>
    <t>ALEXANDER AVENUE AT SHERBROOK STREET - INTERSECTION ENHANCEMENTS</t>
  </si>
  <si>
    <t>Barrier (180mm ht, Dowelled)</t>
  </si>
  <si>
    <t>Modified Barrier (180mm ht, Integral)</t>
  </si>
  <si>
    <t>J</t>
  </si>
  <si>
    <t>ALEXANDER AVENUE AT ISABEL STREET - INTERSECTION ENHANCEMENTS</t>
  </si>
  <si>
    <t>J.1</t>
  </si>
  <si>
    <t>J.2</t>
  </si>
  <si>
    <t>K</t>
  </si>
  <si>
    <t>EUGENIE STREET AT KENNY STREET - INTERSECTION ENHANCEMENTS</t>
  </si>
  <si>
    <t>K.1</t>
  </si>
  <si>
    <t>L</t>
  </si>
  <si>
    <t>EUGENIE STREET AT BRAEMAR AVENUE - INTERSECTION ENHANCEMENTS</t>
  </si>
  <si>
    <t>L.1</t>
  </si>
  <si>
    <t>M</t>
  </si>
  <si>
    <t>AVONDALE RD DIKE FROM EGERTON RD TO DES MEURONS - PATHWAY CONSTRUCTION</t>
  </si>
  <si>
    <t>M.1</t>
  </si>
  <si>
    <t>M.2</t>
  </si>
  <si>
    <t>M.3</t>
  </si>
  <si>
    <t>M.4</t>
  </si>
  <si>
    <t>M.5</t>
  </si>
  <si>
    <t>M.6</t>
  </si>
  <si>
    <t>M.7</t>
  </si>
  <si>
    <t>Barrier Separate</t>
  </si>
  <si>
    <t>M.8</t>
  </si>
  <si>
    <t>M.9</t>
  </si>
  <si>
    <t>M.10</t>
  </si>
  <si>
    <t>(450mm, 1.6mm gauge)</t>
  </si>
  <si>
    <t>M.11</t>
  </si>
  <si>
    <t>M.12</t>
  </si>
  <si>
    <t>M.13</t>
  </si>
  <si>
    <t>Removal and Reinstatement of Wooden Bollards and Steel Chain</t>
  </si>
  <si>
    <t>M.14</t>
  </si>
  <si>
    <t>Removal of Existing Culvert, Rip-Rap and Headwalls</t>
  </si>
  <si>
    <t>E16</t>
  </si>
  <si>
    <t>SUMMARY</t>
  </si>
  <si>
    <t xml:space="preserve">TOTAL BID PRICE (GST extra)                                                                              (in figures)                                             </t>
  </si>
  <si>
    <t>(in words)                _______________________________________________________________________________________________</t>
  </si>
  <si>
    <t xml:space="preserve">                                _____________________________________________________________________________________________</t>
  </si>
  <si>
    <t>OK</t>
  </si>
  <si>
    <t xml:space="preserve">Missing page number in header. </t>
  </si>
  <si>
    <t>See comments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</si>
</sst>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quot;&quot;;&quot;&quot;;&quot;&quot;"/>
    <numFmt numFmtId="173" formatCode="0;0;&quot;&quot;;@"/>
    <numFmt numFmtId="174" formatCode="#\ ###\ ##0;[Red]#\ ###\ ##0;[Red]0;[Red]@"/>
    <numFmt numFmtId="175" formatCode="#\ ###\ ##0.00;;0;[Red]@"/>
    <numFmt numFmtId="176" formatCode="#\ ###\ ##0.00;;0;@"/>
    <numFmt numFmtId="177" formatCode="0;\-0;0;@"/>
    <numFmt numFmtId="178" formatCode="#\ ###\ ##0.00;;&quot;(in figures)                                 &quot;;@"/>
    <numFmt numFmtId="179" formatCode="#\ ###\ ##0.00;;;@"/>
    <numFmt numFmtId="180" formatCode="#\ ###\ ##0.?;[Red]0;[Red]0;[Red]@"/>
    <numFmt numFmtId="181" formatCode="#\ ###\ ##0.00;;;"/>
    <numFmt numFmtId="182" formatCode=";;;"/>
    <numFmt numFmtId="183" formatCode="#\ ###\ ##0.00"/>
    <numFmt numFmtId="184" formatCode="[Red]&quot;Z&quot;;[Red]&quot;Z&quot;;[Red]&quot;Z&quot;;@"/>
    <numFmt numFmtId="185" formatCode="0;0;[Red]&quot;###&quot;;@"/>
    <numFmt numFmtId="186" formatCode="&quot;Subtotal: &quot;#\ ###\ ##0.00;;&quot;Subtotal:                &quot;;@"/>
    <numFmt numFmtId="187" formatCode="&quot;Subtotal: &quot;#\ ###\ ##0.00;;&quot;Subtotal: Nil&quot;;@"/>
    <numFmt numFmtId="188" formatCode="#\ ###\ ##0.###;0.##%;[Red]0;[Red]@"/>
    <numFmt numFmtId="189" formatCode="#\ ###\ ##0.00;[Red]&quot;Error&quot;;\N\i\l;"/>
    <numFmt numFmtId="190" formatCode="#\ ###\ ##0.00;;&quot;Nil&quot;;@"/>
    <numFmt numFmtId="191" formatCode="&quot;$&quot;#,##0.00"/>
    <numFmt numFmtId="192" formatCode="0.0%"/>
    <numFmt numFmtId="193" formatCode="&quot;Yes&quot;;&quot;Yes&quot;;&quot;No&quot;"/>
    <numFmt numFmtId="194" formatCode="&quot;True&quot;;&quot;True&quot;;&quot;False&quot;"/>
    <numFmt numFmtId="195" formatCode="&quot;On&quot;;&quot;On&quot;;&quot;Off&quot;"/>
    <numFmt numFmtId="196" formatCode="0.0"/>
    <numFmt numFmtId="197" formatCode="0.000"/>
    <numFmt numFmtId="198" formatCode="[$€-2]\ #,##0.00_);[Red]\([$€-2]\ #,##0.00\)"/>
    <numFmt numFmtId="199" formatCode="#,##0.00000"/>
    <numFmt numFmtId="200" formatCode="0.000000"/>
  </numFmts>
  <fonts count="71">
    <font>
      <sz val="10"/>
      <name val="MS Sans Serif"/>
      <family val="0"/>
    </font>
    <font>
      <b/>
      <sz val="10"/>
      <name val="MS Sans Serif"/>
      <family val="0"/>
    </font>
    <font>
      <i/>
      <sz val="10"/>
      <name val="MS Sans Serif"/>
      <family val="0"/>
    </font>
    <font>
      <b/>
      <i/>
      <sz val="10"/>
      <name val="MS Sans Serif"/>
      <family val="0"/>
    </font>
    <font>
      <sz val="20"/>
      <color indexed="8"/>
      <name val="Arial"/>
      <family val="2"/>
    </font>
    <font>
      <sz val="9"/>
      <color indexed="8"/>
      <name val="Arial"/>
      <family val="2"/>
    </font>
    <font>
      <b/>
      <sz val="9"/>
      <color indexed="8"/>
      <name val="Arial"/>
      <family val="2"/>
    </font>
    <font>
      <b/>
      <sz val="10"/>
      <color indexed="8"/>
      <name val="Arial"/>
      <family val="2"/>
    </font>
    <font>
      <b/>
      <u val="single"/>
      <sz val="10"/>
      <color indexed="8"/>
      <name val="Arial"/>
      <family val="2"/>
    </font>
    <font>
      <b/>
      <u val="single"/>
      <sz val="11"/>
      <color indexed="8"/>
      <name val="Arial"/>
      <family val="2"/>
    </font>
    <font>
      <sz val="9"/>
      <name val="Arial"/>
      <family val="2"/>
    </font>
    <font>
      <b/>
      <sz val="11"/>
      <color indexed="8"/>
      <name val="Arial"/>
      <family val="2"/>
    </font>
    <font>
      <u val="single"/>
      <sz val="10"/>
      <color indexed="8"/>
      <name val="Arial"/>
      <family val="2"/>
    </font>
    <font>
      <u val="single"/>
      <sz val="9"/>
      <color indexed="8"/>
      <name val="Arial"/>
      <family val="2"/>
    </font>
    <font>
      <b/>
      <sz val="10"/>
      <color indexed="12"/>
      <name val="Arial"/>
      <family val="2"/>
    </font>
    <font>
      <b/>
      <sz val="11"/>
      <name val="Arial"/>
      <family val="2"/>
    </font>
    <font>
      <sz val="12"/>
      <name val="Arial"/>
      <family val="2"/>
    </font>
    <font>
      <b/>
      <sz val="12"/>
      <name val="Arial"/>
      <family val="2"/>
    </font>
    <font>
      <sz val="10"/>
      <color indexed="20"/>
      <name val="MS Sans Serif"/>
      <family val="2"/>
    </font>
    <font>
      <sz val="10"/>
      <color indexed="61"/>
      <name val="MS Sans Serif"/>
      <family val="2"/>
    </font>
    <font>
      <sz val="10"/>
      <color indexed="49"/>
      <name val="MS Sans Serif"/>
      <family val="2"/>
    </font>
    <font>
      <u val="single"/>
      <sz val="7.5"/>
      <color indexed="12"/>
      <name val="MS Sans Serif"/>
      <family val="2"/>
    </font>
    <font>
      <u val="single"/>
      <sz val="7.5"/>
      <color indexed="36"/>
      <name val="MS Sans Serif"/>
      <family val="2"/>
    </font>
    <font>
      <strike/>
      <sz val="10"/>
      <name val="MS Sans Serif"/>
      <family val="2"/>
    </font>
    <font>
      <b/>
      <i/>
      <sz val="12"/>
      <name val="Arial"/>
      <family val="2"/>
    </font>
    <font>
      <b/>
      <u val="single"/>
      <sz val="16"/>
      <name val="Arial"/>
      <family val="2"/>
    </font>
    <font>
      <b/>
      <u val="single"/>
      <sz val="14"/>
      <name val="Arial"/>
      <family val="2"/>
    </font>
    <font>
      <sz val="12"/>
      <color indexed="8"/>
      <name val="Arial"/>
      <family val="2"/>
    </font>
    <font>
      <b/>
      <sz val="10"/>
      <color indexed="8"/>
      <name val="MS Sans Serif"/>
      <family val="2"/>
    </font>
    <font>
      <sz val="10"/>
      <color indexed="8"/>
      <name val="MS Sans Serif"/>
      <family val="2"/>
    </font>
    <font>
      <sz val="12"/>
      <color indexed="49"/>
      <name val="Arial"/>
      <family val="2"/>
    </font>
    <font>
      <sz val="12"/>
      <color indexed="18"/>
      <name val="Arial"/>
      <family val="2"/>
    </font>
    <font>
      <sz val="10"/>
      <color indexed="18"/>
      <name val="MS Sans Serif"/>
      <family val="2"/>
    </font>
    <font>
      <strike/>
      <sz val="12"/>
      <name val="Arial"/>
      <family val="2"/>
    </font>
    <font>
      <b/>
      <sz val="10"/>
      <color indexed="10"/>
      <name val="MS Sans Serif"/>
      <family val="2"/>
    </font>
    <font>
      <i/>
      <sz val="12"/>
      <name val="Arial"/>
      <family val="2"/>
    </font>
    <font>
      <b/>
      <sz val="14"/>
      <name val="Arial"/>
      <family val="2"/>
    </font>
    <font>
      <sz val="12"/>
      <color indexed="23"/>
      <name val="Arial"/>
      <family val="2"/>
    </font>
    <font>
      <strike/>
      <sz val="12"/>
      <color indexed="23"/>
      <name val="Arial"/>
      <family val="2"/>
    </font>
    <font>
      <sz val="10"/>
      <color indexed="23"/>
      <name val="MS Sans Serif"/>
      <family val="2"/>
    </font>
    <font>
      <sz val="12"/>
      <color indexed="10"/>
      <name val="Arial"/>
      <family val="2"/>
    </font>
    <font>
      <sz val="10"/>
      <color indexed="10"/>
      <name val="MS Sans Serif"/>
      <family val="2"/>
    </font>
    <font>
      <sz val="13.5"/>
      <name val="MS Sans Serif"/>
      <family val="2"/>
    </font>
    <font>
      <sz val="8"/>
      <name val="Tahoma"/>
      <family val="2"/>
    </font>
    <font>
      <sz val="13.5"/>
      <color indexed="23"/>
      <name val="MS Sans Serif"/>
      <family val="2"/>
    </font>
    <font>
      <b/>
      <sz val="8"/>
      <name val="Tahoma"/>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6"/>
      <color indexed="8"/>
      <name val="Arial"/>
      <family val="2"/>
    </font>
    <font>
      <sz val="6"/>
      <color indexed="8"/>
      <name val="Arial"/>
      <family val="2"/>
    </font>
    <font>
      <b/>
      <sz val="12"/>
      <color indexed="8"/>
      <name val="Arial"/>
      <family val="2"/>
    </font>
    <font>
      <b/>
      <i/>
      <u val="single"/>
      <sz val="12"/>
      <color indexed="8"/>
      <name val="Arial"/>
      <family val="2"/>
    </font>
    <font>
      <b/>
      <u val="single"/>
      <sz val="12"/>
      <color indexed="8"/>
      <name val="Arial"/>
      <family val="2"/>
    </font>
    <font>
      <b/>
      <sz val="8"/>
      <name val="MS Sans Serif"/>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style="thin"/>
      <bottom style="double"/>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double"/>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3" borderId="0" applyNumberFormat="0" applyBorder="0" applyAlignment="0" applyProtection="0"/>
    <xf numFmtId="0" fontId="4" fillId="0" borderId="0" applyFill="0">
      <alignment horizontal="right" vertical="top"/>
      <protection/>
    </xf>
    <xf numFmtId="0" fontId="5" fillId="0" borderId="1" applyFill="0">
      <alignment horizontal="right" vertical="top"/>
      <protection/>
    </xf>
    <xf numFmtId="172" fontId="5" fillId="0" borderId="2" applyFill="0">
      <alignment horizontal="right" vertical="top"/>
      <protection/>
    </xf>
    <xf numFmtId="0" fontId="5" fillId="0" borderId="1" applyFill="0">
      <alignment horizontal="center" vertical="top" wrapText="1"/>
      <protection/>
    </xf>
    <xf numFmtId="0" fontId="7" fillId="0" borderId="3" applyFill="0">
      <alignment horizontal="center" vertical="center" wrapText="1"/>
      <protection/>
    </xf>
    <xf numFmtId="0" fontId="5" fillId="0" borderId="1" applyFill="0">
      <alignment horizontal="left" vertical="top" wrapText="1"/>
      <protection/>
    </xf>
    <xf numFmtId="0" fontId="8" fillId="0" borderId="1" applyFill="0">
      <alignment horizontal="left" vertical="top" wrapText="1"/>
      <protection/>
    </xf>
    <xf numFmtId="173" fontId="9" fillId="0" borderId="4" applyFill="0">
      <alignment horizontal="centerContinuous" wrapText="1"/>
      <protection/>
    </xf>
    <xf numFmtId="173" fontId="5" fillId="0" borderId="1" applyFill="0">
      <alignment horizontal="center" vertical="top" wrapText="1"/>
      <protection/>
    </xf>
    <xf numFmtId="0" fontId="5" fillId="0" borderId="1" applyFill="0">
      <alignment horizontal="center" wrapText="1"/>
      <protection/>
    </xf>
    <xf numFmtId="180" fontId="5" fillId="0" borderId="1" applyFill="0">
      <alignment/>
      <protection/>
    </xf>
    <xf numFmtId="175" fontId="5" fillId="0" borderId="1" applyFill="0">
      <alignment horizontal="right"/>
      <protection locked="0"/>
    </xf>
    <xf numFmtId="176" fontId="5" fillId="0" borderId="1" applyFill="0">
      <alignment horizontal="right"/>
      <protection locked="0"/>
    </xf>
    <xf numFmtId="176" fontId="5" fillId="0" borderId="1" applyFill="0">
      <alignment/>
      <protection/>
    </xf>
    <xf numFmtId="176" fontId="5" fillId="0" borderId="3" applyFill="0">
      <alignment horizontal="right"/>
      <protection/>
    </xf>
    <xf numFmtId="0" fontId="50" fillId="20" borderId="5" applyNumberFormat="0" applyAlignment="0" applyProtection="0"/>
    <xf numFmtId="0" fontId="51" fillId="21" borderId="6" applyNumberFormat="0" applyAlignment="0" applyProtection="0"/>
    <xf numFmtId="171" fontId="52" fillId="0" borderId="0" applyFont="0" applyFill="0" applyBorder="0" applyAlignment="0" applyProtection="0"/>
    <xf numFmtId="169" fontId="52" fillId="0" borderId="0" applyFont="0" applyFill="0" applyBorder="0" applyAlignment="0" applyProtection="0"/>
    <xf numFmtId="0" fontId="6" fillId="0" borderId="1" applyFill="0">
      <alignment horizontal="left" vertical="top"/>
      <protection/>
    </xf>
    <xf numFmtId="170" fontId="52" fillId="0" borderId="0" applyFont="0" applyFill="0" applyBorder="0" applyAlignment="0" applyProtection="0"/>
    <xf numFmtId="168" fontId="52" fillId="0" borderId="0" applyFont="0" applyFill="0" applyBorder="0" applyAlignment="0" applyProtection="0"/>
    <xf numFmtId="0" fontId="53" fillId="0" borderId="0" applyNumberFormat="0" applyFill="0" applyBorder="0" applyAlignment="0" applyProtection="0"/>
    <xf numFmtId="0" fontId="22" fillId="0" borderId="0" applyNumberFormat="0" applyFill="0" applyBorder="0" applyAlignment="0" applyProtection="0"/>
    <xf numFmtId="0" fontId="54" fillId="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58" fillId="7" borderId="5" applyNumberFormat="0" applyAlignment="0" applyProtection="0"/>
    <xf numFmtId="0" fontId="59" fillId="0" borderId="10" applyNumberFormat="0" applyFill="0" applyAlignment="0" applyProtection="0"/>
    <xf numFmtId="0" fontId="60" fillId="22" borderId="0" applyNumberFormat="0" applyBorder="0" applyAlignment="0" applyProtection="0"/>
    <xf numFmtId="0" fontId="16" fillId="23" borderId="0">
      <alignment/>
      <protection/>
    </xf>
    <xf numFmtId="0" fontId="16" fillId="23" borderId="0">
      <alignment/>
      <protection/>
    </xf>
    <xf numFmtId="0" fontId="0" fillId="0" borderId="0">
      <alignment/>
      <protection/>
    </xf>
    <xf numFmtId="0" fontId="16" fillId="24" borderId="11" applyNumberFormat="0" applyFont="0" applyAlignment="0" applyProtection="0"/>
    <xf numFmtId="184" fontId="7" fillId="0" borderId="3" applyNumberFormat="0" applyFont="0" applyFill="0" applyBorder="0" applyAlignment="0" applyProtection="0"/>
    <xf numFmtId="0" fontId="61" fillId="20" borderId="12" applyNumberFormat="0" applyAlignment="0" applyProtection="0"/>
    <xf numFmtId="9" fontId="52" fillId="0" borderId="0" applyFont="0" applyFill="0" applyBorder="0" applyAlignment="0" applyProtection="0"/>
    <xf numFmtId="0" fontId="10" fillId="0" borderId="0">
      <alignment horizontal="right"/>
      <protection/>
    </xf>
    <xf numFmtId="0" fontId="62" fillId="0" borderId="0" applyNumberFormat="0" applyFill="0" applyBorder="0" applyAlignment="0" applyProtection="0"/>
    <xf numFmtId="0" fontId="5" fillId="0" borderId="0" applyFill="0">
      <alignment horizontal="left"/>
      <protection/>
    </xf>
    <xf numFmtId="0" fontId="11" fillId="0" borderId="0" applyFill="0">
      <alignment horizontal="centerContinuous" vertical="center"/>
      <protection/>
    </xf>
    <xf numFmtId="179" fontId="14" fillId="0" borderId="0" applyFill="0">
      <alignment horizontal="centerContinuous" vertical="center"/>
      <protection/>
    </xf>
    <xf numFmtId="181" fontId="14" fillId="0" borderId="0" applyFill="0">
      <alignment horizontal="centerContinuous" vertical="center"/>
      <protection/>
    </xf>
    <xf numFmtId="0" fontId="5" fillId="0" borderId="3">
      <alignment horizontal="centerContinuous" wrapText="1"/>
      <protection/>
    </xf>
    <xf numFmtId="177" fontId="12" fillId="0" borderId="0" applyFill="0">
      <alignment horizontal="left"/>
      <protection/>
    </xf>
    <xf numFmtId="178" fontId="13" fillId="0" borderId="0" applyFill="0">
      <alignment horizontal="right"/>
      <protection/>
    </xf>
    <xf numFmtId="0" fontId="5" fillId="0" borderId="13" applyFill="0">
      <alignment/>
      <protection/>
    </xf>
    <xf numFmtId="0" fontId="63" fillId="0" borderId="14" applyNumberFormat="0" applyFill="0" applyAlignment="0" applyProtection="0"/>
    <xf numFmtId="0" fontId="64" fillId="0" borderId="0" applyNumberFormat="0" applyFill="0" applyBorder="0" applyAlignment="0" applyProtection="0"/>
  </cellStyleXfs>
  <cellXfs count="296">
    <xf numFmtId="0" fontId="0" fillId="0" borderId="0" xfId="0" applyAlignment="1">
      <alignment/>
    </xf>
    <xf numFmtId="0" fontId="16" fillId="0" borderId="1" xfId="0" applyNumberFormat="1" applyFont="1" applyFill="1" applyBorder="1" applyAlignment="1" applyProtection="1">
      <alignment horizontal="center" vertical="top" wrapText="1"/>
      <protection/>
    </xf>
    <xf numFmtId="185" fontId="16" fillId="0" borderId="1" xfId="0" applyNumberFormat="1" applyFont="1" applyFill="1" applyBorder="1" applyAlignment="1" applyProtection="1">
      <alignment horizontal="right" vertical="top" wrapText="1"/>
      <protection/>
    </xf>
    <xf numFmtId="173" fontId="16" fillId="0" borderId="1" xfId="0" applyNumberFormat="1" applyFont="1" applyFill="1" applyBorder="1" applyAlignment="1" applyProtection="1">
      <alignment horizontal="left" vertical="top" wrapText="1"/>
      <protection/>
    </xf>
    <xf numFmtId="173" fontId="16" fillId="0" borderId="1" xfId="0" applyNumberFormat="1" applyFont="1" applyFill="1" applyBorder="1" applyAlignment="1" applyProtection="1">
      <alignment horizontal="center" vertical="top" wrapText="1"/>
      <protection/>
    </xf>
    <xf numFmtId="1" fontId="16" fillId="0" borderId="1" xfId="0" applyNumberFormat="1" applyFont="1" applyFill="1" applyBorder="1" applyAlignment="1" applyProtection="1">
      <alignment horizontal="right" vertical="top" wrapText="1"/>
      <protection/>
    </xf>
    <xf numFmtId="4" fontId="16" fillId="0" borderId="1" xfId="0" applyNumberFormat="1" applyFont="1" applyFill="1" applyBorder="1" applyAlignment="1" applyProtection="1">
      <alignment horizontal="center" vertical="top" wrapText="1"/>
      <protection/>
    </xf>
    <xf numFmtId="185" fontId="16" fillId="0" borderId="1" xfId="0" applyNumberFormat="1" applyFont="1" applyFill="1" applyBorder="1" applyAlignment="1" applyProtection="1">
      <alignment horizontal="left" vertical="top" wrapText="1"/>
      <protection/>
    </xf>
    <xf numFmtId="191" fontId="16" fillId="0" borderId="1" xfId="0" applyNumberFormat="1" applyFont="1" applyFill="1" applyBorder="1" applyAlignment="1" applyProtection="1">
      <alignment vertical="top" wrapText="1"/>
      <protection/>
    </xf>
    <xf numFmtId="187" fontId="16" fillId="0" borderId="1" xfId="0" applyNumberFormat="1" applyFont="1" applyFill="1" applyBorder="1" applyAlignment="1" applyProtection="1">
      <alignment horizontal="center" vertical="top"/>
      <protection/>
    </xf>
    <xf numFmtId="1" fontId="16" fillId="0" borderId="1" xfId="0" applyNumberFormat="1" applyFont="1" applyFill="1" applyBorder="1" applyAlignment="1" applyProtection="1">
      <alignment horizontal="right" vertical="top"/>
      <protection/>
    </xf>
    <xf numFmtId="191" fontId="16" fillId="0" borderId="1" xfId="0" applyNumberFormat="1" applyFont="1" applyFill="1" applyBorder="1" applyAlignment="1" applyProtection="1">
      <alignment vertical="top"/>
      <protection/>
    </xf>
    <xf numFmtId="173" fontId="16" fillId="0" borderId="15" xfId="0" applyNumberFormat="1" applyFont="1" applyFill="1" applyBorder="1" applyAlignment="1" applyProtection="1">
      <alignment horizontal="center" vertical="top" wrapText="1"/>
      <protection/>
    </xf>
    <xf numFmtId="1" fontId="16" fillId="0" borderId="15" xfId="0" applyNumberFormat="1" applyFont="1" applyFill="1" applyBorder="1" applyAlignment="1" applyProtection="1">
      <alignment horizontal="right" vertical="top"/>
      <protection/>
    </xf>
    <xf numFmtId="4" fontId="16" fillId="0" borderId="2" xfId="0" applyNumberFormat="1" applyFont="1" applyFill="1" applyBorder="1" applyAlignment="1" applyProtection="1">
      <alignment horizontal="center" vertical="top"/>
      <protection/>
    </xf>
    <xf numFmtId="173" fontId="16" fillId="0" borderId="2" xfId="0" applyNumberFormat="1" applyFont="1" applyFill="1" applyBorder="1" applyAlignment="1" applyProtection="1">
      <alignment horizontal="left" vertical="top" wrapText="1"/>
      <protection/>
    </xf>
    <xf numFmtId="173" fontId="16" fillId="0" borderId="16" xfId="0" applyNumberFormat="1" applyFont="1" applyFill="1" applyBorder="1" applyAlignment="1" applyProtection="1">
      <alignment horizontal="center" vertical="top" wrapText="1"/>
      <protection/>
    </xf>
    <xf numFmtId="0" fontId="16" fillId="0" borderId="2" xfId="0" applyNumberFormat="1" applyFont="1" applyFill="1" applyBorder="1" applyAlignment="1" applyProtection="1">
      <alignment horizontal="center" vertical="top" wrapText="1"/>
      <protection/>
    </xf>
    <xf numFmtId="4" fontId="16" fillId="0" borderId="1" xfId="0" applyNumberFormat="1" applyFont="1" applyFill="1" applyBorder="1" applyAlignment="1" applyProtection="1">
      <alignment horizontal="center" vertical="top"/>
      <protection/>
    </xf>
    <xf numFmtId="185" fontId="16" fillId="0" borderId="1" xfId="0" applyNumberFormat="1" applyFont="1" applyFill="1" applyBorder="1" applyAlignment="1" applyProtection="1">
      <alignment horizontal="left" vertical="top"/>
      <protection/>
    </xf>
    <xf numFmtId="0" fontId="0" fillId="0" borderId="0" xfId="0" applyFont="1" applyFill="1" applyAlignment="1">
      <alignment/>
    </xf>
    <xf numFmtId="173" fontId="16" fillId="0" borderId="1" xfId="0" applyNumberFormat="1" applyFont="1" applyFill="1" applyBorder="1" applyAlignment="1" applyProtection="1">
      <alignment vertical="top" wrapText="1"/>
      <protection/>
    </xf>
    <xf numFmtId="187" fontId="17" fillId="0" borderId="17" xfId="0" applyNumberFormat="1" applyFont="1" applyFill="1" applyBorder="1" applyAlignment="1" applyProtection="1">
      <alignment horizontal="center"/>
      <protection/>
    </xf>
    <xf numFmtId="185" fontId="17" fillId="0" borderId="17" xfId="0" applyNumberFormat="1" applyFont="1" applyFill="1" applyBorder="1" applyAlignment="1" applyProtection="1">
      <alignment horizontal="left" vertical="center" wrapText="1"/>
      <protection/>
    </xf>
    <xf numFmtId="173" fontId="17" fillId="0" borderId="17" xfId="0" applyNumberFormat="1" applyFont="1" applyFill="1" applyBorder="1" applyAlignment="1" applyProtection="1">
      <alignment vertical="center" wrapText="1"/>
      <protection/>
    </xf>
    <xf numFmtId="176" fontId="16" fillId="0" borderId="17" xfId="0" applyNumberFormat="1" applyFont="1" applyFill="1" applyBorder="1" applyAlignment="1" applyProtection="1">
      <alignment horizontal="centerContinuous"/>
      <protection/>
    </xf>
    <xf numFmtId="173" fontId="17" fillId="0" borderId="17" xfId="0" applyNumberFormat="1" applyFont="1" applyFill="1" applyBorder="1" applyAlignment="1" applyProtection="1">
      <alignment vertical="center"/>
      <protection/>
    </xf>
    <xf numFmtId="185" fontId="17" fillId="0" borderId="17" xfId="0" applyNumberFormat="1" applyFont="1" applyFill="1" applyBorder="1" applyAlignment="1" applyProtection="1">
      <alignment horizontal="center" vertical="center" wrapText="1"/>
      <protection/>
    </xf>
    <xf numFmtId="0" fontId="20" fillId="0" borderId="0" xfId="0" applyFont="1" applyFill="1" applyAlignment="1">
      <alignment vertical="top" wrapText="1"/>
    </xf>
    <xf numFmtId="0" fontId="0" fillId="0" borderId="0" xfId="0" applyFill="1" applyAlignment="1">
      <alignment/>
    </xf>
    <xf numFmtId="0" fontId="16" fillId="0" borderId="18" xfId="0" applyNumberFormat="1" applyFont="1" applyFill="1" applyBorder="1" applyAlignment="1" applyProtection="1">
      <alignment horizontal="center" wrapText="1"/>
      <protection/>
    </xf>
    <xf numFmtId="0" fontId="16" fillId="0" borderId="18" xfId="0" applyNumberFormat="1" applyFont="1" applyFill="1" applyBorder="1" applyAlignment="1" applyProtection="1">
      <alignment horizontal="centerContinuous" wrapText="1"/>
      <protection/>
    </xf>
    <xf numFmtId="0" fontId="16" fillId="0" borderId="18" xfId="0" applyNumberFormat="1" applyFont="1" applyFill="1" applyBorder="1" applyAlignment="1" applyProtection="1">
      <alignment horizontal="centerContinuous" vertical="top" wrapText="1"/>
      <protection/>
    </xf>
    <xf numFmtId="0" fontId="0" fillId="0" borderId="0" xfId="0" applyFont="1" applyFill="1" applyAlignment="1">
      <alignment vertical="top" wrapText="1"/>
    </xf>
    <xf numFmtId="173" fontId="16" fillId="0" borderId="19" xfId="0" applyNumberFormat="1" applyFont="1" applyFill="1" applyBorder="1" applyAlignment="1" applyProtection="1">
      <alignment horizontal="left" vertical="top"/>
      <protection/>
    </xf>
    <xf numFmtId="173" fontId="16" fillId="0" borderId="1" xfId="0" applyNumberFormat="1" applyFont="1" applyFill="1" applyBorder="1" applyAlignment="1" applyProtection="1">
      <alignment horizontal="center" vertical="top"/>
      <protection/>
    </xf>
    <xf numFmtId="197" fontId="16" fillId="0" borderId="1" xfId="0" applyNumberFormat="1" applyFont="1" applyFill="1" applyBorder="1" applyAlignment="1" applyProtection="1">
      <alignment horizontal="right" vertical="top"/>
      <protection/>
    </xf>
    <xf numFmtId="191" fontId="16" fillId="0" borderId="1" xfId="0" applyNumberFormat="1" applyFont="1" applyFill="1" applyBorder="1" applyAlignment="1" applyProtection="1">
      <alignment vertical="top"/>
      <protection locked="0"/>
    </xf>
    <xf numFmtId="0" fontId="0" fillId="0" borderId="0" xfId="0" applyFill="1" applyAlignment="1">
      <alignment/>
    </xf>
    <xf numFmtId="0" fontId="0" fillId="0" borderId="0" xfId="0" applyFill="1" applyAlignment="1" applyProtection="1">
      <alignment horizontal="center" vertical="top"/>
      <protection/>
    </xf>
    <xf numFmtId="0" fontId="19" fillId="0" borderId="0" xfId="0" applyFont="1" applyFill="1" applyAlignment="1">
      <alignment/>
    </xf>
    <xf numFmtId="0" fontId="18" fillId="0" borderId="0" xfId="0" applyFont="1" applyFill="1" applyAlignment="1">
      <alignment/>
    </xf>
    <xf numFmtId="0" fontId="18" fillId="0" borderId="0" xfId="0" applyFont="1" applyFill="1" applyAlignment="1">
      <alignment/>
    </xf>
    <xf numFmtId="0" fontId="0" fillId="0" borderId="0" xfId="0" applyFill="1" applyAlignment="1">
      <alignment vertical="top"/>
    </xf>
    <xf numFmtId="0" fontId="18" fillId="0" borderId="0" xfId="0" applyFont="1" applyFill="1" applyAlignment="1">
      <alignment horizontal="left"/>
    </xf>
    <xf numFmtId="0" fontId="18" fillId="0" borderId="0" xfId="0" applyFont="1" applyFill="1" applyAlignment="1">
      <alignment horizontal="center"/>
    </xf>
    <xf numFmtId="185" fontId="16" fillId="0" borderId="2" xfId="0" applyNumberFormat="1" applyFont="1" applyFill="1" applyBorder="1" applyAlignment="1" applyProtection="1">
      <alignment horizontal="left" vertical="top" wrapText="1"/>
      <protection/>
    </xf>
    <xf numFmtId="1" fontId="16" fillId="0" borderId="16" xfId="0" applyNumberFormat="1" applyFont="1" applyFill="1" applyBorder="1" applyAlignment="1" applyProtection="1">
      <alignment horizontal="right" vertical="top"/>
      <protection/>
    </xf>
    <xf numFmtId="191" fontId="16" fillId="0" borderId="2" xfId="0" applyNumberFormat="1" applyFont="1" applyFill="1" applyBorder="1" applyAlignment="1" applyProtection="1">
      <alignment vertical="top"/>
      <protection/>
    </xf>
    <xf numFmtId="0" fontId="24" fillId="25" borderId="0" xfId="0" applyNumberFormat="1" applyFont="1" applyFill="1" applyAlignment="1">
      <alignment/>
    </xf>
    <xf numFmtId="0" fontId="24" fillId="25" borderId="0" xfId="0" applyNumberFormat="1" applyFont="1" applyFill="1" applyBorder="1" applyAlignment="1" applyProtection="1">
      <alignment horizontal="center"/>
      <protection/>
    </xf>
    <xf numFmtId="0" fontId="24" fillId="25" borderId="0" xfId="0" applyNumberFormat="1" applyFont="1" applyFill="1" applyAlignment="1">
      <alignment/>
    </xf>
    <xf numFmtId="0" fontId="24" fillId="25" borderId="0" xfId="0" applyNumberFormat="1" applyFont="1" applyFill="1" applyAlignment="1" applyProtection="1">
      <alignment horizontal="center"/>
      <protection/>
    </xf>
    <xf numFmtId="0" fontId="25" fillId="23" borderId="0" xfId="74" applyNumberFormat="1" applyFont="1" applyAlignment="1">
      <alignment horizontal="center" vertical="top" wrapText="1"/>
      <protection/>
    </xf>
    <xf numFmtId="0" fontId="16" fillId="23" borderId="0" xfId="74" applyNumberFormat="1">
      <alignment/>
      <protection/>
    </xf>
    <xf numFmtId="0" fontId="16" fillId="23" borderId="0" xfId="74" applyNumberFormat="1" applyFont="1" applyAlignment="1">
      <alignment horizontal="left" vertical="top" wrapText="1"/>
      <protection/>
    </xf>
    <xf numFmtId="0" fontId="26" fillId="23" borderId="0" xfId="74" applyNumberFormat="1" applyFont="1" applyAlignment="1">
      <alignment vertical="top" wrapText="1"/>
      <protection/>
    </xf>
    <xf numFmtId="0" fontId="16" fillId="23" borderId="0" xfId="74" applyNumberFormat="1" applyFont="1" applyAlignment="1">
      <alignment vertical="top" wrapText="1"/>
      <protection/>
    </xf>
    <xf numFmtId="0" fontId="16" fillId="23" borderId="0" xfId="74" applyNumberFormat="1" applyAlignment="1">
      <alignment vertical="top" wrapText="1"/>
      <protection/>
    </xf>
    <xf numFmtId="0" fontId="16" fillId="23" borderId="0" xfId="74" applyNumberFormat="1" applyFont="1" applyAlignment="1">
      <alignment vertical="top" wrapText="1"/>
      <protection/>
    </xf>
    <xf numFmtId="0" fontId="16" fillId="23" borderId="0" xfId="74" applyNumberFormat="1" applyAlignment="1">
      <alignment horizontal="center" vertical="top" wrapText="1"/>
      <protection/>
    </xf>
    <xf numFmtId="0" fontId="16" fillId="23" borderId="0" xfId="74" applyNumberFormat="1" applyAlignment="1" quotePrefix="1">
      <alignment horizontal="center" vertical="top" wrapText="1"/>
      <protection/>
    </xf>
    <xf numFmtId="9" fontId="16" fillId="23" borderId="0" xfId="74" applyNumberFormat="1" applyAlignment="1">
      <alignment horizontal="center" vertical="top" wrapText="1"/>
      <protection/>
    </xf>
    <xf numFmtId="10" fontId="16" fillId="23" borderId="0" xfId="74" applyNumberFormat="1" applyAlignment="1">
      <alignment horizontal="center" vertical="top" wrapText="1"/>
      <protection/>
    </xf>
    <xf numFmtId="11" fontId="16" fillId="23" borderId="0" xfId="74" applyNumberFormat="1" applyAlignment="1">
      <alignment horizontal="center" vertical="top" wrapText="1"/>
      <protection/>
    </xf>
    <xf numFmtId="0" fontId="16" fillId="23" borderId="0" xfId="74" applyNumberFormat="1" applyAlignment="1">
      <alignment horizontal="center"/>
      <protection/>
    </xf>
    <xf numFmtId="0" fontId="24" fillId="0" borderId="0" xfId="0" applyNumberFormat="1" applyFont="1" applyFill="1" applyAlignment="1">
      <alignment/>
    </xf>
    <xf numFmtId="0" fontId="0" fillId="0" borderId="0" xfId="0" applyNumberFormat="1" applyFill="1" applyAlignment="1">
      <alignment vertical="center"/>
    </xf>
    <xf numFmtId="4" fontId="27" fillId="0" borderId="1" xfId="0" applyNumberFormat="1" applyFont="1" applyFill="1" applyBorder="1" applyAlignment="1" applyProtection="1">
      <alignment horizontal="center" vertical="top" wrapText="1"/>
      <protection/>
    </xf>
    <xf numFmtId="185" fontId="27" fillId="0" borderId="1" xfId="0" applyNumberFormat="1" applyFont="1" applyFill="1" applyBorder="1" applyAlignment="1" applyProtection="1">
      <alignment horizontal="left" vertical="top" wrapText="1"/>
      <protection/>
    </xf>
    <xf numFmtId="173" fontId="27" fillId="0" borderId="1" xfId="0" applyNumberFormat="1" applyFont="1" applyFill="1" applyBorder="1" applyAlignment="1" applyProtection="1">
      <alignment horizontal="left" vertical="top" wrapText="1"/>
      <protection/>
    </xf>
    <xf numFmtId="173" fontId="27" fillId="0" borderId="1" xfId="0" applyNumberFormat="1" applyFont="1" applyFill="1" applyBorder="1" applyAlignment="1" applyProtection="1">
      <alignment horizontal="center" vertical="top" wrapText="1"/>
      <protection/>
    </xf>
    <xf numFmtId="0" fontId="27" fillId="0" borderId="1" xfId="0" applyNumberFormat="1" applyFont="1" applyFill="1" applyBorder="1" applyAlignment="1" applyProtection="1">
      <alignment horizontal="center" vertical="top" wrapText="1"/>
      <protection/>
    </xf>
    <xf numFmtId="191" fontId="27" fillId="0" borderId="0" xfId="0" applyNumberFormat="1" applyFont="1" applyFill="1" applyBorder="1" applyAlignment="1" applyProtection="1">
      <alignment vertical="top"/>
      <protection/>
    </xf>
    <xf numFmtId="0" fontId="29" fillId="0" borderId="0" xfId="0" applyFont="1" applyFill="1" applyAlignment="1">
      <alignment/>
    </xf>
    <xf numFmtId="1" fontId="16" fillId="26" borderId="0" xfId="0" applyNumberFormat="1" applyFont="1" applyFill="1" applyBorder="1" applyAlignment="1" applyProtection="1">
      <alignment vertical="top"/>
      <protection/>
    </xf>
    <xf numFmtId="191" fontId="31" fillId="26" borderId="0" xfId="0" applyNumberFormat="1" applyFont="1" applyFill="1" applyBorder="1" applyAlignment="1" applyProtection="1">
      <alignment vertical="top"/>
      <protection/>
    </xf>
    <xf numFmtId="0" fontId="32" fillId="0" borderId="0" xfId="0" applyFont="1" applyAlignment="1">
      <alignment/>
    </xf>
    <xf numFmtId="0" fontId="1" fillId="0" borderId="0" xfId="0" applyFont="1" applyBorder="1" applyAlignment="1" applyProtection="1">
      <alignment vertical="top" wrapText="1"/>
      <protection/>
    </xf>
    <xf numFmtId="185" fontId="33" fillId="0" borderId="1" xfId="0" applyNumberFormat="1" applyFont="1" applyFill="1" applyBorder="1" applyAlignment="1" applyProtection="1">
      <alignment horizontal="right" vertical="top" wrapText="1"/>
      <protection/>
    </xf>
    <xf numFmtId="0" fontId="34" fillId="0" borderId="0" xfId="0" applyFont="1" applyFill="1" applyAlignment="1">
      <alignment vertical="top"/>
    </xf>
    <xf numFmtId="0" fontId="34" fillId="0" borderId="0" xfId="0" applyFont="1" applyFill="1" applyAlignment="1" applyProtection="1">
      <alignment horizontal="center" vertical="top"/>
      <protection/>
    </xf>
    <xf numFmtId="1" fontId="16" fillId="0" borderId="15" xfId="0" applyNumberFormat="1" applyFont="1" applyFill="1" applyBorder="1" applyAlignment="1" applyProtection="1">
      <alignment horizontal="right" vertical="top" wrapText="1"/>
      <protection/>
    </xf>
    <xf numFmtId="0" fontId="24" fillId="25" borderId="0" xfId="75" applyFont="1" applyFill="1">
      <alignment/>
      <protection/>
    </xf>
    <xf numFmtId="0" fontId="36" fillId="23" borderId="0" xfId="74" applyNumberFormat="1" applyFont="1" applyAlignment="1">
      <alignment vertical="top" wrapText="1"/>
      <protection/>
    </xf>
    <xf numFmtId="0" fontId="17" fillId="23" borderId="0" xfId="74" applyNumberFormat="1" applyFont="1">
      <alignment/>
      <protection/>
    </xf>
    <xf numFmtId="4" fontId="37" fillId="0" borderId="1" xfId="0" applyNumberFormat="1" applyFont="1" applyFill="1" applyBorder="1" applyAlignment="1" applyProtection="1">
      <alignment horizontal="center" vertical="top"/>
      <protection/>
    </xf>
    <xf numFmtId="173" fontId="37" fillId="0" borderId="1" xfId="0" applyNumberFormat="1" applyFont="1" applyFill="1" applyBorder="1" applyAlignment="1" applyProtection="1">
      <alignment horizontal="left" vertical="top" wrapText="1"/>
      <protection/>
    </xf>
    <xf numFmtId="4" fontId="37" fillId="0" borderId="1" xfId="0" applyNumberFormat="1" applyFont="1" applyFill="1" applyBorder="1" applyAlignment="1" applyProtection="1">
      <alignment horizontal="center" vertical="top" wrapText="1"/>
      <protection/>
    </xf>
    <xf numFmtId="0" fontId="1" fillId="0" borderId="0" xfId="0" applyFont="1" applyFill="1" applyAlignment="1">
      <alignment/>
    </xf>
    <xf numFmtId="0" fontId="1" fillId="0" borderId="0" xfId="0" applyFont="1" applyFill="1" applyAlignment="1" applyProtection="1">
      <alignment horizontal="center" vertical="top"/>
      <protection/>
    </xf>
    <xf numFmtId="0" fontId="1" fillId="0" borderId="0" xfId="0" applyFont="1" applyFill="1" applyAlignment="1">
      <alignment/>
    </xf>
    <xf numFmtId="173" fontId="33" fillId="0" borderId="1" xfId="0" applyNumberFormat="1" applyFont="1" applyFill="1" applyBorder="1" applyAlignment="1" applyProtection="1">
      <alignment horizontal="center" vertical="top" wrapText="1"/>
      <protection/>
    </xf>
    <xf numFmtId="0" fontId="33" fillId="0" borderId="1" xfId="0" applyNumberFormat="1" applyFont="1" applyFill="1" applyBorder="1" applyAlignment="1" applyProtection="1">
      <alignment horizontal="center" vertical="top" wrapText="1"/>
      <protection/>
    </xf>
    <xf numFmtId="1" fontId="33" fillId="0" borderId="1" xfId="0" applyNumberFormat="1" applyFont="1" applyFill="1" applyBorder="1" applyAlignment="1" applyProtection="1">
      <alignment horizontal="right" vertical="top"/>
      <protection/>
    </xf>
    <xf numFmtId="191" fontId="33" fillId="0" borderId="1" xfId="0" applyNumberFormat="1" applyFont="1" applyFill="1" applyBorder="1" applyAlignment="1" applyProtection="1">
      <alignment vertical="top"/>
      <protection/>
    </xf>
    <xf numFmtId="0" fontId="23" fillId="0" borderId="0" xfId="0" applyFont="1" applyFill="1" applyAlignment="1">
      <alignment/>
    </xf>
    <xf numFmtId="0" fontId="23" fillId="0" borderId="0" xfId="0" applyFont="1" applyFill="1" applyAlignment="1" applyProtection="1">
      <alignment horizontal="center" vertical="top"/>
      <protection/>
    </xf>
    <xf numFmtId="191" fontId="33" fillId="0" borderId="1" xfId="0" applyNumberFormat="1" applyFont="1" applyFill="1" applyBorder="1" applyAlignment="1" applyProtection="1">
      <alignment vertical="top" wrapText="1"/>
      <protection/>
    </xf>
    <xf numFmtId="1" fontId="27" fillId="26" borderId="0" xfId="0" applyNumberFormat="1" applyFont="1" applyFill="1" applyBorder="1" applyAlignment="1" applyProtection="1">
      <alignment vertical="top"/>
      <protection/>
    </xf>
    <xf numFmtId="0" fontId="28" fillId="0" borderId="0" xfId="0" applyFont="1" applyFill="1" applyBorder="1" applyAlignment="1" applyProtection="1">
      <alignment vertical="top" wrapText="1"/>
      <protection/>
    </xf>
    <xf numFmtId="0" fontId="29" fillId="0" borderId="0" xfId="0" applyFont="1" applyFill="1" applyBorder="1" applyAlignment="1">
      <alignment/>
    </xf>
    <xf numFmtId="0" fontId="32" fillId="0" borderId="0" xfId="0" applyFont="1" applyBorder="1" applyAlignment="1">
      <alignment/>
    </xf>
    <xf numFmtId="185" fontId="38" fillId="0" borderId="1" xfId="0" applyNumberFormat="1" applyFont="1" applyFill="1" applyBorder="1" applyAlignment="1" applyProtection="1">
      <alignment horizontal="right" vertical="top" wrapText="1"/>
      <protection/>
    </xf>
    <xf numFmtId="173" fontId="37" fillId="0" borderId="1" xfId="0" applyNumberFormat="1" applyFont="1" applyFill="1" applyBorder="1" applyAlignment="1" applyProtection="1">
      <alignment horizontal="center" vertical="top" wrapText="1"/>
      <protection/>
    </xf>
    <xf numFmtId="0" fontId="37" fillId="0" borderId="1" xfId="0" applyNumberFormat="1" applyFont="1" applyFill="1" applyBorder="1" applyAlignment="1" applyProtection="1">
      <alignment horizontal="center" vertical="top" wrapText="1"/>
      <protection/>
    </xf>
    <xf numFmtId="1" fontId="37" fillId="0" borderId="1" xfId="0" applyNumberFormat="1" applyFont="1" applyFill="1" applyBorder="1" applyAlignment="1" applyProtection="1">
      <alignment horizontal="right" vertical="top" wrapText="1"/>
      <protection/>
    </xf>
    <xf numFmtId="191" fontId="37" fillId="0" borderId="1" xfId="0" applyNumberFormat="1" applyFont="1" applyFill="1" applyBorder="1" applyAlignment="1" applyProtection="1">
      <alignment vertical="top"/>
      <protection/>
    </xf>
    <xf numFmtId="191" fontId="37" fillId="0" borderId="1" xfId="0" applyNumberFormat="1" applyFont="1" applyFill="1" applyBorder="1" applyAlignment="1" applyProtection="1">
      <alignment vertical="top" wrapText="1"/>
      <protection/>
    </xf>
    <xf numFmtId="0" fontId="39" fillId="0" borderId="0" xfId="0" applyFont="1" applyFill="1" applyAlignment="1">
      <alignment/>
    </xf>
    <xf numFmtId="0" fontId="39" fillId="0" borderId="0" xfId="0" applyFont="1" applyFill="1" applyAlignment="1" applyProtection="1">
      <alignment horizontal="center" vertical="top"/>
      <protection/>
    </xf>
    <xf numFmtId="0" fontId="0" fillId="0" borderId="0" xfId="0" applyAlignment="1" applyProtection="1">
      <alignment vertical="center"/>
      <protection/>
    </xf>
    <xf numFmtId="191" fontId="16" fillId="26" borderId="0" xfId="0" applyNumberFormat="1" applyFont="1" applyFill="1" applyBorder="1" applyAlignment="1" applyProtection="1">
      <alignment vertical="center"/>
      <protection/>
    </xf>
    <xf numFmtId="173" fontId="16" fillId="26"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Font="1" applyFill="1" applyAlignment="1" applyProtection="1">
      <alignment horizontal="center" vertical="top"/>
      <protection/>
    </xf>
    <xf numFmtId="173" fontId="16" fillId="0" borderId="17" xfId="0" applyNumberFormat="1" applyFont="1" applyFill="1" applyBorder="1" applyAlignment="1" applyProtection="1">
      <alignment horizontal="centerContinuous"/>
      <protection/>
    </xf>
    <xf numFmtId="0" fontId="16" fillId="0" borderId="17" xfId="0" applyNumberFormat="1" applyFont="1" applyFill="1" applyBorder="1" applyAlignment="1" applyProtection="1">
      <alignment vertical="center"/>
      <protection/>
    </xf>
    <xf numFmtId="0" fontId="16" fillId="0" borderId="1" xfId="0" applyNumberFormat="1" applyFont="1" applyFill="1" applyBorder="1" applyAlignment="1" applyProtection="1">
      <alignment vertical="center"/>
      <protection/>
    </xf>
    <xf numFmtId="0" fontId="0" fillId="25" borderId="0" xfId="0" applyFill="1" applyAlignment="1">
      <alignment/>
    </xf>
    <xf numFmtId="0" fontId="0" fillId="25" borderId="0" xfId="0" applyFill="1" applyAlignment="1" applyProtection="1">
      <alignment horizontal="center" vertical="top"/>
      <protection/>
    </xf>
    <xf numFmtId="173" fontId="16" fillId="0" borderId="17" xfId="0" applyNumberFormat="1" applyFont="1" applyFill="1" applyBorder="1" applyAlignment="1" applyProtection="1">
      <alignment horizontal="centerContinuous" wrapText="1"/>
      <protection/>
    </xf>
    <xf numFmtId="191" fontId="40" fillId="0" borderId="1" xfId="0" applyNumberFormat="1" applyFont="1" applyFill="1" applyBorder="1" applyAlignment="1" applyProtection="1">
      <alignment vertical="top"/>
      <protection/>
    </xf>
    <xf numFmtId="0" fontId="16" fillId="0" borderId="2" xfId="0" applyNumberFormat="1" applyFont="1" applyFill="1" applyBorder="1" applyAlignment="1" applyProtection="1">
      <alignment vertical="center"/>
      <protection/>
    </xf>
    <xf numFmtId="0" fontId="0" fillId="0" borderId="0" xfId="0" applyFont="1" applyFill="1" applyAlignment="1">
      <alignment/>
    </xf>
    <xf numFmtId="0" fontId="0" fillId="0" borderId="1" xfId="0" applyFont="1" applyFill="1" applyBorder="1" applyAlignment="1">
      <alignment vertical="top" wrapText="1"/>
    </xf>
    <xf numFmtId="0" fontId="0" fillId="0" borderId="1" xfId="0" applyFont="1" applyFill="1" applyBorder="1" applyAlignment="1">
      <alignment vertical="top" wrapText="1" shrinkToFit="1"/>
    </xf>
    <xf numFmtId="0" fontId="0" fillId="0" borderId="1" xfId="0" applyFont="1" applyFill="1" applyBorder="1" applyAlignment="1">
      <alignment vertical="top" wrapText="1"/>
    </xf>
    <xf numFmtId="185" fontId="16" fillId="0" borderId="1" xfId="0" applyNumberFormat="1" applyFont="1" applyFill="1" applyBorder="1" applyAlignment="1" applyProtection="1">
      <alignment horizontal="center" vertical="top" wrapText="1"/>
      <protection/>
    </xf>
    <xf numFmtId="0" fontId="23" fillId="0" borderId="1" xfId="0" applyFont="1" applyFill="1" applyBorder="1" applyAlignment="1">
      <alignment vertical="top" wrapText="1"/>
    </xf>
    <xf numFmtId="0" fontId="23" fillId="0" borderId="1" xfId="0" applyFont="1" applyFill="1" applyBorder="1" applyAlignment="1">
      <alignment vertical="top" wrapText="1" shrinkToFit="1"/>
    </xf>
    <xf numFmtId="191" fontId="27" fillId="0" borderId="1" xfId="0" applyNumberFormat="1" applyFont="1" applyFill="1" applyBorder="1" applyAlignment="1" applyProtection="1">
      <alignment vertical="top" wrapText="1"/>
      <protection/>
    </xf>
    <xf numFmtId="185" fontId="27" fillId="0" borderId="1" xfId="0" applyNumberFormat="1" applyFont="1" applyFill="1" applyBorder="1" applyAlignment="1" applyProtection="1">
      <alignment horizontal="center" vertical="top" wrapText="1"/>
      <protection/>
    </xf>
    <xf numFmtId="191" fontId="30" fillId="0" borderId="1" xfId="0" applyNumberFormat="1" applyFont="1" applyFill="1" applyBorder="1" applyAlignment="1" applyProtection="1">
      <alignment vertical="top" wrapText="1"/>
      <protection/>
    </xf>
    <xf numFmtId="0" fontId="18" fillId="0" borderId="1" xfId="0" applyFont="1" applyFill="1" applyBorder="1" applyAlignment="1">
      <alignment/>
    </xf>
    <xf numFmtId="185" fontId="37" fillId="0" borderId="1" xfId="0" applyNumberFormat="1" applyFont="1" applyFill="1" applyBorder="1" applyAlignment="1" applyProtection="1">
      <alignment horizontal="left" vertical="top" wrapText="1"/>
      <protection/>
    </xf>
    <xf numFmtId="0" fontId="37" fillId="0" borderId="1" xfId="0" applyNumberFormat="1" applyFont="1" applyFill="1" applyBorder="1" applyAlignment="1" applyProtection="1">
      <alignment vertical="center"/>
      <protection/>
    </xf>
    <xf numFmtId="0" fontId="39" fillId="0" borderId="1" xfId="0" applyFont="1" applyFill="1" applyBorder="1" applyAlignment="1">
      <alignment vertical="top" wrapText="1" shrinkToFit="1"/>
    </xf>
    <xf numFmtId="0" fontId="39" fillId="0" borderId="1" xfId="0" applyFont="1" applyFill="1" applyBorder="1" applyAlignment="1" applyProtection="1">
      <alignment vertical="top" wrapText="1" shrinkToFit="1"/>
      <protection/>
    </xf>
    <xf numFmtId="0" fontId="41" fillId="0" borderId="1" xfId="0" applyFont="1" applyFill="1" applyBorder="1" applyAlignment="1">
      <alignment vertical="top" wrapText="1"/>
    </xf>
    <xf numFmtId="0" fontId="0" fillId="0" borderId="1" xfId="0" applyFont="1" applyFill="1" applyBorder="1" applyAlignment="1" applyProtection="1">
      <alignment vertical="top" wrapText="1"/>
      <protection/>
    </xf>
    <xf numFmtId="173" fontId="0" fillId="0" borderId="1" xfId="0" applyNumberFormat="1" applyFont="1" applyFill="1" applyBorder="1" applyAlignment="1" applyProtection="1">
      <alignment horizontal="left" vertical="top" wrapText="1"/>
      <protection/>
    </xf>
    <xf numFmtId="0" fontId="42" fillId="0" borderId="1" xfId="0" applyFont="1" applyFill="1" applyBorder="1" applyAlignment="1">
      <alignment vertical="top" wrapText="1"/>
    </xf>
    <xf numFmtId="0" fontId="44" fillId="0" borderId="1" xfId="0" applyFont="1" applyFill="1" applyBorder="1" applyAlignment="1">
      <alignment vertical="top" wrapText="1"/>
    </xf>
    <xf numFmtId="0" fontId="0" fillId="0" borderId="1" xfId="0" applyFont="1" applyFill="1" applyBorder="1" applyAlignment="1">
      <alignment/>
    </xf>
    <xf numFmtId="0" fontId="0" fillId="0" borderId="2" xfId="0" applyFont="1" applyFill="1" applyBorder="1" applyAlignment="1">
      <alignment vertical="top" wrapText="1"/>
    </xf>
    <xf numFmtId="0" fontId="39" fillId="0" borderId="1" xfId="0" applyFont="1" applyFill="1" applyBorder="1" applyAlignment="1">
      <alignment vertical="top" wrapText="1"/>
    </xf>
    <xf numFmtId="173" fontId="17" fillId="0" borderId="1" xfId="0" applyNumberFormat="1" applyFont="1" applyFill="1" applyBorder="1" applyAlignment="1" applyProtection="1">
      <alignment horizontal="left" vertical="top" wrapText="1"/>
      <protection/>
    </xf>
    <xf numFmtId="0" fontId="16" fillId="23" borderId="0" xfId="74" applyNumberFormat="1" applyFont="1">
      <alignment/>
      <protection/>
    </xf>
    <xf numFmtId="173" fontId="40" fillId="0" borderId="1" xfId="0" applyNumberFormat="1" applyFont="1" applyFill="1" applyBorder="1" applyAlignment="1" applyProtection="1">
      <alignment horizontal="left" vertical="top" wrapText="1"/>
      <protection/>
    </xf>
    <xf numFmtId="187" fontId="37" fillId="0" borderId="1" xfId="0" applyNumberFormat="1" applyFont="1" applyFill="1" applyBorder="1" applyAlignment="1" applyProtection="1">
      <alignment horizontal="center" vertical="top"/>
      <protection/>
    </xf>
    <xf numFmtId="1" fontId="37" fillId="0" borderId="1" xfId="0" applyNumberFormat="1" applyFont="1" applyFill="1" applyBorder="1" applyAlignment="1" applyProtection="1">
      <alignment horizontal="right" vertical="top"/>
      <protection/>
    </xf>
    <xf numFmtId="191" fontId="37" fillId="0" borderId="1" xfId="0" applyNumberFormat="1" applyFont="1" applyFill="1" applyBorder="1" applyAlignment="1" applyProtection="1">
      <alignment vertical="top"/>
      <protection locked="0"/>
    </xf>
    <xf numFmtId="0" fontId="39" fillId="0" borderId="0" xfId="0" applyFont="1" applyAlignment="1" applyProtection="1">
      <alignment vertical="center"/>
      <protection/>
    </xf>
    <xf numFmtId="191" fontId="37" fillId="26" borderId="0" xfId="0" applyNumberFormat="1" applyFont="1" applyFill="1" applyBorder="1" applyAlignment="1" applyProtection="1">
      <alignment vertical="center"/>
      <protection/>
    </xf>
    <xf numFmtId="173" fontId="37" fillId="26" borderId="0" xfId="0" applyNumberFormat="1" applyFont="1" applyFill="1" applyBorder="1" applyAlignment="1" applyProtection="1">
      <alignment horizontal="center" vertical="center"/>
      <protection/>
    </xf>
    <xf numFmtId="0" fontId="39" fillId="0" borderId="0" xfId="0" applyFont="1" applyAlignment="1" applyProtection="1">
      <alignment horizontal="center" vertical="center"/>
      <protection/>
    </xf>
    <xf numFmtId="0" fontId="39" fillId="0" borderId="0" xfId="0" applyFont="1" applyFill="1" applyAlignment="1">
      <alignment/>
    </xf>
    <xf numFmtId="0" fontId="34" fillId="0" borderId="1" xfId="0" applyFont="1" applyFill="1" applyBorder="1" applyAlignment="1">
      <alignment vertical="top" wrapText="1"/>
    </xf>
    <xf numFmtId="187" fontId="40" fillId="0" borderId="1" xfId="0" applyNumberFormat="1" applyFont="1" applyFill="1" applyBorder="1" applyAlignment="1" applyProtection="1">
      <alignment horizontal="center" vertical="top"/>
      <protection/>
    </xf>
    <xf numFmtId="185" fontId="40" fillId="0" borderId="1" xfId="0" applyNumberFormat="1" applyFont="1" applyFill="1" applyBorder="1" applyAlignment="1" applyProtection="1">
      <alignment horizontal="left" vertical="top" wrapText="1"/>
      <protection/>
    </xf>
    <xf numFmtId="173" fontId="40" fillId="0" borderId="1"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1" fontId="40" fillId="0" borderId="1" xfId="0" applyNumberFormat="1" applyFont="1" applyFill="1" applyBorder="1" applyAlignment="1" applyProtection="1">
      <alignment horizontal="right" vertical="top"/>
      <protection/>
    </xf>
    <xf numFmtId="191" fontId="40" fillId="0" borderId="1" xfId="0" applyNumberFormat="1" applyFont="1" applyFill="1" applyBorder="1" applyAlignment="1" applyProtection="1">
      <alignment vertical="top"/>
      <protection locked="0"/>
    </xf>
    <xf numFmtId="0" fontId="41" fillId="0" borderId="0" xfId="0" applyFont="1" applyAlignment="1" applyProtection="1">
      <alignment vertical="center"/>
      <protection/>
    </xf>
    <xf numFmtId="0" fontId="41" fillId="0" borderId="0" xfId="0" applyFont="1" applyFill="1" applyAlignment="1" applyProtection="1">
      <alignment horizontal="center" vertical="top"/>
      <protection/>
    </xf>
    <xf numFmtId="0" fontId="41" fillId="0" borderId="0" xfId="0" applyFont="1" applyFill="1" applyAlignment="1">
      <alignment/>
    </xf>
    <xf numFmtId="0" fontId="0" fillId="0" borderId="0" xfId="0" applyFont="1" applyAlignment="1" applyProtection="1">
      <alignment horizontal="center" vertical="center"/>
      <protection/>
    </xf>
    <xf numFmtId="4" fontId="40" fillId="0" borderId="1" xfId="0" applyNumberFormat="1" applyFont="1" applyFill="1" applyBorder="1" applyAlignment="1" applyProtection="1">
      <alignment horizontal="center" vertical="top"/>
      <protection/>
    </xf>
    <xf numFmtId="1" fontId="40" fillId="0" borderId="1" xfId="0" applyNumberFormat="1" applyFont="1" applyFill="1" applyBorder="1" applyAlignment="1" applyProtection="1">
      <alignment horizontal="right" vertical="top" wrapText="1"/>
      <protection/>
    </xf>
    <xf numFmtId="191" fontId="40" fillId="26" borderId="0" xfId="0" applyNumberFormat="1" applyFont="1" applyFill="1" applyBorder="1" applyAlignment="1" applyProtection="1">
      <alignment vertical="center"/>
      <protection/>
    </xf>
    <xf numFmtId="173" fontId="40" fillId="26" borderId="0" xfId="0" applyNumberFormat="1" applyFont="1" applyFill="1" applyBorder="1" applyAlignment="1" applyProtection="1">
      <alignment horizontal="center" vertical="center"/>
      <protection/>
    </xf>
    <xf numFmtId="0" fontId="41" fillId="0" borderId="0" xfId="0" applyFont="1" applyAlignment="1" applyProtection="1">
      <alignment horizontal="center" vertical="center"/>
      <protection/>
    </xf>
    <xf numFmtId="173" fontId="40" fillId="0" borderId="1" xfId="0" applyNumberFormat="1" applyFont="1" applyFill="1" applyBorder="1" applyAlignment="1" applyProtection="1">
      <alignment vertical="top" wrapText="1"/>
      <protection/>
    </xf>
    <xf numFmtId="0" fontId="17" fillId="23" borderId="0" xfId="74" applyNumberFormat="1" applyFont="1" applyAlignment="1">
      <alignment horizontal="center" wrapText="1"/>
      <protection/>
    </xf>
    <xf numFmtId="0" fontId="16" fillId="23" borderId="3" xfId="73" applyNumberFormat="1" applyBorder="1">
      <alignment/>
      <protection/>
    </xf>
    <xf numFmtId="7" fontId="16" fillId="23" borderId="3" xfId="73" applyNumberFormat="1" applyBorder="1" applyAlignment="1">
      <alignment horizontal="right"/>
      <protection/>
    </xf>
    <xf numFmtId="0" fontId="16" fillId="23" borderId="3" xfId="73" applyNumberFormat="1" applyBorder="1" applyAlignment="1">
      <alignment vertical="top"/>
      <protection/>
    </xf>
    <xf numFmtId="0" fontId="16" fillId="23" borderId="3" xfId="73" applyNumberFormat="1" applyBorder="1" applyAlignment="1">
      <alignment/>
      <protection/>
    </xf>
    <xf numFmtId="7" fontId="16" fillId="23" borderId="3" xfId="73" applyNumberFormat="1" applyBorder="1" applyAlignment="1">
      <alignment horizontal="center"/>
      <protection/>
    </xf>
    <xf numFmtId="0" fontId="16" fillId="23" borderId="3" xfId="73" applyNumberFormat="1" applyBorder="1" applyAlignment="1">
      <alignment horizontal="center"/>
      <protection/>
    </xf>
    <xf numFmtId="0" fontId="16" fillId="23" borderId="3" xfId="73" applyNumberFormat="1" applyBorder="1" applyAlignment="1">
      <alignment horizontal="right"/>
      <protection/>
    </xf>
    <xf numFmtId="7" fontId="16" fillId="23" borderId="3" xfId="73" applyNumberFormat="1" applyBorder="1" applyAlignment="1">
      <alignment horizontal="right" vertical="center"/>
      <protection/>
    </xf>
    <xf numFmtId="0" fontId="16" fillId="23" borderId="3" xfId="73" applyNumberFormat="1" applyBorder="1" applyAlignment="1">
      <alignment vertical="center"/>
      <protection/>
    </xf>
    <xf numFmtId="4" fontId="16" fillId="0" borderId="3" xfId="73" applyNumberFormat="1" applyFont="1" applyFill="1" applyBorder="1" applyAlignment="1" applyProtection="1">
      <alignment horizontal="center" vertical="top" wrapText="1"/>
      <protection/>
    </xf>
    <xf numFmtId="0" fontId="0" fillId="0" borderId="3" xfId="73" applyFont="1" applyFill="1" applyBorder="1" applyAlignment="1">
      <alignment vertical="top" wrapText="1"/>
      <protection/>
    </xf>
    <xf numFmtId="0" fontId="16" fillId="0" borderId="3" xfId="73" applyFill="1" applyBorder="1">
      <alignment/>
      <protection/>
    </xf>
    <xf numFmtId="0" fontId="16" fillId="0" borderId="3" xfId="73" applyFill="1" applyBorder="1" applyAlignment="1" applyProtection="1">
      <alignment horizontal="center" vertical="top"/>
      <protection/>
    </xf>
    <xf numFmtId="187" fontId="16" fillId="0" borderId="3" xfId="73" applyNumberFormat="1" applyFont="1" applyFill="1" applyBorder="1" applyAlignment="1" applyProtection="1">
      <alignment horizontal="center" vertical="top"/>
      <protection/>
    </xf>
    <xf numFmtId="0" fontId="16" fillId="0" borderId="3" xfId="73" applyFill="1" applyBorder="1" applyAlignment="1">
      <alignment/>
      <protection/>
    </xf>
    <xf numFmtId="187" fontId="17" fillId="0" borderId="3" xfId="73" applyNumberFormat="1" applyFont="1" applyFill="1" applyBorder="1" applyAlignment="1" applyProtection="1">
      <alignment horizontal="center"/>
      <protection/>
    </xf>
    <xf numFmtId="4" fontId="16" fillId="0" borderId="3" xfId="73" applyNumberFormat="1" applyFont="1" applyFill="1" applyBorder="1" applyAlignment="1" applyProtection="1">
      <alignment horizontal="center" vertical="top"/>
      <protection/>
    </xf>
    <xf numFmtId="0" fontId="0" fillId="0" borderId="3" xfId="73" applyFont="1" applyFill="1" applyBorder="1" applyAlignment="1">
      <alignment/>
      <protection/>
    </xf>
    <xf numFmtId="0" fontId="24" fillId="0" borderId="3" xfId="73" applyNumberFormat="1" applyFont="1" applyFill="1" applyBorder="1">
      <alignment/>
      <protection/>
    </xf>
    <xf numFmtId="0" fontId="0" fillId="0" borderId="3" xfId="73" applyFont="1" applyFill="1" applyBorder="1" applyAlignment="1">
      <alignment vertical="top" wrapText="1" shrinkToFit="1"/>
      <protection/>
    </xf>
    <xf numFmtId="1" fontId="16" fillId="23" borderId="3" xfId="73" applyNumberFormat="1" applyBorder="1" applyAlignment="1">
      <alignment horizontal="right" vertical="center"/>
      <protection/>
    </xf>
    <xf numFmtId="0" fontId="1" fillId="0" borderId="3" xfId="73" applyFont="1" applyFill="1" applyBorder="1" applyAlignment="1">
      <alignment/>
      <protection/>
    </xf>
    <xf numFmtId="0" fontId="1" fillId="0" borderId="3" xfId="73" applyFont="1" applyFill="1" applyBorder="1" applyAlignment="1" applyProtection="1">
      <alignment horizontal="center" vertical="top"/>
      <protection/>
    </xf>
    <xf numFmtId="0" fontId="18" fillId="0" borderId="3" xfId="73" applyFont="1" applyFill="1" applyBorder="1">
      <alignment/>
      <protection/>
    </xf>
    <xf numFmtId="0" fontId="18" fillId="0" borderId="3" xfId="73" applyFont="1" applyFill="1" applyBorder="1" applyAlignment="1">
      <alignment/>
      <protection/>
    </xf>
    <xf numFmtId="0" fontId="16" fillId="0" borderId="3" xfId="73" applyFill="1" applyBorder="1" applyAlignment="1">
      <alignment vertical="top"/>
      <protection/>
    </xf>
    <xf numFmtId="0" fontId="17" fillId="10" borderId="0" xfId="74" applyNumberFormat="1" applyFont="1" applyFill="1" applyAlignment="1">
      <alignment horizontal="center" wrapText="1"/>
      <protection/>
    </xf>
    <xf numFmtId="4" fontId="16" fillId="25" borderId="3" xfId="73" applyNumberFormat="1" applyFont="1" applyFill="1" applyBorder="1" applyAlignment="1" applyProtection="1">
      <alignment horizontal="center" vertical="top" wrapText="1"/>
      <protection/>
    </xf>
    <xf numFmtId="4" fontId="16" fillId="25" borderId="3" xfId="73" applyNumberFormat="1" applyFont="1" applyFill="1" applyBorder="1" applyAlignment="1" applyProtection="1">
      <alignment horizontal="center" vertical="top"/>
      <protection/>
    </xf>
    <xf numFmtId="0" fontId="17" fillId="25" borderId="0" xfId="74" applyNumberFormat="1" applyFont="1" applyFill="1" applyAlignment="1">
      <alignment horizontal="center" wrapText="1"/>
      <protection/>
    </xf>
    <xf numFmtId="0" fontId="17" fillId="17" borderId="0" xfId="74" applyNumberFormat="1" applyFont="1" applyFill="1" applyAlignment="1">
      <alignment horizontal="center" wrapText="1"/>
      <protection/>
    </xf>
    <xf numFmtId="0" fontId="16" fillId="23" borderId="2" xfId="73" applyNumberFormat="1" applyBorder="1" applyAlignment="1">
      <alignment vertical="top"/>
      <protection/>
    </xf>
    <xf numFmtId="0" fontId="16" fillId="23" borderId="2" xfId="73" applyNumberFormat="1" applyBorder="1">
      <alignment/>
      <protection/>
    </xf>
    <xf numFmtId="0" fontId="16" fillId="23" borderId="2" xfId="73" applyNumberFormat="1" applyBorder="1" applyAlignment="1">
      <alignment horizontal="center"/>
      <protection/>
    </xf>
    <xf numFmtId="0" fontId="17" fillId="23" borderId="1" xfId="73" applyNumberFormat="1" applyFont="1" applyBorder="1" applyAlignment="1">
      <alignment horizontal="centerContinuous" vertical="center"/>
      <protection/>
    </xf>
    <xf numFmtId="0" fontId="67" fillId="23" borderId="1" xfId="73" applyNumberFormat="1" applyFont="1" applyBorder="1" applyAlignment="1">
      <alignment horizontal="center" vertical="center"/>
      <protection/>
    </xf>
    <xf numFmtId="185" fontId="16" fillId="0" borderId="1" xfId="73" applyNumberFormat="1" applyFont="1" applyFill="1" applyBorder="1" applyAlignment="1" applyProtection="1">
      <alignment horizontal="left" vertical="top" wrapText="1"/>
      <protection/>
    </xf>
    <xf numFmtId="173" fontId="16" fillId="0" borderId="1" xfId="73" applyNumberFormat="1" applyFont="1" applyFill="1" applyBorder="1" applyAlignment="1" applyProtection="1">
      <alignment horizontal="left" vertical="top" wrapText="1"/>
      <protection/>
    </xf>
    <xf numFmtId="173" fontId="16" fillId="0" borderId="1" xfId="73" applyNumberFormat="1" applyFont="1" applyFill="1" applyBorder="1" applyAlignment="1" applyProtection="1">
      <alignment horizontal="center" vertical="top" wrapText="1"/>
      <protection/>
    </xf>
    <xf numFmtId="0" fontId="16" fillId="0" borderId="1" xfId="73" applyNumberFormat="1" applyFont="1" applyFill="1" applyBorder="1" applyAlignment="1" applyProtection="1">
      <alignment horizontal="center" vertical="top" wrapText="1"/>
      <protection/>
    </xf>
    <xf numFmtId="1" fontId="16" fillId="0" borderId="1" xfId="73" applyNumberFormat="1" applyFont="1" applyFill="1" applyBorder="1" applyAlignment="1" applyProtection="1">
      <alignment horizontal="right" vertical="top"/>
      <protection/>
    </xf>
    <xf numFmtId="191" fontId="16" fillId="0" borderId="1" xfId="73" applyNumberFormat="1" applyFont="1" applyFill="1" applyBorder="1" applyAlignment="1" applyProtection="1">
      <alignment vertical="top"/>
      <protection/>
    </xf>
    <xf numFmtId="185" fontId="17" fillId="0" borderId="1" xfId="73" applyNumberFormat="1" applyFont="1" applyFill="1" applyBorder="1" applyAlignment="1" applyProtection="1">
      <alignment horizontal="left" vertical="center" wrapText="1"/>
      <protection/>
    </xf>
    <xf numFmtId="0" fontId="16" fillId="0" borderId="1" xfId="73" applyNumberFormat="1" applyFont="1" applyFill="1" applyBorder="1" applyAlignment="1" applyProtection="1">
      <alignment vertical="center"/>
      <protection/>
    </xf>
    <xf numFmtId="176" fontId="16" fillId="0" borderId="1" xfId="73" applyNumberFormat="1" applyFont="1" applyFill="1" applyBorder="1" applyAlignment="1" applyProtection="1">
      <alignment horizontal="centerContinuous"/>
      <protection/>
    </xf>
    <xf numFmtId="185" fontId="16" fillId="0" borderId="1" xfId="73" applyNumberFormat="1" applyFont="1" applyFill="1" applyBorder="1" applyAlignment="1" applyProtection="1">
      <alignment horizontal="center" vertical="top" wrapText="1"/>
      <protection/>
    </xf>
    <xf numFmtId="185" fontId="17" fillId="0" borderId="1" xfId="73" applyNumberFormat="1" applyFont="1" applyFill="1" applyBorder="1" applyAlignment="1" applyProtection="1">
      <alignment horizontal="center" vertical="center" wrapText="1"/>
      <protection/>
    </xf>
    <xf numFmtId="173" fontId="17" fillId="0" borderId="1" xfId="73" applyNumberFormat="1" applyFont="1" applyFill="1" applyBorder="1" applyAlignment="1" applyProtection="1">
      <alignment vertical="center" wrapText="1"/>
      <protection/>
    </xf>
    <xf numFmtId="173" fontId="16" fillId="0" borderId="1" xfId="73" applyNumberFormat="1" applyFont="1" applyFill="1" applyBorder="1" applyAlignment="1" applyProtection="1">
      <alignment horizontal="centerContinuous" wrapText="1"/>
      <protection/>
    </xf>
    <xf numFmtId="173" fontId="17" fillId="0" borderId="1" xfId="73" applyNumberFormat="1" applyFont="1" applyFill="1" applyBorder="1" applyAlignment="1" applyProtection="1">
      <alignment vertical="center"/>
      <protection/>
    </xf>
    <xf numFmtId="173" fontId="16" fillId="0" borderId="1" xfId="73" applyNumberFormat="1" applyFont="1" applyFill="1" applyBorder="1" applyAlignment="1" applyProtection="1">
      <alignment horizontal="centerContinuous"/>
      <protection/>
    </xf>
    <xf numFmtId="0" fontId="0" fillId="0" borderId="1" xfId="73" applyFont="1" applyFill="1" applyBorder="1" applyAlignment="1">
      <alignment/>
      <protection/>
    </xf>
    <xf numFmtId="185" fontId="16" fillId="0" borderId="1" xfId="73" applyNumberFormat="1" applyFont="1" applyFill="1" applyBorder="1" applyAlignment="1" applyProtection="1">
      <alignment horizontal="right" vertical="top" wrapText="1"/>
      <protection/>
    </xf>
    <xf numFmtId="0" fontId="67" fillId="23" borderId="1" xfId="73" applyNumberFormat="1" applyFont="1" applyBorder="1" applyAlignment="1">
      <alignment horizontal="center" vertical="center"/>
      <protection/>
    </xf>
    <xf numFmtId="7" fontId="16" fillId="0" borderId="1" xfId="73" applyNumberFormat="1" applyFill="1" applyBorder="1" applyAlignment="1">
      <alignment horizontal="right" vertical="center"/>
      <protection/>
    </xf>
    <xf numFmtId="1" fontId="16" fillId="0" borderId="1" xfId="73" applyNumberFormat="1" applyFont="1" applyFill="1" applyBorder="1" applyAlignment="1" applyProtection="1">
      <alignment horizontal="right" vertical="top" wrapText="1"/>
      <protection/>
    </xf>
    <xf numFmtId="185" fontId="16" fillId="0" borderId="1" xfId="73" applyNumberFormat="1" applyFont="1" applyFill="1" applyBorder="1" applyAlignment="1" applyProtection="1">
      <alignment horizontal="left" vertical="top"/>
      <protection/>
    </xf>
    <xf numFmtId="191" fontId="16" fillId="0" borderId="1" xfId="73" applyNumberFormat="1" applyFont="1" applyFill="1" applyBorder="1" applyAlignment="1" applyProtection="1">
      <alignment vertical="top" wrapText="1"/>
      <protection/>
    </xf>
    <xf numFmtId="173" fontId="16" fillId="0" borderId="1" xfId="73" applyNumberFormat="1" applyFont="1" applyFill="1" applyBorder="1" applyAlignment="1" applyProtection="1">
      <alignment vertical="top" wrapText="1"/>
      <protection/>
    </xf>
    <xf numFmtId="0" fontId="16" fillId="23" borderId="20" xfId="73" applyNumberFormat="1" applyBorder="1" applyAlignment="1">
      <alignment horizontal="center" vertical="top"/>
      <protection/>
    </xf>
    <xf numFmtId="0" fontId="16" fillId="23" borderId="20" xfId="73" applyNumberFormat="1" applyBorder="1" applyAlignment="1">
      <alignment horizontal="center"/>
      <protection/>
    </xf>
    <xf numFmtId="0" fontId="16" fillId="23" borderId="21" xfId="73" applyNumberFormat="1" applyBorder="1" applyAlignment="1">
      <alignment vertical="top"/>
      <protection/>
    </xf>
    <xf numFmtId="0" fontId="16" fillId="23" borderId="21" xfId="73" applyNumberFormat="1" applyBorder="1">
      <alignment/>
      <protection/>
    </xf>
    <xf numFmtId="0" fontId="16" fillId="23" borderId="21" xfId="73" applyNumberFormat="1" applyBorder="1" applyAlignment="1">
      <alignment horizontal="center"/>
      <protection/>
    </xf>
    <xf numFmtId="0" fontId="16" fillId="23" borderId="0" xfId="73" applyNumberFormat="1" applyBorder="1" applyAlignment="1">
      <alignment horizontal="centerContinuous" vertical="center"/>
      <protection/>
    </xf>
    <xf numFmtId="0" fontId="16" fillId="23" borderId="13" xfId="73" applyNumberFormat="1" applyBorder="1" applyAlignment="1">
      <alignment/>
      <protection/>
    </xf>
    <xf numFmtId="7" fontId="65" fillId="0" borderId="1" xfId="73" applyNumberFormat="1" applyFont="1" applyFill="1" applyBorder="1" applyAlignment="1">
      <alignment horizontal="centerContinuous" vertical="center"/>
      <protection/>
    </xf>
    <xf numFmtId="7" fontId="66" fillId="0" borderId="0" xfId="73" applyNumberFormat="1" applyFont="1" applyFill="1" applyBorder="1" applyAlignment="1">
      <alignment horizontal="centerContinuous" vertical="center"/>
      <protection/>
    </xf>
    <xf numFmtId="7" fontId="16" fillId="0" borderId="13" xfId="73" applyNumberFormat="1" applyFill="1" applyBorder="1" applyAlignment="1">
      <alignment horizontal="centerContinuous" vertical="center"/>
      <protection/>
    </xf>
    <xf numFmtId="7" fontId="16" fillId="0" borderId="20" xfId="73" applyNumberFormat="1" applyFill="1" applyBorder="1" applyAlignment="1">
      <alignment horizontal="right"/>
      <protection/>
    </xf>
    <xf numFmtId="7" fontId="16" fillId="0" borderId="21" xfId="73" applyNumberFormat="1" applyFill="1" applyBorder="1" applyAlignment="1">
      <alignment horizontal="right"/>
      <protection/>
    </xf>
    <xf numFmtId="191" fontId="16" fillId="0" borderId="1" xfId="73" applyNumberFormat="1" applyFont="1" applyFill="1" applyBorder="1" applyAlignment="1" applyProtection="1">
      <alignment vertical="top"/>
      <protection locked="0"/>
    </xf>
    <xf numFmtId="7" fontId="16" fillId="0" borderId="1" xfId="73" applyNumberFormat="1" applyFill="1" applyBorder="1" applyAlignment="1">
      <alignment horizontal="right"/>
      <protection/>
    </xf>
    <xf numFmtId="1" fontId="16" fillId="0" borderId="1" xfId="73" applyNumberFormat="1" applyFill="1" applyBorder="1" applyAlignment="1">
      <alignment horizontal="right" vertical="center"/>
      <protection/>
    </xf>
    <xf numFmtId="0" fontId="16" fillId="0" borderId="2" xfId="73" applyNumberFormat="1" applyFill="1" applyBorder="1" applyAlignment="1">
      <alignment horizontal="right"/>
      <protection/>
    </xf>
    <xf numFmtId="0" fontId="16" fillId="0" borderId="3" xfId="73" applyNumberFormat="1" applyFill="1" applyBorder="1" applyAlignment="1">
      <alignment horizontal="right"/>
      <protection/>
    </xf>
    <xf numFmtId="0" fontId="16" fillId="0" borderId="20" xfId="73" applyNumberFormat="1" applyFill="1" applyBorder="1" applyAlignment="1">
      <alignment horizontal="center"/>
      <protection/>
    </xf>
    <xf numFmtId="0" fontId="16" fillId="0" borderId="21" xfId="73" applyNumberFormat="1" applyFill="1" applyBorder="1" applyAlignment="1">
      <alignment horizontal="right"/>
      <protection/>
    </xf>
    <xf numFmtId="2" fontId="16" fillId="0" borderId="1" xfId="73" applyNumberFormat="1" applyFill="1" applyBorder="1" applyAlignment="1">
      <alignment horizontal="right" vertical="center"/>
      <protection/>
    </xf>
    <xf numFmtId="7" fontId="65" fillId="23" borderId="4" xfId="73" applyNumberFormat="1" applyFont="1" applyBorder="1" applyAlignment="1">
      <alignment horizontal="centerContinuous" vertical="center"/>
      <protection/>
    </xf>
    <xf numFmtId="7" fontId="66" fillId="23" borderId="4" xfId="73" applyNumberFormat="1" applyFont="1" applyBorder="1" applyAlignment="1">
      <alignment horizontal="centerContinuous" vertical="center"/>
      <protection/>
    </xf>
    <xf numFmtId="7" fontId="16" fillId="23" borderId="4" xfId="73" applyNumberFormat="1" applyBorder="1" applyAlignment="1">
      <alignment horizontal="right"/>
      <protection/>
    </xf>
    <xf numFmtId="0" fontId="16" fillId="23" borderId="22" xfId="73" applyNumberFormat="1" applyBorder="1">
      <alignment/>
      <protection/>
    </xf>
    <xf numFmtId="1" fontId="17" fillId="23" borderId="15" xfId="73" applyNumberFormat="1" applyFont="1" applyBorder="1" applyAlignment="1">
      <alignment horizontal="centerContinuous" vertical="top"/>
      <protection/>
    </xf>
    <xf numFmtId="0" fontId="17" fillId="0" borderId="19" xfId="73" applyNumberFormat="1" applyFont="1" applyFill="1" applyBorder="1" applyAlignment="1">
      <alignment horizontal="centerContinuous" vertical="center"/>
      <protection/>
    </xf>
    <xf numFmtId="1" fontId="16" fillId="23" borderId="0" xfId="73" applyNumberFormat="1" applyBorder="1" applyAlignment="1">
      <alignment horizontal="centerContinuous" vertical="top"/>
      <protection/>
    </xf>
    <xf numFmtId="0" fontId="16" fillId="0" borderId="0" xfId="73" applyNumberFormat="1" applyFill="1" applyBorder="1" applyAlignment="1">
      <alignment horizontal="centerContinuous" vertical="center"/>
      <protection/>
    </xf>
    <xf numFmtId="0" fontId="16" fillId="23" borderId="13" xfId="73" applyNumberFormat="1" applyBorder="1" applyAlignment="1">
      <alignment vertical="top"/>
      <protection/>
    </xf>
    <xf numFmtId="2" fontId="16" fillId="0" borderId="13" xfId="73" applyNumberFormat="1" applyFill="1" applyBorder="1" applyAlignment="1">
      <alignment horizontal="centerContinuous"/>
      <protection/>
    </xf>
    <xf numFmtId="0" fontId="67" fillId="23" borderId="4" xfId="73" applyNumberFormat="1" applyFont="1" applyBorder="1" applyAlignment="1">
      <alignment horizontal="center" vertical="center"/>
      <protection/>
    </xf>
    <xf numFmtId="1" fontId="68" fillId="23" borderId="23" xfId="73" applyNumberFormat="1" applyFont="1" applyBorder="1" applyAlignment="1">
      <alignment horizontal="left" vertical="center" wrapText="1"/>
      <protection/>
    </xf>
    <xf numFmtId="0" fontId="16" fillId="23" borderId="23" xfId="73" applyNumberFormat="1" applyBorder="1" applyAlignment="1">
      <alignment vertical="center" wrapText="1"/>
      <protection/>
    </xf>
    <xf numFmtId="7" fontId="16" fillId="0" borderId="23" xfId="73" applyNumberFormat="1" applyFill="1" applyBorder="1" applyAlignment="1">
      <alignment horizontal="right"/>
      <protection/>
    </xf>
    <xf numFmtId="7" fontId="16" fillId="0" borderId="22" xfId="73" applyNumberFormat="1" applyFill="1" applyBorder="1" applyAlignment="1">
      <alignment horizontal="right"/>
      <protection/>
    </xf>
    <xf numFmtId="7" fontId="16" fillId="0" borderId="23" xfId="73" applyNumberFormat="1" applyFill="1" applyBorder="1" applyAlignment="1">
      <alignment horizontal="right" vertical="center"/>
      <protection/>
    </xf>
    <xf numFmtId="7" fontId="16" fillId="0" borderId="22" xfId="73" applyNumberFormat="1" applyFill="1" applyBorder="1" applyAlignment="1">
      <alignment horizontal="right" vertical="center"/>
      <protection/>
    </xf>
    <xf numFmtId="0" fontId="16" fillId="23" borderId="24" xfId="73" applyNumberFormat="1" applyBorder="1" applyAlignment="1">
      <alignment vertical="top"/>
      <protection/>
    </xf>
    <xf numFmtId="0" fontId="17" fillId="23" borderId="25" xfId="73" applyNumberFormat="1" applyFont="1" applyBorder="1">
      <alignment/>
      <protection/>
    </xf>
    <xf numFmtId="0" fontId="16" fillId="23" borderId="25" xfId="73" applyNumberFormat="1" applyBorder="1" applyAlignment="1">
      <alignment horizontal="center"/>
      <protection/>
    </xf>
    <xf numFmtId="0" fontId="16" fillId="23" borderId="25" xfId="73" applyNumberFormat="1" applyBorder="1">
      <alignment/>
      <protection/>
    </xf>
    <xf numFmtId="0" fontId="16" fillId="0" borderId="25" xfId="73" applyNumberFormat="1" applyFill="1" applyBorder="1" applyAlignment="1">
      <alignment horizontal="right"/>
      <protection/>
    </xf>
    <xf numFmtId="0" fontId="16" fillId="0" borderId="26" xfId="73" applyNumberFormat="1" applyFill="1" applyBorder="1" applyAlignment="1">
      <alignment horizontal="right"/>
      <protection/>
    </xf>
    <xf numFmtId="173" fontId="17" fillId="0" borderId="1" xfId="73" applyNumberFormat="1" applyFont="1" applyFill="1" applyBorder="1" applyAlignment="1" applyProtection="1">
      <alignment horizontal="left" vertical="center" wrapText="1"/>
      <protection/>
    </xf>
    <xf numFmtId="0" fontId="16" fillId="23" borderId="27" xfId="73" applyNumberFormat="1" applyBorder="1" applyAlignment="1">
      <alignment vertical="top"/>
      <protection/>
    </xf>
    <xf numFmtId="0" fontId="16" fillId="23" borderId="13" xfId="73" applyNumberFormat="1" applyBorder="1">
      <alignment/>
      <protection/>
    </xf>
    <xf numFmtId="0" fontId="16" fillId="23" borderId="13" xfId="73" applyNumberFormat="1" applyBorder="1" applyAlignment="1">
      <alignment horizontal="center"/>
      <protection/>
    </xf>
    <xf numFmtId="7" fontId="16" fillId="0" borderId="13" xfId="73" applyNumberFormat="1" applyFill="1" applyBorder="1" applyAlignment="1">
      <alignment horizontal="right"/>
      <protection/>
    </xf>
    <xf numFmtId="0" fontId="16" fillId="0" borderId="16" xfId="73" applyNumberFormat="1" applyFill="1" applyBorder="1" applyAlignment="1">
      <alignment horizontal="right"/>
      <protection/>
    </xf>
    <xf numFmtId="1" fontId="69" fillId="23" borderId="1" xfId="73" applyNumberFormat="1" applyFont="1" applyBorder="1" applyAlignment="1">
      <alignment horizontal="left" vertical="center" wrapText="1"/>
      <protection/>
    </xf>
    <xf numFmtId="0" fontId="16" fillId="23" borderId="1" xfId="73" applyNumberFormat="1" applyBorder="1" applyAlignment="1">
      <alignment vertical="center" wrapText="1"/>
      <protection/>
    </xf>
    <xf numFmtId="1" fontId="68" fillId="23" borderId="1" xfId="73" applyNumberFormat="1" applyFont="1" applyBorder="1" applyAlignment="1">
      <alignment horizontal="left" vertical="center" wrapText="1"/>
      <protection/>
    </xf>
    <xf numFmtId="0" fontId="46" fillId="0" borderId="1" xfId="73" applyNumberFormat="1" applyFont="1" applyFill="1" applyBorder="1" applyAlignment="1" applyProtection="1">
      <alignment horizontal="left" vertical="center" wrapText="1"/>
      <protection/>
    </xf>
    <xf numFmtId="7" fontId="16" fillId="23" borderId="28" xfId="73" applyNumberFormat="1" applyBorder="1" applyAlignment="1">
      <alignment horizontal="center"/>
      <protection/>
    </xf>
    <xf numFmtId="0" fontId="16" fillId="23" borderId="29" xfId="73" applyNumberFormat="1" applyBorder="1" applyAlignment="1">
      <alignment/>
      <protection/>
    </xf>
    <xf numFmtId="0" fontId="16" fillId="23" borderId="1" xfId="73" applyNumberFormat="1" applyBorder="1" applyAlignment="1">
      <alignment/>
      <protection/>
    </xf>
    <xf numFmtId="0" fontId="16" fillId="23" borderId="1" xfId="73" applyNumberFormat="1" applyBorder="1" applyAlignment="1" quotePrefix="1">
      <alignment/>
      <protection/>
    </xf>
    <xf numFmtId="0" fontId="16" fillId="23" borderId="30" xfId="73" applyNumberFormat="1" applyBorder="1" applyAlignment="1">
      <alignment/>
      <protection/>
    </xf>
    <xf numFmtId="0" fontId="16" fillId="23" borderId="28" xfId="73" applyNumberFormat="1" applyBorder="1" applyAlignment="1">
      <alignment/>
      <protection/>
    </xf>
    <xf numFmtId="0" fontId="15" fillId="0" borderId="13" xfId="0" applyNumberFormat="1" applyFont="1" applyFill="1" applyBorder="1" applyAlignment="1" applyProtection="1">
      <alignment horizontal="center" vertical="top"/>
      <protection/>
    </xf>
    <xf numFmtId="0" fontId="0" fillId="0" borderId="13" xfId="0" applyFill="1" applyBorder="1" applyAlignment="1">
      <alignment horizontal="center" vertical="top"/>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gLine" xfId="40"/>
    <cellStyle name="Blank" xfId="41"/>
    <cellStyle name="BLine" xfId="42"/>
    <cellStyle name="C2" xfId="43"/>
    <cellStyle name="C2Sctn" xfId="44"/>
    <cellStyle name="C3" xfId="45"/>
    <cellStyle name="C3Rem" xfId="46"/>
    <cellStyle name="C3Sctn" xfId="47"/>
    <cellStyle name="C4" xfId="48"/>
    <cellStyle name="C5" xfId="49"/>
    <cellStyle name="C6" xfId="50"/>
    <cellStyle name="C7" xfId="51"/>
    <cellStyle name="C7Create" xfId="52"/>
    <cellStyle name="C8" xfId="53"/>
    <cellStyle name="C8Sctn" xfId="54"/>
    <cellStyle name="Calculation" xfId="55"/>
    <cellStyle name="Check Cell" xfId="56"/>
    <cellStyle name="Comma" xfId="57"/>
    <cellStyle name="Comma [0]" xfId="58"/>
    <cellStyle name="Continued"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_381-2010_Form-B" xfId="73"/>
    <cellStyle name="Normal_E-Prices Instructions-Checking Tools" xfId="74"/>
    <cellStyle name="Normal_Surface Works Pay Items" xfId="75"/>
    <cellStyle name="Note" xfId="76"/>
    <cellStyle name="Null" xfId="77"/>
    <cellStyle name="Output" xfId="78"/>
    <cellStyle name="Percent" xfId="79"/>
    <cellStyle name="Regular" xfId="80"/>
    <cellStyle name="Title" xfId="81"/>
    <cellStyle name="TitleA" xfId="82"/>
    <cellStyle name="TitleC" xfId="83"/>
    <cellStyle name="TitleE8" xfId="84"/>
    <cellStyle name="TitleE8x" xfId="85"/>
    <cellStyle name="TitleF" xfId="86"/>
    <cellStyle name="TitleT" xfId="87"/>
    <cellStyle name="TitleYC89" xfId="88"/>
    <cellStyle name="TitleZ" xfId="89"/>
    <cellStyle name="Total" xfId="90"/>
    <cellStyle name="Warning Text" xfId="91"/>
  </cellStyles>
  <dxfs count="1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hpheifer\Local%20Settings\Temporary%20Internet%20Files\OLK105\E-Prices%20Instructions-Sample%20with%20chec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Number formats"/>
      <sheetName val="Sample"/>
      <sheetName val="ITEMS "/>
      <sheetName val="Checking Too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2"/>
  <sheetViews>
    <sheetView showGridLines="0" defaultGridColor="0" view="pageBreakPreview" zoomScale="75" zoomScaleSheetLayoutView="75" zoomScalePageLayoutView="0" colorId="8" workbookViewId="0" topLeftCell="A16">
      <selection activeCell="B25" sqref="B25"/>
    </sheetView>
  </sheetViews>
  <sheetFormatPr defaultColWidth="11.421875" defaultRowHeight="12.75"/>
  <cols>
    <col min="1" max="1" width="124.28125" style="58" customWidth="1"/>
    <col min="2" max="2" width="23.421875" style="175" customWidth="1"/>
    <col min="3" max="16384" width="11.421875" style="54" customWidth="1"/>
  </cols>
  <sheetData>
    <row r="1" spans="1:2" ht="20.25">
      <c r="A1" s="53" t="s">
        <v>727</v>
      </c>
      <c r="B1" s="175" t="s">
        <v>1197</v>
      </c>
    </row>
    <row r="2" ht="20.25">
      <c r="A2" s="53"/>
    </row>
    <row r="3" ht="38.25" customHeight="1">
      <c r="A3" s="55" t="s">
        <v>812</v>
      </c>
    </row>
    <row r="4" ht="18">
      <c r="A4" s="56" t="s">
        <v>728</v>
      </c>
    </row>
    <row r="5" ht="32.25" customHeight="1">
      <c r="A5" s="57" t="s">
        <v>813</v>
      </c>
    </row>
    <row r="6" ht="30.75" customHeight="1">
      <c r="A6" s="59" t="s">
        <v>22</v>
      </c>
    </row>
    <row r="7" ht="24" customHeight="1">
      <c r="A7" s="56" t="s">
        <v>729</v>
      </c>
    </row>
    <row r="8" spans="1:2" ht="45.75" customHeight="1">
      <c r="A8" s="57" t="s">
        <v>23</v>
      </c>
      <c r="B8" s="202" t="s">
        <v>1275</v>
      </c>
    </row>
    <row r="9" ht="58.5" customHeight="1">
      <c r="A9" s="57" t="s">
        <v>24</v>
      </c>
    </row>
    <row r="10" ht="21" customHeight="1">
      <c r="A10" s="56" t="s">
        <v>730</v>
      </c>
    </row>
    <row r="11" spans="1:2" ht="40.5" customHeight="1">
      <c r="A11" s="57" t="s">
        <v>25</v>
      </c>
      <c r="B11" s="202" t="s">
        <v>1275</v>
      </c>
    </row>
    <row r="12" ht="75" customHeight="1">
      <c r="A12" s="57" t="s">
        <v>26</v>
      </c>
    </row>
    <row r="13" ht="21" customHeight="1">
      <c r="A13" s="56" t="s">
        <v>0</v>
      </c>
    </row>
    <row r="14" spans="1:2" s="85" customFormat="1" ht="63" customHeight="1">
      <c r="A14" s="59" t="s">
        <v>814</v>
      </c>
      <c r="B14" s="175"/>
    </row>
    <row r="15" ht="21" customHeight="1">
      <c r="A15" s="56" t="s">
        <v>731</v>
      </c>
    </row>
    <row r="16" spans="1:2" ht="30" customHeight="1">
      <c r="A16" s="57" t="s">
        <v>815</v>
      </c>
      <c r="B16" s="202" t="s">
        <v>1275</v>
      </c>
    </row>
    <row r="17" ht="42.75" customHeight="1">
      <c r="A17" s="57" t="s">
        <v>20</v>
      </c>
    </row>
    <row r="18" ht="47.25" customHeight="1">
      <c r="A18" s="84" t="s">
        <v>21</v>
      </c>
    </row>
    <row r="19" ht="51" customHeight="1">
      <c r="A19" s="59" t="s">
        <v>15</v>
      </c>
    </row>
    <row r="20" ht="33" customHeight="1">
      <c r="A20" s="56" t="s">
        <v>733</v>
      </c>
    </row>
    <row r="21" spans="1:2" ht="69" customHeight="1">
      <c r="A21" s="59" t="s">
        <v>16</v>
      </c>
      <c r="B21" s="205" t="s">
        <v>1277</v>
      </c>
    </row>
    <row r="22" ht="21" customHeight="1">
      <c r="A22" s="57" t="s">
        <v>17</v>
      </c>
    </row>
    <row r="23" ht="17.25" customHeight="1">
      <c r="A23" s="57" t="s">
        <v>27</v>
      </c>
    </row>
    <row r="24" ht="30">
      <c r="A24" s="58" t="s">
        <v>734</v>
      </c>
    </row>
    <row r="25" ht="47.25" customHeight="1">
      <c r="A25" s="57" t="s">
        <v>28</v>
      </c>
    </row>
    <row r="26" ht="47.25" customHeight="1">
      <c r="A26" s="57" t="s">
        <v>1106</v>
      </c>
    </row>
    <row r="27" ht="28.5" customHeight="1">
      <c r="A27" s="57" t="s">
        <v>816</v>
      </c>
    </row>
    <row r="28" ht="30" customHeight="1">
      <c r="A28" s="56" t="s">
        <v>732</v>
      </c>
    </row>
    <row r="29" ht="30" customHeight="1">
      <c r="A29" s="59" t="s">
        <v>18</v>
      </c>
    </row>
    <row r="30" ht="29.25" customHeight="1">
      <c r="A30" s="56" t="s">
        <v>735</v>
      </c>
    </row>
    <row r="31" spans="1:2" ht="38.25" customHeight="1">
      <c r="A31" s="57" t="s">
        <v>1104</v>
      </c>
      <c r="B31" s="206" t="s">
        <v>1276</v>
      </c>
    </row>
    <row r="32" ht="45">
      <c r="A32" s="59" t="s">
        <v>19</v>
      </c>
    </row>
  </sheetData>
  <sheetProtection/>
  <printOptions/>
  <pageMargins left="0.6" right="0.46" top="0.66" bottom="1" header="0.5" footer="0.5"/>
  <pageSetup horizontalDpi="600" verticalDpi="600" orientation="portrait" scale="65" r:id="rId1"/>
  <headerFooter alignWithMargins="0">
    <oddHeader>&amp;L&amp;D&amp;RPage &amp;P of &amp;N</oddHeader>
    <oddFooter>&amp;L&amp;F- &amp;A</oddFooter>
  </headerFooter>
  <rowBreaks count="1" manualBreakCount="1">
    <brk id="19" max="255" man="1"/>
  </rowBreaks>
</worksheet>
</file>

<file path=xl/worksheets/sheet2.xml><?xml version="1.0" encoding="utf-8"?>
<worksheet xmlns="http://schemas.openxmlformats.org/spreadsheetml/2006/main" xmlns:r="http://schemas.openxmlformats.org/officeDocument/2006/relationships">
  <dimension ref="A1:P217"/>
  <sheetViews>
    <sheetView showZeros="0" tabSelected="1" showOutlineSymbols="0" view="pageBreakPreview" zoomScaleSheetLayoutView="100" workbookViewId="0" topLeftCell="B190">
      <selection activeCell="G198" sqref="G198"/>
    </sheetView>
  </sheetViews>
  <sheetFormatPr defaultColWidth="12.8515625" defaultRowHeight="12.75"/>
  <cols>
    <col min="1" max="1" width="9.8515625" style="182" hidden="1" customWidth="1"/>
    <col min="2" max="2" width="10.7109375" style="178" customWidth="1"/>
    <col min="3" max="3" width="45.00390625" style="176" customWidth="1"/>
    <col min="4" max="4" width="15.7109375" style="181" customWidth="1"/>
    <col min="5" max="5" width="8.28125" style="176" customWidth="1"/>
    <col min="6" max="6" width="14.421875" style="176" customWidth="1"/>
    <col min="7" max="7" width="14.421875" style="251" customWidth="1"/>
    <col min="8" max="8" width="20.57421875" style="251" customWidth="1"/>
    <col min="9" max="9" width="52.140625" style="176" hidden="1" customWidth="1"/>
    <col min="10" max="16384" width="12.8515625" style="176" customWidth="1"/>
  </cols>
  <sheetData>
    <row r="1" spans="1:10" ht="15.75">
      <c r="A1" s="255"/>
      <c r="B1" s="259" t="s">
        <v>1198</v>
      </c>
      <c r="C1" s="210"/>
      <c r="D1" s="210"/>
      <c r="E1" s="210"/>
      <c r="F1" s="210"/>
      <c r="G1" s="242"/>
      <c r="H1" s="260"/>
      <c r="I1" s="258"/>
      <c r="J1" s="111"/>
    </row>
    <row r="2" spans="1:10" ht="15">
      <c r="A2" s="256"/>
      <c r="B2" s="261" t="s">
        <v>1199</v>
      </c>
      <c r="C2" s="240"/>
      <c r="D2" s="240"/>
      <c r="E2" s="240"/>
      <c r="F2" s="240"/>
      <c r="G2" s="243"/>
      <c r="H2" s="262"/>
      <c r="I2" s="258"/>
      <c r="J2" s="111"/>
    </row>
    <row r="3" spans="1:10" ht="15">
      <c r="A3" s="257"/>
      <c r="B3" s="263" t="s">
        <v>1200</v>
      </c>
      <c r="C3" s="241"/>
      <c r="D3" s="241"/>
      <c r="E3" s="241"/>
      <c r="F3" s="241"/>
      <c r="G3" s="244"/>
      <c r="H3" s="264"/>
      <c r="I3" s="258"/>
      <c r="J3" s="111"/>
    </row>
    <row r="4" spans="1:16" ht="15">
      <c r="A4" s="180" t="s">
        <v>234</v>
      </c>
      <c r="B4" s="235" t="s">
        <v>189</v>
      </c>
      <c r="C4" s="236" t="s">
        <v>190</v>
      </c>
      <c r="D4" s="236" t="s">
        <v>1201</v>
      </c>
      <c r="E4" s="236" t="s">
        <v>191</v>
      </c>
      <c r="F4" s="236" t="s">
        <v>1202</v>
      </c>
      <c r="G4" s="245" t="s">
        <v>187</v>
      </c>
      <c r="H4" s="252" t="s">
        <v>192</v>
      </c>
      <c r="J4" s="49"/>
      <c r="K4" s="83"/>
      <c r="L4" s="50"/>
      <c r="M4" s="51"/>
      <c r="N4" s="52"/>
      <c r="O4" s="51"/>
      <c r="P4" s="29"/>
    </row>
    <row r="5" spans="1:16" ht="15.75" thickBot="1">
      <c r="A5" s="177"/>
      <c r="B5" s="237"/>
      <c r="C5" s="238"/>
      <c r="D5" s="239" t="s">
        <v>1203</v>
      </c>
      <c r="E5" s="238"/>
      <c r="F5" s="239" t="s">
        <v>1204</v>
      </c>
      <c r="G5" s="246"/>
      <c r="H5" s="253"/>
      <c r="J5" s="111"/>
      <c r="K5" s="112"/>
      <c r="L5" s="113"/>
      <c r="M5" s="114"/>
      <c r="N5" s="114"/>
      <c r="O5" s="114"/>
      <c r="P5" s="66"/>
    </row>
    <row r="6" spans="1:15" s="184" customFormat="1" ht="39.75" customHeight="1" thickTop="1">
      <c r="A6" s="183"/>
      <c r="B6" s="211" t="s">
        <v>707</v>
      </c>
      <c r="C6" s="287" t="s">
        <v>1205</v>
      </c>
      <c r="D6" s="287"/>
      <c r="E6" s="287"/>
      <c r="F6" s="287"/>
      <c r="G6" s="230"/>
      <c r="H6" s="230" t="s">
        <v>188</v>
      </c>
      <c r="J6" s="111"/>
      <c r="K6" s="112"/>
      <c r="L6" s="113"/>
      <c r="M6" s="114"/>
      <c r="N6" s="114"/>
      <c r="O6" s="114"/>
    </row>
    <row r="7" spans="1:16" s="187" customFormat="1" ht="30" customHeight="1">
      <c r="A7" s="185" t="s">
        <v>498</v>
      </c>
      <c r="B7" s="212" t="s">
        <v>228</v>
      </c>
      <c r="C7" s="213" t="s">
        <v>112</v>
      </c>
      <c r="D7" s="214" t="s">
        <v>907</v>
      </c>
      <c r="E7" s="215" t="s">
        <v>194</v>
      </c>
      <c r="F7" s="216">
        <v>10</v>
      </c>
      <c r="G7" s="247"/>
      <c r="H7" s="217">
        <f>ROUND(G7*F7,2)</f>
        <v>0</v>
      </c>
      <c r="I7" s="186"/>
      <c r="J7" s="111"/>
      <c r="K7" s="112"/>
      <c r="L7" s="113"/>
      <c r="M7" s="114"/>
      <c r="N7" s="114"/>
      <c r="O7" s="114"/>
      <c r="P7" s="188"/>
    </row>
    <row r="8" spans="1:16" s="190" customFormat="1" ht="30" customHeight="1">
      <c r="A8" s="189" t="s">
        <v>287</v>
      </c>
      <c r="B8" s="212" t="s">
        <v>199</v>
      </c>
      <c r="C8" s="213" t="s">
        <v>98</v>
      </c>
      <c r="D8" s="214" t="s">
        <v>907</v>
      </c>
      <c r="E8" s="215" t="s">
        <v>193</v>
      </c>
      <c r="F8" s="216">
        <v>50</v>
      </c>
      <c r="G8" s="247"/>
      <c r="H8" s="217">
        <f>ROUND(G8*F8,2)</f>
        <v>0</v>
      </c>
      <c r="I8" s="186"/>
      <c r="J8" s="111"/>
      <c r="K8" s="112"/>
      <c r="L8" s="113"/>
      <c r="M8" s="114"/>
      <c r="N8" s="114"/>
      <c r="O8" s="114"/>
      <c r="P8" s="188"/>
    </row>
    <row r="9" spans="1:16" s="187" customFormat="1" ht="30" customHeight="1">
      <c r="A9" s="191"/>
      <c r="B9" s="218"/>
      <c r="C9" s="278" t="s">
        <v>819</v>
      </c>
      <c r="D9" s="278"/>
      <c r="E9" s="278"/>
      <c r="F9" s="278"/>
      <c r="G9" s="219"/>
      <c r="H9" s="220"/>
      <c r="I9" s="186"/>
      <c r="J9" s="111"/>
      <c r="K9" s="112"/>
      <c r="L9" s="113"/>
      <c r="M9" s="114"/>
      <c r="N9" s="114"/>
      <c r="O9" s="114"/>
      <c r="P9" s="188"/>
    </row>
    <row r="10" spans="1:16" s="187" customFormat="1" ht="30" customHeight="1">
      <c r="A10" s="192" t="s">
        <v>972</v>
      </c>
      <c r="B10" s="212" t="s">
        <v>109</v>
      </c>
      <c r="C10" s="213" t="s">
        <v>374</v>
      </c>
      <c r="D10" s="214" t="s">
        <v>878</v>
      </c>
      <c r="E10" s="215"/>
      <c r="F10" s="216"/>
      <c r="G10" s="219"/>
      <c r="H10" s="217"/>
      <c r="I10" s="186"/>
      <c r="J10" s="111"/>
      <c r="K10" s="112"/>
      <c r="L10" s="113"/>
      <c r="M10" s="114"/>
      <c r="N10" s="114"/>
      <c r="O10" s="114"/>
      <c r="P10" s="188"/>
    </row>
    <row r="11" spans="1:16" s="190" customFormat="1" ht="30" customHeight="1">
      <c r="A11" s="192" t="s">
        <v>976</v>
      </c>
      <c r="B11" s="221" t="s">
        <v>397</v>
      </c>
      <c r="C11" s="213" t="s">
        <v>377</v>
      </c>
      <c r="D11" s="214" t="s">
        <v>188</v>
      </c>
      <c r="E11" s="215" t="s">
        <v>193</v>
      </c>
      <c r="F11" s="216">
        <v>70</v>
      </c>
      <c r="G11" s="247"/>
      <c r="H11" s="217">
        <f>ROUND(G11*F11,2)</f>
        <v>0</v>
      </c>
      <c r="I11" s="186"/>
      <c r="J11" s="111"/>
      <c r="K11" s="112"/>
      <c r="L11" s="113"/>
      <c r="M11" s="114"/>
      <c r="N11" s="114"/>
      <c r="O11" s="114"/>
      <c r="P11" s="188"/>
    </row>
    <row r="12" spans="1:16" s="187" customFormat="1" ht="30" customHeight="1">
      <c r="A12" s="192" t="s">
        <v>979</v>
      </c>
      <c r="B12" s="212" t="s">
        <v>110</v>
      </c>
      <c r="C12" s="213" t="s">
        <v>380</v>
      </c>
      <c r="D12" s="214" t="s">
        <v>878</v>
      </c>
      <c r="E12" s="215"/>
      <c r="F12" s="216"/>
      <c r="G12" s="219"/>
      <c r="H12" s="217"/>
      <c r="I12" s="186"/>
      <c r="J12" s="111"/>
      <c r="K12" s="112"/>
      <c r="L12" s="113"/>
      <c r="M12" s="114"/>
      <c r="N12" s="114"/>
      <c r="O12" s="114"/>
      <c r="P12" s="188"/>
    </row>
    <row r="13" spans="1:16" s="190" customFormat="1" ht="30" customHeight="1">
      <c r="A13" s="192" t="s">
        <v>983</v>
      </c>
      <c r="B13" s="221" t="s">
        <v>397</v>
      </c>
      <c r="C13" s="213" t="s">
        <v>377</v>
      </c>
      <c r="D13" s="214" t="s">
        <v>449</v>
      </c>
      <c r="E13" s="215" t="s">
        <v>193</v>
      </c>
      <c r="F13" s="216">
        <v>10</v>
      </c>
      <c r="G13" s="247"/>
      <c r="H13" s="217">
        <f>ROUND(G13*F13,2)</f>
        <v>0</v>
      </c>
      <c r="I13" s="186"/>
      <c r="J13" s="111"/>
      <c r="K13" s="112"/>
      <c r="L13" s="113"/>
      <c r="M13" s="114"/>
      <c r="N13" s="114"/>
      <c r="O13" s="114"/>
      <c r="P13" s="188"/>
    </row>
    <row r="14" spans="1:16" s="190" customFormat="1" ht="30" customHeight="1">
      <c r="A14" s="192" t="s">
        <v>985</v>
      </c>
      <c r="B14" s="221" t="s">
        <v>398</v>
      </c>
      <c r="C14" s="213" t="s">
        <v>379</v>
      </c>
      <c r="D14" s="214" t="s">
        <v>396</v>
      </c>
      <c r="E14" s="215" t="s">
        <v>193</v>
      </c>
      <c r="F14" s="216">
        <v>100</v>
      </c>
      <c r="G14" s="247"/>
      <c r="H14" s="217">
        <f>ROUND(G14*F14,2)</f>
        <v>0</v>
      </c>
      <c r="I14" s="186" t="s">
        <v>1</v>
      </c>
      <c r="J14" s="111"/>
      <c r="K14" s="112"/>
      <c r="L14" s="113"/>
      <c r="M14" s="114"/>
      <c r="N14" s="114"/>
      <c r="O14" s="114"/>
      <c r="P14" s="188"/>
    </row>
    <row r="15" spans="1:16" s="187" customFormat="1" ht="30" customHeight="1">
      <c r="A15" s="192" t="s">
        <v>996</v>
      </c>
      <c r="B15" s="212" t="s">
        <v>129</v>
      </c>
      <c r="C15" s="213" t="s">
        <v>385</v>
      </c>
      <c r="D15" s="214" t="s">
        <v>997</v>
      </c>
      <c r="E15" s="215"/>
      <c r="F15" s="216"/>
      <c r="G15" s="219"/>
      <c r="H15" s="217"/>
      <c r="I15" s="186"/>
      <c r="J15" s="111"/>
      <c r="K15" s="112"/>
      <c r="L15" s="113"/>
      <c r="M15" s="114"/>
      <c r="N15" s="114"/>
      <c r="O15" s="114"/>
      <c r="P15" s="188"/>
    </row>
    <row r="16" spans="1:16" s="190" customFormat="1" ht="30" customHeight="1">
      <c r="A16" s="192" t="s">
        <v>998</v>
      </c>
      <c r="B16" s="221" t="s">
        <v>397</v>
      </c>
      <c r="C16" s="213" t="s">
        <v>1206</v>
      </c>
      <c r="D16" s="214" t="s">
        <v>188</v>
      </c>
      <c r="E16" s="215" t="s">
        <v>197</v>
      </c>
      <c r="F16" s="216">
        <v>45</v>
      </c>
      <c r="G16" s="247"/>
      <c r="H16" s="217">
        <f>ROUND(G16*F16,2)</f>
        <v>0</v>
      </c>
      <c r="I16" s="186" t="s">
        <v>999</v>
      </c>
      <c r="J16" s="111"/>
      <c r="K16" s="112"/>
      <c r="L16" s="113"/>
      <c r="M16" s="114"/>
      <c r="N16" s="114"/>
      <c r="O16" s="114"/>
      <c r="P16" s="188"/>
    </row>
    <row r="17" spans="1:16" s="190" customFormat="1" ht="30" customHeight="1">
      <c r="A17" s="192" t="s">
        <v>1005</v>
      </c>
      <c r="B17" s="221" t="s">
        <v>398</v>
      </c>
      <c r="C17" s="213" t="s">
        <v>802</v>
      </c>
      <c r="D17" s="214" t="s">
        <v>188</v>
      </c>
      <c r="E17" s="215" t="s">
        <v>197</v>
      </c>
      <c r="F17" s="216">
        <v>14</v>
      </c>
      <c r="G17" s="247"/>
      <c r="H17" s="217">
        <f>ROUND(G17*F17,2)</f>
        <v>0</v>
      </c>
      <c r="I17" s="186"/>
      <c r="J17" s="111"/>
      <c r="K17" s="112"/>
      <c r="L17" s="113"/>
      <c r="M17" s="114"/>
      <c r="N17" s="114"/>
      <c r="O17" s="114"/>
      <c r="P17" s="188"/>
    </row>
    <row r="18" spans="1:16" s="187" customFormat="1" ht="30" customHeight="1">
      <c r="A18" s="191"/>
      <c r="B18" s="222"/>
      <c r="C18" s="223" t="s">
        <v>233</v>
      </c>
      <c r="D18" s="224"/>
      <c r="E18" s="224"/>
      <c r="F18" s="224"/>
      <c r="G18" s="219"/>
      <c r="H18" s="220"/>
      <c r="I18" s="186"/>
      <c r="J18" s="111"/>
      <c r="K18" s="112"/>
      <c r="L18" s="113"/>
      <c r="M18" s="114"/>
      <c r="N18" s="114"/>
      <c r="O18" s="114"/>
      <c r="P18" s="188"/>
    </row>
    <row r="19" spans="1:16" s="187" customFormat="1" ht="30" customHeight="1">
      <c r="A19" s="192" t="s">
        <v>282</v>
      </c>
      <c r="B19" s="212" t="s">
        <v>114</v>
      </c>
      <c r="C19" s="213" t="s">
        <v>161</v>
      </c>
      <c r="D19" s="214" t="s">
        <v>13</v>
      </c>
      <c r="E19" s="215"/>
      <c r="F19" s="216"/>
      <c r="G19" s="219"/>
      <c r="H19" s="217"/>
      <c r="I19" s="186"/>
      <c r="J19" s="111"/>
      <c r="K19" s="112"/>
      <c r="L19" s="113"/>
      <c r="M19" s="114"/>
      <c r="N19" s="114"/>
      <c r="O19" s="114"/>
      <c r="P19" s="188"/>
    </row>
    <row r="20" spans="1:16" s="190" customFormat="1" ht="30" customHeight="1">
      <c r="A20" s="192" t="s">
        <v>283</v>
      </c>
      <c r="B20" s="221" t="s">
        <v>397</v>
      </c>
      <c r="C20" s="213" t="s">
        <v>1194</v>
      </c>
      <c r="D20" s="214"/>
      <c r="E20" s="215" t="s">
        <v>193</v>
      </c>
      <c r="F20" s="216">
        <v>50</v>
      </c>
      <c r="G20" s="247"/>
      <c r="H20" s="217">
        <f>ROUND(G20*F20,2)</f>
        <v>0</v>
      </c>
      <c r="I20" s="193"/>
      <c r="J20" s="111"/>
      <c r="K20" s="112"/>
      <c r="L20" s="113"/>
      <c r="M20" s="114"/>
      <c r="N20" s="114"/>
      <c r="O20" s="114"/>
      <c r="P20" s="188"/>
    </row>
    <row r="21" spans="1:15" ht="39.75" customHeight="1">
      <c r="A21" s="177"/>
      <c r="B21" s="211" t="str">
        <f>B6</f>
        <v>A</v>
      </c>
      <c r="C21" s="286" t="str">
        <f>C6</f>
        <v>KING EDWARD STREET AT LISMORE AVENUE - INTERSECTION ENHANCEMENTS</v>
      </c>
      <c r="D21" s="285"/>
      <c r="E21" s="285"/>
      <c r="F21" s="285"/>
      <c r="G21" s="248" t="s">
        <v>1207</v>
      </c>
      <c r="H21" s="248">
        <f>SUM(H6:H20)</f>
        <v>0</v>
      </c>
      <c r="J21" s="111"/>
      <c r="K21" s="112"/>
      <c r="L21" s="113"/>
      <c r="M21" s="114"/>
      <c r="N21" s="114"/>
      <c r="O21" s="114"/>
    </row>
    <row r="22" spans="1:15" ht="15" customHeight="1">
      <c r="A22" s="177"/>
      <c r="B22" s="265"/>
      <c r="C22" s="266"/>
      <c r="D22" s="267"/>
      <c r="E22" s="267"/>
      <c r="F22" s="267"/>
      <c r="G22" s="268"/>
      <c r="H22" s="269"/>
      <c r="J22" s="111"/>
      <c r="K22" s="112"/>
      <c r="L22" s="113"/>
      <c r="M22" s="114"/>
      <c r="N22" s="114"/>
      <c r="O22" s="114"/>
    </row>
    <row r="23" spans="1:15" s="184" customFormat="1" ht="39.75" customHeight="1">
      <c r="A23" s="183"/>
      <c r="B23" s="211" t="s">
        <v>708</v>
      </c>
      <c r="C23" s="287" t="s">
        <v>1208</v>
      </c>
      <c r="D23" s="287"/>
      <c r="E23" s="287"/>
      <c r="F23" s="287"/>
      <c r="G23" s="230"/>
      <c r="H23" s="230"/>
      <c r="J23" s="111"/>
      <c r="K23" s="112"/>
      <c r="L23" s="113"/>
      <c r="M23" s="114"/>
      <c r="N23" s="114"/>
      <c r="O23" s="114"/>
    </row>
    <row r="24" spans="1:16" s="187" customFormat="1" ht="30" customHeight="1">
      <c r="A24" s="191"/>
      <c r="B24" s="222"/>
      <c r="C24" s="225" t="s">
        <v>227</v>
      </c>
      <c r="D24" s="226"/>
      <c r="E24" s="226"/>
      <c r="F24" s="226"/>
      <c r="G24" s="219"/>
      <c r="H24" s="220"/>
      <c r="I24" s="186"/>
      <c r="J24" s="111"/>
      <c r="K24" s="112"/>
      <c r="L24" s="113"/>
      <c r="M24" s="114"/>
      <c r="N24" s="114"/>
      <c r="O24" s="114"/>
      <c r="P24" s="194"/>
    </row>
    <row r="25" spans="1:16" s="187" customFormat="1" ht="30" customHeight="1">
      <c r="A25" s="185"/>
      <c r="B25" s="212" t="s">
        <v>165</v>
      </c>
      <c r="C25" s="213" t="s">
        <v>1209</v>
      </c>
      <c r="D25" s="214" t="s">
        <v>1210</v>
      </c>
      <c r="E25" s="215" t="s">
        <v>1211</v>
      </c>
      <c r="F25" s="216">
        <v>1</v>
      </c>
      <c r="G25" s="247"/>
      <c r="H25" s="217">
        <f>ROUND(G25*F25,2)</f>
        <v>0</v>
      </c>
      <c r="I25" s="186"/>
      <c r="J25" s="111"/>
      <c r="K25" s="112"/>
      <c r="L25" s="113"/>
      <c r="M25" s="114"/>
      <c r="N25" s="114"/>
      <c r="O25" s="114"/>
      <c r="P25" s="188"/>
    </row>
    <row r="26" spans="1:16" s="190" customFormat="1" ht="30" customHeight="1">
      <c r="A26" s="192" t="s">
        <v>555</v>
      </c>
      <c r="B26" s="212" t="s">
        <v>166</v>
      </c>
      <c r="C26" s="213" t="s">
        <v>1212</v>
      </c>
      <c r="D26" s="214" t="s">
        <v>1213</v>
      </c>
      <c r="E26" s="227"/>
      <c r="F26" s="216"/>
      <c r="G26" s="219"/>
      <c r="H26" s="217"/>
      <c r="I26" s="186"/>
      <c r="J26" s="111"/>
      <c r="K26" s="112"/>
      <c r="L26" s="113"/>
      <c r="M26" s="114"/>
      <c r="N26" s="114"/>
      <c r="O26" s="114"/>
      <c r="P26" s="188"/>
    </row>
    <row r="27" spans="1:16" s="190" customFormat="1" ht="30" customHeight="1">
      <c r="A27" s="192" t="s">
        <v>559</v>
      </c>
      <c r="B27" s="221" t="s">
        <v>397</v>
      </c>
      <c r="C27" s="213" t="s">
        <v>411</v>
      </c>
      <c r="D27" s="214"/>
      <c r="E27" s="215"/>
      <c r="F27" s="216"/>
      <c r="G27" s="219"/>
      <c r="H27" s="217"/>
      <c r="I27" s="186"/>
      <c r="J27" s="111"/>
      <c r="K27" s="112"/>
      <c r="L27" s="113"/>
      <c r="M27" s="114"/>
      <c r="N27" s="114"/>
      <c r="O27" s="114"/>
      <c r="P27" s="188"/>
    </row>
    <row r="28" spans="1:16" s="190" customFormat="1" ht="30" customHeight="1">
      <c r="A28" s="192" t="s">
        <v>560</v>
      </c>
      <c r="B28" s="228" t="s">
        <v>822</v>
      </c>
      <c r="C28" s="213" t="s">
        <v>843</v>
      </c>
      <c r="D28" s="214"/>
      <c r="E28" s="215" t="s">
        <v>195</v>
      </c>
      <c r="F28" s="216">
        <v>1</v>
      </c>
      <c r="G28" s="247"/>
      <c r="H28" s="217">
        <f>ROUND(G28*F28,2)</f>
        <v>0</v>
      </c>
      <c r="I28" s="186"/>
      <c r="J28" s="111"/>
      <c r="K28" s="112"/>
      <c r="L28" s="113"/>
      <c r="M28" s="114"/>
      <c r="N28" s="114"/>
      <c r="O28" s="114"/>
      <c r="P28" s="188"/>
    </row>
    <row r="29" spans="1:16" s="187" customFormat="1" ht="30" customHeight="1">
      <c r="A29" s="191"/>
      <c r="B29" s="218"/>
      <c r="C29" s="278" t="s">
        <v>819</v>
      </c>
      <c r="D29" s="278"/>
      <c r="E29" s="278"/>
      <c r="F29" s="278"/>
      <c r="G29" s="219"/>
      <c r="H29" s="217"/>
      <c r="I29" s="186"/>
      <c r="J29" s="111"/>
      <c r="K29" s="112"/>
      <c r="L29" s="113"/>
      <c r="M29" s="114"/>
      <c r="N29" s="114"/>
      <c r="O29" s="114"/>
      <c r="P29" s="188"/>
    </row>
    <row r="30" spans="1:16" s="187" customFormat="1" ht="30" customHeight="1">
      <c r="A30" s="192" t="s">
        <v>420</v>
      </c>
      <c r="B30" s="212" t="s">
        <v>167</v>
      </c>
      <c r="C30" s="213" t="s">
        <v>361</v>
      </c>
      <c r="D30" s="214" t="s">
        <v>1214</v>
      </c>
      <c r="E30" s="215"/>
      <c r="F30" s="216"/>
      <c r="G30" s="219"/>
      <c r="H30" s="217"/>
      <c r="I30" s="186"/>
      <c r="J30" s="111"/>
      <c r="K30" s="112"/>
      <c r="L30" s="113"/>
      <c r="M30" s="114"/>
      <c r="N30" s="114"/>
      <c r="O30" s="114"/>
      <c r="P30" s="188"/>
    </row>
    <row r="31" spans="1:16" s="190" customFormat="1" ht="30" customHeight="1">
      <c r="A31" s="192" t="s">
        <v>501</v>
      </c>
      <c r="B31" s="221" t="s">
        <v>397</v>
      </c>
      <c r="C31" s="213" t="s">
        <v>362</v>
      </c>
      <c r="D31" s="214" t="s">
        <v>188</v>
      </c>
      <c r="E31" s="215" t="s">
        <v>193</v>
      </c>
      <c r="F31" s="216">
        <v>10</v>
      </c>
      <c r="G31" s="247"/>
      <c r="H31" s="217">
        <f>ROUND(G31*F31,2)</f>
        <v>0</v>
      </c>
      <c r="I31" s="186"/>
      <c r="J31" s="111"/>
      <c r="K31" s="112"/>
      <c r="L31" s="113"/>
      <c r="M31" s="114"/>
      <c r="N31" s="114"/>
      <c r="O31" s="114"/>
      <c r="P31" s="188"/>
    </row>
    <row r="32" spans="1:16" s="190" customFormat="1" ht="30" customHeight="1">
      <c r="A32" s="192" t="s">
        <v>345</v>
      </c>
      <c r="B32" s="212" t="s">
        <v>168</v>
      </c>
      <c r="C32" s="213" t="s">
        <v>176</v>
      </c>
      <c r="D32" s="214" t="s">
        <v>821</v>
      </c>
      <c r="E32" s="215"/>
      <c r="F32" s="216"/>
      <c r="G32" s="219"/>
      <c r="H32" s="217"/>
      <c r="I32" s="186"/>
      <c r="J32" s="111"/>
      <c r="K32" s="112"/>
      <c r="L32" s="113"/>
      <c r="M32" s="114"/>
      <c r="N32" s="114"/>
      <c r="O32" s="114"/>
      <c r="P32" s="188"/>
    </row>
    <row r="33" spans="1:16" s="190" customFormat="1" ht="30" customHeight="1">
      <c r="A33" s="192" t="s">
        <v>346</v>
      </c>
      <c r="B33" s="221" t="s">
        <v>397</v>
      </c>
      <c r="C33" s="213" t="s">
        <v>208</v>
      </c>
      <c r="D33" s="214" t="s">
        <v>188</v>
      </c>
      <c r="E33" s="215" t="s">
        <v>196</v>
      </c>
      <c r="F33" s="216">
        <v>40</v>
      </c>
      <c r="G33" s="247"/>
      <c r="H33" s="217">
        <f>ROUND(G33*F33,2)</f>
        <v>0</v>
      </c>
      <c r="I33" s="186"/>
      <c r="J33" s="111"/>
      <c r="K33" s="112"/>
      <c r="L33" s="113"/>
      <c r="M33" s="114"/>
      <c r="N33" s="114"/>
      <c r="O33" s="114"/>
      <c r="P33" s="188"/>
    </row>
    <row r="34" spans="1:16" s="190" customFormat="1" ht="30" customHeight="1">
      <c r="A34" s="192" t="s">
        <v>348</v>
      </c>
      <c r="B34" s="212" t="s">
        <v>169</v>
      </c>
      <c r="C34" s="213" t="s">
        <v>177</v>
      </c>
      <c r="D34" s="214" t="s">
        <v>821</v>
      </c>
      <c r="E34" s="215"/>
      <c r="F34" s="216"/>
      <c r="G34" s="219"/>
      <c r="H34" s="217"/>
      <c r="I34" s="186"/>
      <c r="J34" s="111"/>
      <c r="K34" s="112"/>
      <c r="L34" s="113"/>
      <c r="M34" s="114"/>
      <c r="N34" s="114"/>
      <c r="O34" s="114"/>
      <c r="P34" s="188"/>
    </row>
    <row r="35" spans="1:16" s="190" customFormat="1" ht="30" customHeight="1">
      <c r="A35" s="192" t="s">
        <v>349</v>
      </c>
      <c r="B35" s="221" t="s">
        <v>397</v>
      </c>
      <c r="C35" s="213" t="s">
        <v>206</v>
      </c>
      <c r="D35" s="214" t="s">
        <v>188</v>
      </c>
      <c r="E35" s="215" t="s">
        <v>196</v>
      </c>
      <c r="F35" s="216">
        <v>30</v>
      </c>
      <c r="G35" s="247"/>
      <c r="H35" s="217">
        <f>ROUND(G35*F35,2)</f>
        <v>0</v>
      </c>
      <c r="I35" s="186"/>
      <c r="J35" s="111"/>
      <c r="K35" s="112"/>
      <c r="L35" s="113"/>
      <c r="M35" s="114"/>
      <c r="N35" s="114"/>
      <c r="O35" s="114"/>
      <c r="P35" s="188"/>
    </row>
    <row r="36" spans="1:16" s="190" customFormat="1" ht="30" customHeight="1">
      <c r="A36" s="192" t="s">
        <v>1009</v>
      </c>
      <c r="B36" s="212" t="s">
        <v>174</v>
      </c>
      <c r="C36" s="213" t="s">
        <v>387</v>
      </c>
      <c r="D36" s="214" t="s">
        <v>997</v>
      </c>
      <c r="E36" s="215"/>
      <c r="F36" s="216"/>
      <c r="G36" s="219"/>
      <c r="H36" s="217"/>
      <c r="I36" s="186"/>
      <c r="J36" s="111"/>
      <c r="K36" s="112"/>
      <c r="L36" s="113"/>
      <c r="M36" s="114"/>
      <c r="N36" s="114"/>
      <c r="O36" s="114"/>
      <c r="P36" s="188"/>
    </row>
    <row r="37" spans="1:16" s="190" customFormat="1" ht="30" customHeight="1">
      <c r="A37" s="192" t="s">
        <v>1010</v>
      </c>
      <c r="B37" s="221" t="s">
        <v>397</v>
      </c>
      <c r="C37" s="213" t="s">
        <v>1215</v>
      </c>
      <c r="D37" s="214" t="s">
        <v>450</v>
      </c>
      <c r="E37" s="215" t="s">
        <v>197</v>
      </c>
      <c r="F37" s="216">
        <v>20</v>
      </c>
      <c r="G37" s="247"/>
      <c r="H37" s="217">
        <f>ROUND(G37*F37,2)</f>
        <v>0</v>
      </c>
      <c r="I37" s="186" t="s">
        <v>889</v>
      </c>
      <c r="J37" s="111"/>
      <c r="K37" s="112"/>
      <c r="L37" s="113"/>
      <c r="M37" s="114"/>
      <c r="N37" s="114"/>
      <c r="O37" s="114"/>
      <c r="P37" s="188"/>
    </row>
    <row r="38" spans="1:16" s="187" customFormat="1" ht="30" customHeight="1">
      <c r="A38" s="191"/>
      <c r="B38" s="222"/>
      <c r="C38" s="223" t="s">
        <v>233</v>
      </c>
      <c r="D38" s="224"/>
      <c r="E38" s="224"/>
      <c r="F38" s="224"/>
      <c r="G38" s="219"/>
      <c r="H38" s="217"/>
      <c r="I38" s="186"/>
      <c r="J38" s="111"/>
      <c r="K38" s="112"/>
      <c r="L38" s="113"/>
      <c r="M38" s="114"/>
      <c r="N38" s="114"/>
      <c r="O38" s="114"/>
      <c r="P38" s="188"/>
    </row>
    <row r="39" spans="1:16" s="187" customFormat="1" ht="30" customHeight="1">
      <c r="A39" s="192" t="s">
        <v>282</v>
      </c>
      <c r="B39" s="212" t="s">
        <v>418</v>
      </c>
      <c r="C39" s="213" t="s">
        <v>161</v>
      </c>
      <c r="D39" s="214" t="s">
        <v>13</v>
      </c>
      <c r="E39" s="215"/>
      <c r="F39" s="216"/>
      <c r="G39" s="219"/>
      <c r="H39" s="217"/>
      <c r="I39" s="186"/>
      <c r="J39" s="111"/>
      <c r="K39" s="112"/>
      <c r="L39" s="113"/>
      <c r="M39" s="114"/>
      <c r="N39" s="114"/>
      <c r="O39" s="114"/>
      <c r="P39" s="188"/>
    </row>
    <row r="40" spans="1:16" s="190" customFormat="1" ht="30" customHeight="1">
      <c r="A40" s="192" t="s">
        <v>283</v>
      </c>
      <c r="B40" s="221" t="s">
        <v>397</v>
      </c>
      <c r="C40" s="213" t="s">
        <v>1194</v>
      </c>
      <c r="D40" s="214"/>
      <c r="E40" s="215" t="s">
        <v>193</v>
      </c>
      <c r="F40" s="216">
        <v>50</v>
      </c>
      <c r="G40" s="247"/>
      <c r="H40" s="217">
        <f>ROUND(G40*F40,2)</f>
        <v>0</v>
      </c>
      <c r="I40" s="193"/>
      <c r="J40" s="111"/>
      <c r="K40" s="112"/>
      <c r="L40" s="113"/>
      <c r="M40" s="114"/>
      <c r="N40" s="114"/>
      <c r="O40" s="114"/>
      <c r="P40" s="188"/>
    </row>
    <row r="41" spans="1:15" s="184" customFormat="1" ht="39.75" customHeight="1">
      <c r="A41" s="183"/>
      <c r="B41" s="211" t="str">
        <f>B23</f>
        <v>B</v>
      </c>
      <c r="C41" s="286" t="str">
        <f>C23</f>
        <v>LISMORE AVENUE AT ODDY STREET - INTERSECTION ENHANCEMENTS</v>
      </c>
      <c r="D41" s="285"/>
      <c r="E41" s="285"/>
      <c r="F41" s="285"/>
      <c r="G41" s="230" t="s">
        <v>1207</v>
      </c>
      <c r="H41" s="230">
        <f>SUM(H23:H40)</f>
        <v>0</v>
      </c>
      <c r="J41" s="111"/>
      <c r="K41" s="112"/>
      <c r="L41" s="113"/>
      <c r="M41" s="114"/>
      <c r="N41" s="114"/>
      <c r="O41" s="114"/>
    </row>
    <row r="42" spans="1:15" s="184" customFormat="1" ht="15" customHeight="1">
      <c r="A42" s="183"/>
      <c r="B42" s="265"/>
      <c r="C42" s="266"/>
      <c r="D42" s="267"/>
      <c r="E42" s="267"/>
      <c r="F42" s="267"/>
      <c r="G42" s="270"/>
      <c r="H42" s="271"/>
      <c r="J42" s="111"/>
      <c r="K42" s="112"/>
      <c r="L42" s="113"/>
      <c r="M42" s="114"/>
      <c r="N42" s="114"/>
      <c r="O42" s="114"/>
    </row>
    <row r="43" spans="1:15" s="184" customFormat="1" ht="39.75" customHeight="1">
      <c r="A43" s="183"/>
      <c r="B43" s="211" t="s">
        <v>417</v>
      </c>
      <c r="C43" s="287" t="s">
        <v>1216</v>
      </c>
      <c r="D43" s="287"/>
      <c r="E43" s="287"/>
      <c r="F43" s="287"/>
      <c r="G43" s="230"/>
      <c r="H43" s="230"/>
      <c r="J43" s="111"/>
      <c r="K43" s="112"/>
      <c r="L43" s="113"/>
      <c r="M43" s="114"/>
      <c r="N43" s="114"/>
      <c r="O43" s="114"/>
    </row>
    <row r="44" spans="1:16" s="187" customFormat="1" ht="36" customHeight="1">
      <c r="A44" s="191"/>
      <c r="B44" s="222"/>
      <c r="C44" s="225" t="s">
        <v>227</v>
      </c>
      <c r="D44" s="226"/>
      <c r="E44" s="226"/>
      <c r="F44" s="226"/>
      <c r="G44" s="219"/>
      <c r="H44" s="220"/>
      <c r="I44" s="186"/>
      <c r="J44" s="111"/>
      <c r="K44" s="112"/>
      <c r="L44" s="113"/>
      <c r="M44" s="114"/>
      <c r="N44" s="114"/>
      <c r="O44" s="114"/>
      <c r="P44" s="194"/>
    </row>
    <row r="45" spans="1:16" s="187" customFormat="1" ht="30" customHeight="1">
      <c r="A45" s="185" t="s">
        <v>498</v>
      </c>
      <c r="B45" s="212" t="s">
        <v>128</v>
      </c>
      <c r="C45" s="213" t="s">
        <v>1209</v>
      </c>
      <c r="D45" s="214" t="s">
        <v>1210</v>
      </c>
      <c r="E45" s="215" t="s">
        <v>1211</v>
      </c>
      <c r="F45" s="216">
        <v>1</v>
      </c>
      <c r="G45" s="247"/>
      <c r="H45" s="217">
        <f>ROUND(G45*F45,2)</f>
        <v>0</v>
      </c>
      <c r="I45" s="186"/>
      <c r="J45" s="111"/>
      <c r="K45" s="112"/>
      <c r="L45" s="113"/>
      <c r="M45" s="114"/>
      <c r="N45" s="114"/>
      <c r="O45" s="114"/>
      <c r="P45" s="188"/>
    </row>
    <row r="46" spans="1:16" s="187" customFormat="1" ht="30" customHeight="1">
      <c r="A46" s="192" t="s">
        <v>420</v>
      </c>
      <c r="B46" s="212" t="s">
        <v>131</v>
      </c>
      <c r="C46" s="213" t="s">
        <v>361</v>
      </c>
      <c r="D46" s="214" t="s">
        <v>1217</v>
      </c>
      <c r="E46" s="215"/>
      <c r="F46" s="216"/>
      <c r="G46" s="219"/>
      <c r="H46" s="217"/>
      <c r="I46" s="186"/>
      <c r="J46" s="111"/>
      <c r="K46" s="112"/>
      <c r="L46" s="113"/>
      <c r="M46" s="114"/>
      <c r="N46" s="114"/>
      <c r="O46" s="114"/>
      <c r="P46" s="188"/>
    </row>
    <row r="47" spans="1:16" s="190" customFormat="1" ht="30" customHeight="1">
      <c r="A47" s="192" t="s">
        <v>306</v>
      </c>
      <c r="B47" s="221" t="s">
        <v>397</v>
      </c>
      <c r="C47" s="213" t="s">
        <v>363</v>
      </c>
      <c r="D47" s="214" t="s">
        <v>188</v>
      </c>
      <c r="E47" s="215" t="s">
        <v>193</v>
      </c>
      <c r="F47" s="216">
        <v>1</v>
      </c>
      <c r="G47" s="247"/>
      <c r="H47" s="217">
        <f>ROUND(G47*F47,2)</f>
        <v>0</v>
      </c>
      <c r="I47" s="195"/>
      <c r="J47" s="111"/>
      <c r="K47" s="112"/>
      <c r="L47" s="113"/>
      <c r="M47" s="114"/>
      <c r="N47" s="114"/>
      <c r="O47" s="114"/>
      <c r="P47" s="188"/>
    </row>
    <row r="48" spans="1:16" s="190" customFormat="1" ht="30" customHeight="1">
      <c r="A48" s="192" t="s">
        <v>555</v>
      </c>
      <c r="B48" s="212" t="s">
        <v>132</v>
      </c>
      <c r="C48" s="213" t="s">
        <v>1212</v>
      </c>
      <c r="D48" s="214" t="s">
        <v>1213</v>
      </c>
      <c r="E48" s="227"/>
      <c r="F48" s="216"/>
      <c r="G48" s="219"/>
      <c r="H48" s="217"/>
      <c r="I48" s="186"/>
      <c r="J48" s="111"/>
      <c r="K48" s="112"/>
      <c r="L48" s="113"/>
      <c r="M48" s="114"/>
      <c r="N48" s="114"/>
      <c r="O48" s="114"/>
      <c r="P48" s="188"/>
    </row>
    <row r="49" spans="1:16" s="190" customFormat="1" ht="30" customHeight="1">
      <c r="A49" s="192" t="s">
        <v>559</v>
      </c>
      <c r="B49" s="221" t="s">
        <v>397</v>
      </c>
      <c r="C49" s="213" t="s">
        <v>411</v>
      </c>
      <c r="D49" s="214"/>
      <c r="E49" s="215"/>
      <c r="F49" s="216"/>
      <c r="G49" s="219"/>
      <c r="H49" s="217"/>
      <c r="I49" s="186"/>
      <c r="J49" s="111"/>
      <c r="K49" s="112"/>
      <c r="L49" s="113"/>
      <c r="M49" s="114"/>
      <c r="N49" s="114"/>
      <c r="O49" s="114"/>
      <c r="P49" s="188"/>
    </row>
    <row r="50" spans="1:16" s="190" customFormat="1" ht="30" customHeight="1">
      <c r="A50" s="192" t="s">
        <v>560</v>
      </c>
      <c r="B50" s="228" t="s">
        <v>822</v>
      </c>
      <c r="C50" s="213" t="s">
        <v>843</v>
      </c>
      <c r="D50" s="214"/>
      <c r="E50" s="215" t="s">
        <v>195</v>
      </c>
      <c r="F50" s="216">
        <v>1</v>
      </c>
      <c r="G50" s="247"/>
      <c r="H50" s="217">
        <f>ROUND(G50*F50,2)</f>
        <v>0</v>
      </c>
      <c r="I50" s="186"/>
      <c r="J50" s="111"/>
      <c r="K50" s="112"/>
      <c r="L50" s="113"/>
      <c r="M50" s="114"/>
      <c r="N50" s="114"/>
      <c r="O50" s="114"/>
      <c r="P50" s="188"/>
    </row>
    <row r="51" spans="1:15" s="184" customFormat="1" ht="39.75" customHeight="1">
      <c r="A51" s="183"/>
      <c r="B51" s="211" t="str">
        <f>B43</f>
        <v>C</v>
      </c>
      <c r="C51" s="286" t="str">
        <f>C43</f>
        <v>ELGIN AVENUE AT ODDY STREET - INTERSECTION ENHANCEMENTS</v>
      </c>
      <c r="D51" s="285"/>
      <c r="E51" s="285"/>
      <c r="F51" s="285"/>
      <c r="G51" s="230" t="s">
        <v>1207</v>
      </c>
      <c r="H51" s="230">
        <f>SUM(H43:H50)</f>
        <v>0</v>
      </c>
      <c r="J51" s="111"/>
      <c r="K51" s="112"/>
      <c r="L51" s="113"/>
      <c r="M51" s="114"/>
      <c r="N51" s="114"/>
      <c r="O51" s="114"/>
    </row>
    <row r="52" spans="1:15" s="184" customFormat="1" ht="15" customHeight="1">
      <c r="A52" s="183"/>
      <c r="B52" s="265"/>
      <c r="C52" s="266"/>
      <c r="D52" s="267"/>
      <c r="E52" s="267"/>
      <c r="F52" s="267"/>
      <c r="G52" s="270"/>
      <c r="H52" s="271"/>
      <c r="J52" s="111"/>
      <c r="K52" s="112"/>
      <c r="L52" s="113"/>
      <c r="M52" s="114"/>
      <c r="N52" s="114"/>
      <c r="O52" s="114"/>
    </row>
    <row r="53" spans="1:15" s="184" customFormat="1" ht="39.75" customHeight="1">
      <c r="A53" s="196"/>
      <c r="B53" s="229" t="s">
        <v>41</v>
      </c>
      <c r="C53" s="287" t="s">
        <v>1218</v>
      </c>
      <c r="D53" s="287"/>
      <c r="E53" s="287"/>
      <c r="F53" s="287"/>
      <c r="G53" s="249"/>
      <c r="H53" s="254"/>
      <c r="J53" s="111"/>
      <c r="K53" s="112"/>
      <c r="L53" s="113"/>
      <c r="M53" s="114"/>
      <c r="N53" s="114"/>
      <c r="O53" s="114"/>
    </row>
    <row r="54" spans="1:16" s="187" customFormat="1" ht="30" customHeight="1">
      <c r="A54" s="191"/>
      <c r="B54" s="218"/>
      <c r="C54" s="278" t="s">
        <v>819</v>
      </c>
      <c r="D54" s="278"/>
      <c r="E54" s="278"/>
      <c r="F54" s="278"/>
      <c r="G54" s="219"/>
      <c r="H54" s="220"/>
      <c r="I54" s="186"/>
      <c r="J54" s="111"/>
      <c r="K54" s="112"/>
      <c r="L54" s="113"/>
      <c r="M54" s="114"/>
      <c r="N54" s="114"/>
      <c r="O54" s="114"/>
      <c r="P54" s="188"/>
    </row>
    <row r="55" spans="1:16" s="187" customFormat="1" ht="30" customHeight="1">
      <c r="A55" s="192" t="s">
        <v>420</v>
      </c>
      <c r="B55" s="212" t="s">
        <v>503</v>
      </c>
      <c r="C55" s="213" t="s">
        <v>361</v>
      </c>
      <c r="D55" s="214" t="s">
        <v>1214</v>
      </c>
      <c r="E55" s="215"/>
      <c r="F55" s="216"/>
      <c r="G55" s="219"/>
      <c r="H55" s="217"/>
      <c r="I55" s="186"/>
      <c r="J55" s="111"/>
      <c r="K55" s="112"/>
      <c r="L55" s="113"/>
      <c r="M55" s="114"/>
      <c r="N55" s="114"/>
      <c r="O55" s="114"/>
      <c r="P55" s="188"/>
    </row>
    <row r="56" spans="1:16" s="190" customFormat="1" ht="30" customHeight="1">
      <c r="A56" s="192" t="s">
        <v>501</v>
      </c>
      <c r="B56" s="221" t="s">
        <v>397</v>
      </c>
      <c r="C56" s="213" t="s">
        <v>362</v>
      </c>
      <c r="D56" s="214" t="s">
        <v>188</v>
      </c>
      <c r="E56" s="215" t="s">
        <v>193</v>
      </c>
      <c r="F56" s="216">
        <v>180</v>
      </c>
      <c r="G56" s="247"/>
      <c r="H56" s="217">
        <f>ROUND(G56*F56,2)</f>
        <v>0</v>
      </c>
      <c r="I56" s="186"/>
      <c r="J56" s="111"/>
      <c r="K56" s="112"/>
      <c r="L56" s="113"/>
      <c r="M56" s="114"/>
      <c r="N56" s="114"/>
      <c r="O56" s="114"/>
      <c r="P56" s="188"/>
    </row>
    <row r="57" spans="1:16" s="187" customFormat="1" ht="30" customHeight="1">
      <c r="A57" s="192" t="s">
        <v>972</v>
      </c>
      <c r="B57" s="212" t="s">
        <v>135</v>
      </c>
      <c r="C57" s="213" t="s">
        <v>374</v>
      </c>
      <c r="D57" s="214" t="s">
        <v>878</v>
      </c>
      <c r="E57" s="215"/>
      <c r="F57" s="216"/>
      <c r="G57" s="219"/>
      <c r="H57" s="217"/>
      <c r="I57" s="186"/>
      <c r="J57" s="111"/>
      <c r="K57" s="112"/>
      <c r="L57" s="113"/>
      <c r="M57" s="114"/>
      <c r="N57" s="114"/>
      <c r="O57" s="114"/>
      <c r="P57" s="188"/>
    </row>
    <row r="58" spans="1:16" s="190" customFormat="1" ht="30" customHeight="1">
      <c r="A58" s="192" t="s">
        <v>977</v>
      </c>
      <c r="B58" s="221" t="s">
        <v>397</v>
      </c>
      <c r="C58" s="213" t="s">
        <v>378</v>
      </c>
      <c r="D58" s="214" t="s">
        <v>188</v>
      </c>
      <c r="E58" s="215" t="s">
        <v>193</v>
      </c>
      <c r="F58" s="216">
        <v>15</v>
      </c>
      <c r="G58" s="247"/>
      <c r="H58" s="217">
        <f>ROUND(G58*F58,2)</f>
        <v>0</v>
      </c>
      <c r="I58" s="186"/>
      <c r="J58" s="111"/>
      <c r="K58" s="112"/>
      <c r="L58" s="113"/>
      <c r="M58" s="114"/>
      <c r="N58" s="114"/>
      <c r="O58" s="114"/>
      <c r="P58" s="188"/>
    </row>
    <row r="59" spans="1:16" s="187" customFormat="1" ht="30" customHeight="1">
      <c r="A59" s="192" t="s">
        <v>979</v>
      </c>
      <c r="B59" s="212" t="s">
        <v>137</v>
      </c>
      <c r="C59" s="213" t="s">
        <v>380</v>
      </c>
      <c r="D59" s="214" t="s">
        <v>878</v>
      </c>
      <c r="E59" s="215"/>
      <c r="F59" s="216"/>
      <c r="G59" s="219"/>
      <c r="H59" s="217"/>
      <c r="I59" s="186"/>
      <c r="J59" s="111"/>
      <c r="K59" s="112"/>
      <c r="L59" s="113"/>
      <c r="M59" s="114"/>
      <c r="N59" s="114"/>
      <c r="O59" s="114"/>
      <c r="P59" s="188"/>
    </row>
    <row r="60" spans="1:16" s="190" customFormat="1" ht="30" customHeight="1">
      <c r="A60" s="192" t="s">
        <v>980</v>
      </c>
      <c r="B60" s="221" t="s">
        <v>397</v>
      </c>
      <c r="C60" s="213" t="s">
        <v>375</v>
      </c>
      <c r="D60" s="214" t="s">
        <v>384</v>
      </c>
      <c r="E60" s="215" t="s">
        <v>193</v>
      </c>
      <c r="F60" s="216">
        <v>45</v>
      </c>
      <c r="G60" s="247"/>
      <c r="H60" s="217">
        <f>ROUND(G60*F60,2)</f>
        <v>0</v>
      </c>
      <c r="I60" s="186"/>
      <c r="J60" s="111"/>
      <c r="K60" s="112"/>
      <c r="L60" s="113"/>
      <c r="M60" s="114"/>
      <c r="N60" s="114"/>
      <c r="O60" s="114"/>
      <c r="P60" s="188"/>
    </row>
    <row r="61" spans="1:16" s="190" customFormat="1" ht="30" customHeight="1">
      <c r="A61" s="192" t="s">
        <v>985</v>
      </c>
      <c r="B61" s="221" t="s">
        <v>398</v>
      </c>
      <c r="C61" s="213" t="s">
        <v>379</v>
      </c>
      <c r="D61" s="214" t="s">
        <v>396</v>
      </c>
      <c r="E61" s="215" t="s">
        <v>193</v>
      </c>
      <c r="F61" s="216">
        <v>60</v>
      </c>
      <c r="G61" s="247"/>
      <c r="H61" s="217">
        <f>ROUND(G61*F61,2)</f>
        <v>0</v>
      </c>
      <c r="I61" s="186" t="s">
        <v>1</v>
      </c>
      <c r="J61" s="111"/>
      <c r="K61" s="112"/>
      <c r="L61" s="113"/>
      <c r="M61" s="114"/>
      <c r="N61" s="114"/>
      <c r="O61" s="114"/>
      <c r="P61" s="188"/>
    </row>
    <row r="62" spans="1:16" s="190" customFormat="1" ht="30" customHeight="1">
      <c r="A62" s="192" t="s">
        <v>1009</v>
      </c>
      <c r="B62" s="212" t="s">
        <v>138</v>
      </c>
      <c r="C62" s="213" t="s">
        <v>387</v>
      </c>
      <c r="D62" s="214" t="s">
        <v>997</v>
      </c>
      <c r="E62" s="215"/>
      <c r="F62" s="216"/>
      <c r="G62" s="219"/>
      <c r="H62" s="217"/>
      <c r="I62" s="186"/>
      <c r="J62" s="111"/>
      <c r="K62" s="112"/>
      <c r="L62" s="113"/>
      <c r="M62" s="114"/>
      <c r="N62" s="114"/>
      <c r="O62" s="114"/>
      <c r="P62" s="188"/>
    </row>
    <row r="63" spans="1:16" s="190" customFormat="1" ht="30" customHeight="1">
      <c r="A63" s="192" t="s">
        <v>1010</v>
      </c>
      <c r="B63" s="221" t="s">
        <v>397</v>
      </c>
      <c r="C63" s="213" t="s">
        <v>1215</v>
      </c>
      <c r="D63" s="214" t="s">
        <v>450</v>
      </c>
      <c r="E63" s="215" t="s">
        <v>197</v>
      </c>
      <c r="F63" s="216">
        <v>28</v>
      </c>
      <c r="G63" s="247"/>
      <c r="H63" s="217">
        <f>ROUND(G63*F63,2)</f>
        <v>0</v>
      </c>
      <c r="I63" s="186" t="s">
        <v>889</v>
      </c>
      <c r="J63" s="111"/>
      <c r="K63" s="112"/>
      <c r="L63" s="113"/>
      <c r="M63" s="114"/>
      <c r="N63" s="114"/>
      <c r="O63" s="114"/>
      <c r="P63" s="188"/>
    </row>
    <row r="64" spans="1:16" s="197" customFormat="1" ht="30" customHeight="1">
      <c r="A64" s="192" t="s">
        <v>1027</v>
      </c>
      <c r="B64" s="221" t="s">
        <v>398</v>
      </c>
      <c r="C64" s="213" t="s">
        <v>1131</v>
      </c>
      <c r="D64" s="214" t="s">
        <v>416</v>
      </c>
      <c r="E64" s="215" t="s">
        <v>197</v>
      </c>
      <c r="F64" s="216">
        <v>14</v>
      </c>
      <c r="G64" s="247"/>
      <c r="H64" s="217">
        <f>ROUND(G64*F64,2)</f>
        <v>0</v>
      </c>
      <c r="I64" s="186"/>
      <c r="J64" s="111"/>
      <c r="K64" s="112"/>
      <c r="L64" s="113"/>
      <c r="M64" s="114"/>
      <c r="N64" s="114"/>
      <c r="O64" s="114"/>
      <c r="P64" s="198"/>
    </row>
    <row r="65" spans="1:16" s="187" customFormat="1" ht="30" customHeight="1">
      <c r="A65" s="191"/>
      <c r="B65" s="222"/>
      <c r="C65" s="223" t="s">
        <v>233</v>
      </c>
      <c r="D65" s="224"/>
      <c r="E65" s="224"/>
      <c r="F65" s="224"/>
      <c r="G65" s="219"/>
      <c r="H65" s="220"/>
      <c r="I65" s="186"/>
      <c r="J65" s="111"/>
      <c r="K65" s="112"/>
      <c r="L65" s="113"/>
      <c r="M65" s="114"/>
      <c r="N65" s="114"/>
      <c r="O65" s="114"/>
      <c r="P65" s="188"/>
    </row>
    <row r="66" spans="1:16" s="187" customFormat="1" ht="30" customHeight="1">
      <c r="A66" s="192" t="s">
        <v>282</v>
      </c>
      <c r="B66" s="212" t="s">
        <v>1219</v>
      </c>
      <c r="C66" s="213" t="s">
        <v>161</v>
      </c>
      <c r="D66" s="214" t="s">
        <v>13</v>
      </c>
      <c r="E66" s="215"/>
      <c r="F66" s="216"/>
      <c r="G66" s="219"/>
      <c r="H66" s="217"/>
      <c r="I66" s="186"/>
      <c r="J66" s="111"/>
      <c r="K66" s="112"/>
      <c r="L66" s="113"/>
      <c r="M66" s="114"/>
      <c r="N66" s="114"/>
      <c r="O66" s="114"/>
      <c r="P66" s="188"/>
    </row>
    <row r="67" spans="1:16" s="190" customFormat="1" ht="30" customHeight="1">
      <c r="A67" s="192" t="s">
        <v>283</v>
      </c>
      <c r="B67" s="221" t="s">
        <v>397</v>
      </c>
      <c r="C67" s="213" t="s">
        <v>1194</v>
      </c>
      <c r="D67" s="214"/>
      <c r="E67" s="215" t="s">
        <v>193</v>
      </c>
      <c r="F67" s="216">
        <v>220</v>
      </c>
      <c r="G67" s="247"/>
      <c r="H67" s="217">
        <f>ROUND(G67*F67,2)</f>
        <v>0</v>
      </c>
      <c r="I67" s="193"/>
      <c r="J67" s="111"/>
      <c r="K67" s="112"/>
      <c r="L67" s="113"/>
      <c r="M67" s="114"/>
      <c r="N67" s="114"/>
      <c r="O67" s="114"/>
      <c r="P67" s="188"/>
    </row>
    <row r="68" spans="1:15" s="184" customFormat="1" ht="39.75" customHeight="1">
      <c r="A68" s="183"/>
      <c r="B68" s="211" t="str">
        <f>B53</f>
        <v>D</v>
      </c>
      <c r="C68" s="286" t="str">
        <f>C53</f>
        <v>ELGIN AVENUE AT KEEWATIN STREET - INTERSECTION ENHANCEMENTS</v>
      </c>
      <c r="D68" s="285"/>
      <c r="E68" s="285"/>
      <c r="F68" s="285"/>
      <c r="G68" s="230" t="s">
        <v>1207</v>
      </c>
      <c r="H68" s="230">
        <f>SUM(H53:H67)</f>
        <v>0</v>
      </c>
      <c r="J68" s="111"/>
      <c r="K68" s="112"/>
      <c r="L68" s="113"/>
      <c r="M68" s="114"/>
      <c r="N68" s="114"/>
      <c r="O68" s="114"/>
    </row>
    <row r="69" spans="1:15" s="184" customFormat="1" ht="15" customHeight="1">
      <c r="A69" s="183"/>
      <c r="B69" s="265"/>
      <c r="C69" s="266"/>
      <c r="D69" s="267"/>
      <c r="E69" s="267"/>
      <c r="F69" s="267"/>
      <c r="G69" s="270"/>
      <c r="H69" s="271"/>
      <c r="J69" s="111"/>
      <c r="K69" s="112"/>
      <c r="L69" s="113"/>
      <c r="M69" s="114"/>
      <c r="N69" s="114"/>
      <c r="O69" s="114"/>
    </row>
    <row r="70" spans="1:15" s="184" customFormat="1" ht="39.75" customHeight="1">
      <c r="A70" s="196"/>
      <c r="B70" s="211" t="s">
        <v>709</v>
      </c>
      <c r="C70" s="287" t="s">
        <v>1220</v>
      </c>
      <c r="D70" s="287"/>
      <c r="E70" s="287"/>
      <c r="F70" s="287"/>
      <c r="G70" s="249"/>
      <c r="H70" s="254"/>
      <c r="J70" s="111"/>
      <c r="K70" s="112"/>
      <c r="L70" s="113"/>
      <c r="M70" s="114"/>
      <c r="N70" s="114"/>
      <c r="O70" s="114"/>
    </row>
    <row r="71" spans="1:16" s="187" customFormat="1" ht="30" customHeight="1">
      <c r="A71" s="191"/>
      <c r="B71" s="222"/>
      <c r="C71" s="225" t="s">
        <v>227</v>
      </c>
      <c r="D71" s="226"/>
      <c r="E71" s="226"/>
      <c r="F71" s="226"/>
      <c r="G71" s="219"/>
      <c r="H71" s="220"/>
      <c r="I71" s="186"/>
      <c r="J71" s="111"/>
      <c r="K71" s="112"/>
      <c r="L71" s="113"/>
      <c r="M71" s="114"/>
      <c r="N71" s="114"/>
      <c r="O71" s="114"/>
      <c r="P71" s="194"/>
    </row>
    <row r="72" spans="1:16" s="187" customFormat="1" ht="30" customHeight="1">
      <c r="A72" s="185"/>
      <c r="B72" s="212" t="s">
        <v>143</v>
      </c>
      <c r="C72" s="213" t="s">
        <v>1209</v>
      </c>
      <c r="D72" s="214" t="s">
        <v>1210</v>
      </c>
      <c r="E72" s="215" t="s">
        <v>1211</v>
      </c>
      <c r="F72" s="216">
        <v>1</v>
      </c>
      <c r="G72" s="247"/>
      <c r="H72" s="217">
        <f>ROUND(G72*F72,2)</f>
        <v>0</v>
      </c>
      <c r="I72" s="186"/>
      <c r="J72" s="111"/>
      <c r="K72" s="112"/>
      <c r="L72" s="113"/>
      <c r="M72" s="114"/>
      <c r="N72" s="114"/>
      <c r="O72" s="114"/>
      <c r="P72" s="188"/>
    </row>
    <row r="73" spans="1:16" s="187" customFormat="1" ht="30" customHeight="1">
      <c r="A73" s="204"/>
      <c r="B73" s="212" t="s">
        <v>144</v>
      </c>
      <c r="C73" s="213" t="s">
        <v>361</v>
      </c>
      <c r="D73" s="214" t="s">
        <v>1217</v>
      </c>
      <c r="E73" s="215"/>
      <c r="F73" s="216"/>
      <c r="G73" s="219"/>
      <c r="H73" s="217"/>
      <c r="I73" s="186"/>
      <c r="J73" s="111"/>
      <c r="K73" s="112"/>
      <c r="L73" s="113"/>
      <c r="M73" s="114"/>
      <c r="N73" s="114"/>
      <c r="O73" s="114"/>
      <c r="P73" s="188"/>
    </row>
    <row r="74" spans="1:16" s="190" customFormat="1" ht="30" customHeight="1">
      <c r="A74" s="192" t="s">
        <v>306</v>
      </c>
      <c r="B74" s="221" t="s">
        <v>397</v>
      </c>
      <c r="C74" s="213" t="s">
        <v>363</v>
      </c>
      <c r="D74" s="214" t="s">
        <v>188</v>
      </c>
      <c r="E74" s="215" t="s">
        <v>193</v>
      </c>
      <c r="F74" s="216">
        <v>1</v>
      </c>
      <c r="G74" s="247"/>
      <c r="H74" s="217">
        <f>ROUND(G74*F74,2)</f>
        <v>0</v>
      </c>
      <c r="I74" s="195"/>
      <c r="J74" s="111"/>
      <c r="K74" s="112"/>
      <c r="L74" s="113"/>
      <c r="M74" s="114"/>
      <c r="N74" s="114"/>
      <c r="O74" s="114"/>
      <c r="P74" s="188"/>
    </row>
    <row r="75" spans="1:16" s="190" customFormat="1" ht="30" customHeight="1">
      <c r="A75" s="192" t="s">
        <v>555</v>
      </c>
      <c r="B75" s="212" t="s">
        <v>145</v>
      </c>
      <c r="C75" s="213" t="s">
        <v>1212</v>
      </c>
      <c r="D75" s="214" t="s">
        <v>1213</v>
      </c>
      <c r="E75" s="227"/>
      <c r="F75" s="216"/>
      <c r="G75" s="219"/>
      <c r="H75" s="217"/>
      <c r="I75" s="186"/>
      <c r="J75" s="111"/>
      <c r="K75" s="112"/>
      <c r="L75" s="113"/>
      <c r="M75" s="114"/>
      <c r="N75" s="114"/>
      <c r="O75" s="114"/>
      <c r="P75" s="188"/>
    </row>
    <row r="76" spans="1:16" s="190" customFormat="1" ht="30" customHeight="1">
      <c r="A76" s="192" t="s">
        <v>559</v>
      </c>
      <c r="B76" s="221" t="s">
        <v>397</v>
      </c>
      <c r="C76" s="213" t="s">
        <v>411</v>
      </c>
      <c r="D76" s="214"/>
      <c r="E76" s="215"/>
      <c r="F76" s="216"/>
      <c r="G76" s="219"/>
      <c r="H76" s="217">
        <f>ROUND(G76*F76,2)</f>
        <v>0</v>
      </c>
      <c r="I76" s="186"/>
      <c r="J76" s="111"/>
      <c r="K76" s="112"/>
      <c r="L76" s="113"/>
      <c r="M76" s="114"/>
      <c r="N76" s="114"/>
      <c r="O76" s="114"/>
      <c r="P76" s="188"/>
    </row>
    <row r="77" spans="1:16" s="190" customFormat="1" ht="30" customHeight="1">
      <c r="A77" s="192" t="s">
        <v>560</v>
      </c>
      <c r="B77" s="228" t="s">
        <v>822</v>
      </c>
      <c r="C77" s="213" t="s">
        <v>843</v>
      </c>
      <c r="D77" s="214"/>
      <c r="E77" s="215" t="s">
        <v>195</v>
      </c>
      <c r="F77" s="216">
        <v>1</v>
      </c>
      <c r="G77" s="247"/>
      <c r="H77" s="217">
        <f>ROUND(G77*F77,2)</f>
        <v>0</v>
      </c>
      <c r="I77" s="186"/>
      <c r="J77" s="111"/>
      <c r="K77" s="112"/>
      <c r="L77" s="113"/>
      <c r="M77" s="114"/>
      <c r="N77" s="114"/>
      <c r="O77" s="114"/>
      <c r="P77" s="188"/>
    </row>
    <row r="78" spans="1:15" s="184" customFormat="1" ht="39.75" customHeight="1">
      <c r="A78" s="183"/>
      <c r="B78" s="211" t="str">
        <f>B70</f>
        <v>E</v>
      </c>
      <c r="C78" s="286" t="str">
        <f>C70</f>
        <v>ALEXANDER AVENUE AT WORTH STREET - INTERSECTION ENHANCEMENTS</v>
      </c>
      <c r="D78" s="286"/>
      <c r="E78" s="286"/>
      <c r="F78" s="286"/>
      <c r="G78" s="230" t="s">
        <v>1207</v>
      </c>
      <c r="H78" s="230">
        <f>SUM(H70:H77)</f>
        <v>0</v>
      </c>
      <c r="J78" s="111"/>
      <c r="K78" s="112"/>
      <c r="L78" s="113"/>
      <c r="M78" s="114"/>
      <c r="N78" s="114"/>
      <c r="O78" s="114"/>
    </row>
    <row r="79" spans="1:15" s="184" customFormat="1" ht="15" customHeight="1">
      <c r="A79" s="183"/>
      <c r="B79" s="265"/>
      <c r="C79" s="266"/>
      <c r="D79" s="266"/>
      <c r="E79" s="266"/>
      <c r="F79" s="266"/>
      <c r="G79" s="270"/>
      <c r="H79" s="271"/>
      <c r="J79" s="111"/>
      <c r="K79" s="112"/>
      <c r="L79" s="113"/>
      <c r="M79" s="114"/>
      <c r="N79" s="114"/>
      <c r="O79" s="114"/>
    </row>
    <row r="80" spans="1:15" s="184" customFormat="1" ht="39.75" customHeight="1">
      <c r="A80" s="196"/>
      <c r="B80" s="229" t="s">
        <v>710</v>
      </c>
      <c r="C80" s="287" t="s">
        <v>1221</v>
      </c>
      <c r="D80" s="287"/>
      <c r="E80" s="287"/>
      <c r="F80" s="287"/>
      <c r="G80" s="249"/>
      <c r="H80" s="254"/>
      <c r="J80" s="111"/>
      <c r="K80" s="112"/>
      <c r="L80" s="113"/>
      <c r="M80" s="114"/>
      <c r="N80" s="114"/>
      <c r="O80" s="114"/>
    </row>
    <row r="81" spans="1:16" s="187" customFormat="1" ht="30" customHeight="1">
      <c r="A81" s="191"/>
      <c r="B81" s="222"/>
      <c r="C81" s="225" t="s">
        <v>227</v>
      </c>
      <c r="D81" s="226"/>
      <c r="E81" s="226"/>
      <c r="F81" s="226"/>
      <c r="G81" s="219"/>
      <c r="H81" s="220"/>
      <c r="I81" s="186"/>
      <c r="J81" s="111"/>
      <c r="K81" s="112"/>
      <c r="L81" s="113"/>
      <c r="M81" s="114"/>
      <c r="N81" s="114"/>
      <c r="O81" s="114"/>
      <c r="P81" s="194"/>
    </row>
    <row r="82" spans="1:16" s="187" customFormat="1" ht="30" customHeight="1">
      <c r="A82" s="185"/>
      <c r="B82" s="212" t="s">
        <v>149</v>
      </c>
      <c r="C82" s="213" t="s">
        <v>1209</v>
      </c>
      <c r="D82" s="214" t="s">
        <v>1210</v>
      </c>
      <c r="E82" s="215" t="s">
        <v>1211</v>
      </c>
      <c r="F82" s="216">
        <v>1</v>
      </c>
      <c r="G82" s="247"/>
      <c r="H82" s="217">
        <f aca="true" t="shared" si="0" ref="H82:H94">ROUND(G82*F82,2)</f>
        <v>0</v>
      </c>
      <c r="I82" s="186"/>
      <c r="J82" s="111"/>
      <c r="K82" s="112"/>
      <c r="L82" s="113"/>
      <c r="M82" s="114"/>
      <c r="N82" s="114"/>
      <c r="O82" s="114"/>
      <c r="P82" s="188"/>
    </row>
    <row r="83" spans="1:16" s="190" customFormat="1" ht="30" customHeight="1">
      <c r="A83" s="192" t="s">
        <v>555</v>
      </c>
      <c r="B83" s="212" t="s">
        <v>150</v>
      </c>
      <c r="C83" s="213" t="s">
        <v>1212</v>
      </c>
      <c r="D83" s="214" t="s">
        <v>1222</v>
      </c>
      <c r="E83" s="227"/>
      <c r="F83" s="216"/>
      <c r="G83" s="219"/>
      <c r="H83" s="217"/>
      <c r="I83" s="186"/>
      <c r="J83" s="111"/>
      <c r="K83" s="112"/>
      <c r="L83" s="113"/>
      <c r="M83" s="114"/>
      <c r="N83" s="114"/>
      <c r="O83" s="114"/>
      <c r="P83" s="188"/>
    </row>
    <row r="84" spans="1:16" s="190" customFormat="1" ht="30" customHeight="1">
      <c r="A84" s="192" t="s">
        <v>559</v>
      </c>
      <c r="B84" s="221" t="s">
        <v>397</v>
      </c>
      <c r="C84" s="213" t="s">
        <v>411</v>
      </c>
      <c r="D84" s="214"/>
      <c r="E84" s="215"/>
      <c r="F84" s="216"/>
      <c r="G84" s="219"/>
      <c r="H84" s="217"/>
      <c r="I84" s="186"/>
      <c r="J84" s="111"/>
      <c r="K84" s="112"/>
      <c r="L84" s="113"/>
      <c r="M84" s="114"/>
      <c r="N84" s="114"/>
      <c r="O84" s="114"/>
      <c r="P84" s="188"/>
    </row>
    <row r="85" spans="1:16" s="190" customFormat="1" ht="30" customHeight="1">
      <c r="A85" s="192" t="s">
        <v>560</v>
      </c>
      <c r="B85" s="228" t="s">
        <v>822</v>
      </c>
      <c r="C85" s="213" t="s">
        <v>843</v>
      </c>
      <c r="D85" s="214"/>
      <c r="E85" s="215" t="s">
        <v>195</v>
      </c>
      <c r="F85" s="216">
        <v>35</v>
      </c>
      <c r="G85" s="247"/>
      <c r="H85" s="217">
        <f t="shared" si="0"/>
        <v>0</v>
      </c>
      <c r="I85" s="186"/>
      <c r="J85" s="111"/>
      <c r="K85" s="112"/>
      <c r="L85" s="113"/>
      <c r="M85" s="114"/>
      <c r="N85" s="114"/>
      <c r="O85" s="114"/>
      <c r="P85" s="188"/>
    </row>
    <row r="86" spans="1:16" s="190" customFormat="1" ht="30" customHeight="1">
      <c r="A86" s="192" t="s">
        <v>320</v>
      </c>
      <c r="B86" s="212" t="s">
        <v>151</v>
      </c>
      <c r="C86" s="213" t="s">
        <v>538</v>
      </c>
      <c r="D86" s="214" t="s">
        <v>820</v>
      </c>
      <c r="E86" s="215"/>
      <c r="F86" s="216"/>
      <c r="G86" s="219"/>
      <c r="H86" s="217"/>
      <c r="I86" s="186"/>
      <c r="J86" s="111"/>
      <c r="K86" s="112"/>
      <c r="L86" s="113"/>
      <c r="M86" s="114"/>
      <c r="N86" s="114"/>
      <c r="O86" s="114"/>
      <c r="P86" s="188"/>
    </row>
    <row r="87" spans="1:16" s="190" customFormat="1" ht="30" customHeight="1">
      <c r="A87" s="192" t="s">
        <v>329</v>
      </c>
      <c r="B87" s="221" t="s">
        <v>397</v>
      </c>
      <c r="C87" s="213" t="s">
        <v>210</v>
      </c>
      <c r="D87" s="214" t="s">
        <v>188</v>
      </c>
      <c r="E87" s="215" t="s">
        <v>193</v>
      </c>
      <c r="F87" s="216">
        <v>3</v>
      </c>
      <c r="G87" s="247"/>
      <c r="H87" s="217">
        <f t="shared" si="0"/>
        <v>0</v>
      </c>
      <c r="I87" s="186"/>
      <c r="J87" s="111"/>
      <c r="K87" s="112"/>
      <c r="L87" s="113"/>
      <c r="M87" s="114"/>
      <c r="N87" s="114"/>
      <c r="O87" s="114"/>
      <c r="P87" s="188"/>
    </row>
    <row r="88" spans="1:16" s="190" customFormat="1" ht="30" customHeight="1">
      <c r="A88" s="192" t="s">
        <v>330</v>
      </c>
      <c r="B88" s="221" t="s">
        <v>398</v>
      </c>
      <c r="C88" s="213" t="s">
        <v>211</v>
      </c>
      <c r="D88" s="214" t="s">
        <v>188</v>
      </c>
      <c r="E88" s="215" t="s">
        <v>193</v>
      </c>
      <c r="F88" s="216">
        <v>8</v>
      </c>
      <c r="G88" s="247"/>
      <c r="H88" s="217">
        <f t="shared" si="0"/>
        <v>0</v>
      </c>
      <c r="I88" s="186"/>
      <c r="J88" s="111"/>
      <c r="K88" s="112"/>
      <c r="L88" s="113"/>
      <c r="M88" s="114"/>
      <c r="N88" s="114"/>
      <c r="O88" s="114"/>
      <c r="P88" s="188"/>
    </row>
    <row r="89" spans="1:16" s="190" customFormat="1" ht="30" customHeight="1">
      <c r="A89" s="192" t="s">
        <v>345</v>
      </c>
      <c r="B89" s="212" t="s">
        <v>152</v>
      </c>
      <c r="C89" s="213" t="s">
        <v>176</v>
      </c>
      <c r="D89" s="214" t="s">
        <v>821</v>
      </c>
      <c r="E89" s="215"/>
      <c r="F89" s="216"/>
      <c r="G89" s="219"/>
      <c r="H89" s="217"/>
      <c r="I89" s="186"/>
      <c r="J89" s="111"/>
      <c r="K89" s="112"/>
      <c r="L89" s="113"/>
      <c r="M89" s="114"/>
      <c r="N89" s="114"/>
      <c r="O89" s="114"/>
      <c r="P89" s="188"/>
    </row>
    <row r="90" spans="1:16" s="190" customFormat="1" ht="30" customHeight="1">
      <c r="A90" s="192" t="s">
        <v>346</v>
      </c>
      <c r="B90" s="221" t="s">
        <v>397</v>
      </c>
      <c r="C90" s="213" t="s">
        <v>208</v>
      </c>
      <c r="D90" s="214" t="s">
        <v>188</v>
      </c>
      <c r="E90" s="215" t="s">
        <v>196</v>
      </c>
      <c r="F90" s="216">
        <v>15</v>
      </c>
      <c r="G90" s="247"/>
      <c r="H90" s="217">
        <f t="shared" si="0"/>
        <v>0</v>
      </c>
      <c r="I90" s="186"/>
      <c r="J90" s="111"/>
      <c r="K90" s="112"/>
      <c r="L90" s="113"/>
      <c r="M90" s="114"/>
      <c r="N90" s="114"/>
      <c r="O90" s="114"/>
      <c r="P90" s="188"/>
    </row>
    <row r="91" spans="1:16" s="190" customFormat="1" ht="30" customHeight="1">
      <c r="A91" s="192" t="s">
        <v>348</v>
      </c>
      <c r="B91" s="212" t="s">
        <v>153</v>
      </c>
      <c r="C91" s="213" t="s">
        <v>177</v>
      </c>
      <c r="D91" s="214" t="s">
        <v>821</v>
      </c>
      <c r="E91" s="215"/>
      <c r="F91" s="216"/>
      <c r="G91" s="219"/>
      <c r="H91" s="217"/>
      <c r="I91" s="186"/>
      <c r="J91" s="111"/>
      <c r="K91" s="112"/>
      <c r="L91" s="113"/>
      <c r="M91" s="114"/>
      <c r="N91" s="114"/>
      <c r="O91" s="114"/>
      <c r="P91" s="188"/>
    </row>
    <row r="92" spans="1:16" s="190" customFormat="1" ht="30" customHeight="1">
      <c r="A92" s="192" t="s">
        <v>349</v>
      </c>
      <c r="B92" s="221" t="s">
        <v>397</v>
      </c>
      <c r="C92" s="213" t="s">
        <v>206</v>
      </c>
      <c r="D92" s="214" t="s">
        <v>188</v>
      </c>
      <c r="E92" s="215" t="s">
        <v>196</v>
      </c>
      <c r="F92" s="216">
        <v>25</v>
      </c>
      <c r="G92" s="247"/>
      <c r="H92" s="217">
        <f t="shared" si="0"/>
        <v>0</v>
      </c>
      <c r="I92" s="186"/>
      <c r="J92" s="111"/>
      <c r="K92" s="112"/>
      <c r="L92" s="113"/>
      <c r="M92" s="114"/>
      <c r="N92" s="114"/>
      <c r="O92" s="114"/>
      <c r="P92" s="188"/>
    </row>
    <row r="93" spans="1:16" s="199" customFormat="1" ht="30" customHeight="1">
      <c r="A93" s="192" t="s">
        <v>565</v>
      </c>
      <c r="B93" s="212" t="s">
        <v>669</v>
      </c>
      <c r="C93" s="213" t="s">
        <v>107</v>
      </c>
      <c r="D93" s="214" t="s">
        <v>3</v>
      </c>
      <c r="E93" s="215"/>
      <c r="F93" s="216"/>
      <c r="G93" s="219"/>
      <c r="H93" s="217"/>
      <c r="I93" s="186"/>
      <c r="J93" s="111"/>
      <c r="K93" s="112"/>
      <c r="L93" s="113"/>
      <c r="M93" s="114"/>
      <c r="N93" s="114"/>
      <c r="O93" s="114"/>
      <c r="P93" s="188"/>
    </row>
    <row r="94" spans="1:16" s="200" customFormat="1" ht="30" customHeight="1">
      <c r="A94" s="192" t="s">
        <v>566</v>
      </c>
      <c r="B94" s="221" t="s">
        <v>397</v>
      </c>
      <c r="C94" s="213" t="s">
        <v>99</v>
      </c>
      <c r="D94" s="214" t="s">
        <v>188</v>
      </c>
      <c r="E94" s="215" t="s">
        <v>193</v>
      </c>
      <c r="F94" s="216">
        <v>240</v>
      </c>
      <c r="G94" s="247"/>
      <c r="H94" s="217">
        <f t="shared" si="0"/>
        <v>0</v>
      </c>
      <c r="I94" s="186"/>
      <c r="J94" s="111"/>
      <c r="K94" s="112"/>
      <c r="L94" s="113"/>
      <c r="M94" s="114"/>
      <c r="N94" s="114"/>
      <c r="O94" s="114"/>
      <c r="P94" s="188"/>
    </row>
    <row r="95" spans="1:15" s="184" customFormat="1" ht="39.75" customHeight="1">
      <c r="A95" s="183"/>
      <c r="B95" s="211" t="str">
        <f>B80</f>
        <v>F</v>
      </c>
      <c r="C95" s="286" t="str">
        <f>C80</f>
        <v>ALEXANDER AVENUE AT WINKS STREET - INTERSECTION ENHANCEMENTS</v>
      </c>
      <c r="D95" s="286"/>
      <c r="E95" s="286"/>
      <c r="F95" s="286"/>
      <c r="G95" s="230" t="s">
        <v>1207</v>
      </c>
      <c r="H95" s="230">
        <f>SUM(H80:H94)</f>
        <v>0</v>
      </c>
      <c r="J95" s="111"/>
      <c r="K95" s="112"/>
      <c r="L95" s="113"/>
      <c r="M95" s="114"/>
      <c r="N95" s="114"/>
      <c r="O95" s="114"/>
    </row>
    <row r="96" spans="1:15" s="184" customFormat="1" ht="15" customHeight="1">
      <c r="A96" s="183"/>
      <c r="B96" s="265"/>
      <c r="C96" s="266"/>
      <c r="D96" s="266"/>
      <c r="E96" s="266"/>
      <c r="F96" s="266"/>
      <c r="G96" s="270"/>
      <c r="H96" s="271"/>
      <c r="J96" s="111"/>
      <c r="K96" s="112"/>
      <c r="L96" s="113"/>
      <c r="M96" s="114"/>
      <c r="N96" s="114"/>
      <c r="O96" s="114"/>
    </row>
    <row r="97" spans="1:15" s="184" customFormat="1" ht="39.75" customHeight="1">
      <c r="A97" s="196"/>
      <c r="B97" s="229" t="s">
        <v>711</v>
      </c>
      <c r="C97" s="287" t="s">
        <v>1223</v>
      </c>
      <c r="D97" s="287"/>
      <c r="E97" s="287"/>
      <c r="F97" s="287"/>
      <c r="G97" s="249"/>
      <c r="H97" s="254"/>
      <c r="J97" s="111"/>
      <c r="K97" s="112"/>
      <c r="L97" s="113"/>
      <c r="M97" s="114"/>
      <c r="N97" s="114"/>
      <c r="O97" s="114"/>
    </row>
    <row r="98" spans="1:16" s="187" customFormat="1" ht="30" customHeight="1">
      <c r="A98" s="191"/>
      <c r="B98" s="222"/>
      <c r="C98" s="225" t="s">
        <v>227</v>
      </c>
      <c r="D98" s="226"/>
      <c r="E98" s="226"/>
      <c r="F98" s="226"/>
      <c r="G98" s="219"/>
      <c r="H98" s="220"/>
      <c r="I98" s="186"/>
      <c r="J98" s="111"/>
      <c r="K98" s="112"/>
      <c r="L98" s="113"/>
      <c r="M98" s="114"/>
      <c r="N98" s="114"/>
      <c r="O98" s="114"/>
      <c r="P98" s="194"/>
    </row>
    <row r="99" spans="1:16" s="187" customFormat="1" ht="30" customHeight="1">
      <c r="A99" s="203" t="s">
        <v>498</v>
      </c>
      <c r="B99" s="212" t="s">
        <v>159</v>
      </c>
      <c r="C99" s="213" t="s">
        <v>112</v>
      </c>
      <c r="D99" s="214" t="s">
        <v>1224</v>
      </c>
      <c r="E99" s="215" t="s">
        <v>1211</v>
      </c>
      <c r="F99" s="216">
        <v>1</v>
      </c>
      <c r="G99" s="247"/>
      <c r="H99" s="217">
        <f>ROUND(G99*F99,2)</f>
        <v>0</v>
      </c>
      <c r="I99" s="186"/>
      <c r="J99" s="111"/>
      <c r="K99" s="112"/>
      <c r="L99" s="113"/>
      <c r="M99" s="114"/>
      <c r="N99" s="114"/>
      <c r="O99" s="114"/>
      <c r="P99" s="188"/>
    </row>
    <row r="100" spans="1:16" s="190" customFormat="1" ht="30" customHeight="1">
      <c r="A100" s="189" t="s">
        <v>576</v>
      </c>
      <c r="B100" s="212" t="s">
        <v>160</v>
      </c>
      <c r="C100" s="213" t="s">
        <v>572</v>
      </c>
      <c r="D100" s="214" t="s">
        <v>1225</v>
      </c>
      <c r="E100" s="215" t="s">
        <v>1211</v>
      </c>
      <c r="F100" s="216">
        <v>1</v>
      </c>
      <c r="G100" s="247"/>
      <c r="H100" s="217">
        <f>ROUND(G100*F100,2)</f>
        <v>0</v>
      </c>
      <c r="I100" s="186"/>
      <c r="J100" s="111"/>
      <c r="K100" s="112"/>
      <c r="L100" s="113"/>
      <c r="M100" s="114"/>
      <c r="N100" s="114"/>
      <c r="O100" s="114"/>
      <c r="P100" s="188"/>
    </row>
    <row r="101" spans="1:16" s="190" customFormat="1" ht="30" customHeight="1">
      <c r="A101" s="189" t="s">
        <v>287</v>
      </c>
      <c r="B101" s="212" t="s">
        <v>1100</v>
      </c>
      <c r="C101" s="213" t="s">
        <v>98</v>
      </c>
      <c r="D101" s="214" t="s">
        <v>907</v>
      </c>
      <c r="E101" s="215" t="s">
        <v>193</v>
      </c>
      <c r="F101" s="216">
        <v>680</v>
      </c>
      <c r="G101" s="247"/>
      <c r="H101" s="217">
        <f>ROUND(G101*F101,2)</f>
        <v>0</v>
      </c>
      <c r="I101" s="186"/>
      <c r="J101" s="111"/>
      <c r="K101" s="112"/>
      <c r="L101" s="113"/>
      <c r="M101" s="114"/>
      <c r="N101" s="114"/>
      <c r="O101" s="114"/>
      <c r="P101" s="188"/>
    </row>
    <row r="102" spans="1:16" s="187" customFormat="1" ht="30" customHeight="1">
      <c r="A102" s="189" t="s">
        <v>290</v>
      </c>
      <c r="B102" s="212" t="s">
        <v>1226</v>
      </c>
      <c r="C102" s="213" t="s">
        <v>115</v>
      </c>
      <c r="D102" s="214" t="s">
        <v>907</v>
      </c>
      <c r="E102" s="215"/>
      <c r="F102" s="216"/>
      <c r="G102" s="219"/>
      <c r="H102" s="217"/>
      <c r="I102" s="186" t="s">
        <v>908</v>
      </c>
      <c r="J102" s="111"/>
      <c r="K102" s="112"/>
      <c r="L102" s="113"/>
      <c r="M102" s="114"/>
      <c r="N102" s="114"/>
      <c r="O102" s="114"/>
      <c r="P102" s="188"/>
    </row>
    <row r="103" spans="1:16" s="187" customFormat="1" ht="30" customHeight="1">
      <c r="A103" s="185" t="s">
        <v>291</v>
      </c>
      <c r="B103" s="221" t="s">
        <v>397</v>
      </c>
      <c r="C103" s="213" t="s">
        <v>869</v>
      </c>
      <c r="D103" s="214" t="s">
        <v>188</v>
      </c>
      <c r="E103" s="215" t="s">
        <v>195</v>
      </c>
      <c r="F103" s="216">
        <v>260</v>
      </c>
      <c r="G103" s="247"/>
      <c r="H103" s="217">
        <f>ROUND(G103*F103,2)</f>
        <v>0</v>
      </c>
      <c r="I103" s="186" t="s">
        <v>909</v>
      </c>
      <c r="J103" s="111"/>
      <c r="K103" s="112"/>
      <c r="L103" s="113"/>
      <c r="M103" s="114"/>
      <c r="N103" s="114"/>
      <c r="O103" s="114"/>
      <c r="P103" s="188"/>
    </row>
    <row r="104" spans="1:16" s="187" customFormat="1" ht="30" customHeight="1">
      <c r="A104" s="189" t="s">
        <v>293</v>
      </c>
      <c r="B104" s="212" t="s">
        <v>1227</v>
      </c>
      <c r="C104" s="213" t="s">
        <v>364</v>
      </c>
      <c r="D104" s="214" t="s">
        <v>907</v>
      </c>
      <c r="E104" s="215" t="s">
        <v>194</v>
      </c>
      <c r="F104" s="216">
        <v>35</v>
      </c>
      <c r="G104" s="247"/>
      <c r="H104" s="217">
        <f>ROUND(G104*F104,2)</f>
        <v>0</v>
      </c>
      <c r="I104" s="186" t="s">
        <v>917</v>
      </c>
      <c r="J104" s="111"/>
      <c r="K104" s="112"/>
      <c r="L104" s="113"/>
      <c r="M104" s="114"/>
      <c r="N104" s="114"/>
      <c r="O104" s="114"/>
      <c r="P104" s="188"/>
    </row>
    <row r="105" spans="1:16" s="190" customFormat="1" ht="30" customHeight="1">
      <c r="A105" s="189" t="s">
        <v>303</v>
      </c>
      <c r="B105" s="212" t="s">
        <v>1228</v>
      </c>
      <c r="C105" s="213" t="s">
        <v>871</v>
      </c>
      <c r="D105" s="214" t="s">
        <v>872</v>
      </c>
      <c r="E105" s="215" t="s">
        <v>193</v>
      </c>
      <c r="F105" s="216">
        <v>680</v>
      </c>
      <c r="G105" s="247"/>
      <c r="H105" s="217">
        <f>ROUND(G105*F105,2)</f>
        <v>0</v>
      </c>
      <c r="I105" s="186"/>
      <c r="J105" s="111"/>
      <c r="K105" s="112"/>
      <c r="L105" s="113"/>
      <c r="M105" s="114"/>
      <c r="N105" s="114"/>
      <c r="O105" s="114"/>
      <c r="P105" s="188"/>
    </row>
    <row r="106" spans="1:16" s="187" customFormat="1" ht="30" customHeight="1">
      <c r="A106" s="191"/>
      <c r="B106" s="218"/>
      <c r="C106" s="278" t="s">
        <v>819</v>
      </c>
      <c r="D106" s="278"/>
      <c r="E106" s="278"/>
      <c r="F106" s="278"/>
      <c r="G106" s="219"/>
      <c r="H106" s="220"/>
      <c r="I106" s="186"/>
      <c r="J106" s="111"/>
      <c r="K106" s="112"/>
      <c r="L106" s="113"/>
      <c r="M106" s="114"/>
      <c r="N106" s="114"/>
      <c r="O106" s="114"/>
      <c r="P106" s="188"/>
    </row>
    <row r="107" spans="1:16" s="187" customFormat="1" ht="30" customHeight="1">
      <c r="A107" s="192" t="s">
        <v>996</v>
      </c>
      <c r="B107" s="212" t="s">
        <v>1229</v>
      </c>
      <c r="C107" s="213" t="s">
        <v>385</v>
      </c>
      <c r="D107" s="214" t="s">
        <v>997</v>
      </c>
      <c r="E107" s="215"/>
      <c r="F107" s="216"/>
      <c r="G107" s="219"/>
      <c r="H107" s="217"/>
      <c r="I107" s="186"/>
      <c r="J107" s="111"/>
      <c r="K107" s="112"/>
      <c r="L107" s="113"/>
      <c r="M107" s="114"/>
      <c r="N107" s="114"/>
      <c r="O107" s="114"/>
      <c r="P107" s="188"/>
    </row>
    <row r="108" spans="1:16" s="190" customFormat="1" ht="30" customHeight="1">
      <c r="A108" s="192" t="s">
        <v>1001</v>
      </c>
      <c r="B108" s="221" t="s">
        <v>397</v>
      </c>
      <c r="C108" s="213" t="s">
        <v>453</v>
      </c>
      <c r="D108" s="214" t="s">
        <v>188</v>
      </c>
      <c r="E108" s="215" t="s">
        <v>197</v>
      </c>
      <c r="F108" s="216">
        <v>25</v>
      </c>
      <c r="G108" s="247"/>
      <c r="H108" s="217">
        <f>ROUND(G108*F108,2)</f>
        <v>0</v>
      </c>
      <c r="I108" s="195"/>
      <c r="J108" s="111"/>
      <c r="K108" s="112"/>
      <c r="L108" s="113"/>
      <c r="M108" s="114"/>
      <c r="N108" s="114"/>
      <c r="O108" s="114"/>
      <c r="P108" s="188"/>
    </row>
    <row r="109" spans="1:16" s="190" customFormat="1" ht="30" customHeight="1">
      <c r="A109" s="192" t="s">
        <v>1009</v>
      </c>
      <c r="B109" s="212" t="s">
        <v>1230</v>
      </c>
      <c r="C109" s="213" t="s">
        <v>387</v>
      </c>
      <c r="D109" s="214" t="s">
        <v>997</v>
      </c>
      <c r="E109" s="215"/>
      <c r="F109" s="216"/>
      <c r="G109" s="219"/>
      <c r="H109" s="217"/>
      <c r="I109" s="186"/>
      <c r="J109" s="111"/>
      <c r="K109" s="112"/>
      <c r="L109" s="113"/>
      <c r="M109" s="114"/>
      <c r="N109" s="114"/>
      <c r="O109" s="114"/>
      <c r="P109" s="188"/>
    </row>
    <row r="110" spans="1:16" s="187" customFormat="1" ht="30" customHeight="1">
      <c r="A110" s="192" t="s">
        <v>1020</v>
      </c>
      <c r="B110" s="221" t="s">
        <v>397</v>
      </c>
      <c r="C110" s="213" t="s">
        <v>1231</v>
      </c>
      <c r="D110" s="214" t="s">
        <v>389</v>
      </c>
      <c r="E110" s="215" t="s">
        <v>197</v>
      </c>
      <c r="F110" s="231">
        <v>25</v>
      </c>
      <c r="G110" s="247"/>
      <c r="H110" s="217">
        <f>ROUND(G110*F110,2)</f>
        <v>0</v>
      </c>
      <c r="I110" s="186" t="s">
        <v>1021</v>
      </c>
      <c r="J110" s="111"/>
      <c r="K110" s="112"/>
      <c r="L110" s="113"/>
      <c r="M110" s="114"/>
      <c r="N110" s="114"/>
      <c r="O110" s="114"/>
      <c r="P110" s="188"/>
    </row>
    <row r="111" spans="1:16" s="190" customFormat="1" ht="30" customHeight="1">
      <c r="A111" s="192" t="s">
        <v>555</v>
      </c>
      <c r="B111" s="212" t="s">
        <v>1232</v>
      </c>
      <c r="C111" s="213" t="s">
        <v>409</v>
      </c>
      <c r="D111" s="214" t="s">
        <v>880</v>
      </c>
      <c r="E111" s="227"/>
      <c r="F111" s="216"/>
      <c r="G111" s="219"/>
      <c r="H111" s="217"/>
      <c r="I111" s="186"/>
      <c r="J111" s="111"/>
      <c r="K111" s="112"/>
      <c r="L111" s="113"/>
      <c r="M111" s="114"/>
      <c r="N111" s="114"/>
      <c r="O111" s="114"/>
      <c r="P111" s="188"/>
    </row>
    <row r="112" spans="1:16" s="190" customFormat="1" ht="30" customHeight="1">
      <c r="A112" s="192" t="s">
        <v>559</v>
      </c>
      <c r="B112" s="221" t="s">
        <v>397</v>
      </c>
      <c r="C112" s="213" t="s">
        <v>411</v>
      </c>
      <c r="D112" s="214"/>
      <c r="E112" s="215"/>
      <c r="F112" s="216"/>
      <c r="G112" s="219"/>
      <c r="H112" s="217"/>
      <c r="I112" s="186"/>
      <c r="J112" s="111"/>
      <c r="K112" s="112"/>
      <c r="L112" s="113"/>
      <c r="M112" s="114"/>
      <c r="N112" s="114"/>
      <c r="O112" s="114"/>
      <c r="P112" s="188"/>
    </row>
    <row r="113" spans="1:16" s="190" customFormat="1" ht="30" customHeight="1">
      <c r="A113" s="192" t="s">
        <v>560</v>
      </c>
      <c r="B113" s="228" t="s">
        <v>822</v>
      </c>
      <c r="C113" s="213" t="s">
        <v>843</v>
      </c>
      <c r="D113" s="214"/>
      <c r="E113" s="215" t="s">
        <v>195</v>
      </c>
      <c r="F113" s="216">
        <v>120</v>
      </c>
      <c r="G113" s="247"/>
      <c r="H113" s="217">
        <f>ROUND(G113*F113,2)</f>
        <v>0</v>
      </c>
      <c r="I113" s="186"/>
      <c r="J113" s="111"/>
      <c r="K113" s="112"/>
      <c r="L113" s="113"/>
      <c r="M113" s="114"/>
      <c r="N113" s="114"/>
      <c r="O113" s="114"/>
      <c r="P113" s="188"/>
    </row>
    <row r="114" spans="1:16" s="187" customFormat="1" ht="30" customHeight="1">
      <c r="A114" s="191"/>
      <c r="B114" s="222"/>
      <c r="C114" s="223" t="s">
        <v>233</v>
      </c>
      <c r="D114" s="224"/>
      <c r="E114" s="224"/>
      <c r="F114" s="224"/>
      <c r="G114" s="219"/>
      <c r="H114" s="220"/>
      <c r="I114" s="186"/>
      <c r="J114" s="111"/>
      <c r="K114" s="112"/>
      <c r="L114" s="113"/>
      <c r="M114" s="114"/>
      <c r="N114" s="114"/>
      <c r="O114" s="114"/>
      <c r="P114" s="188"/>
    </row>
    <row r="115" spans="1:16" s="187" customFormat="1" ht="30" customHeight="1">
      <c r="A115" s="192" t="s">
        <v>282</v>
      </c>
      <c r="B115" s="212" t="s">
        <v>1233</v>
      </c>
      <c r="C115" s="213" t="s">
        <v>161</v>
      </c>
      <c r="D115" s="214" t="s">
        <v>13</v>
      </c>
      <c r="E115" s="215"/>
      <c r="F115" s="216"/>
      <c r="G115" s="219"/>
      <c r="H115" s="217"/>
      <c r="I115" s="186"/>
      <c r="J115" s="111"/>
      <c r="K115" s="112"/>
      <c r="L115" s="113"/>
      <c r="M115" s="114"/>
      <c r="N115" s="114"/>
      <c r="O115" s="114"/>
      <c r="P115" s="188"/>
    </row>
    <row r="116" spans="1:16" s="190" customFormat="1" ht="30" customHeight="1">
      <c r="A116" s="192" t="s">
        <v>284</v>
      </c>
      <c r="B116" s="221" t="s">
        <v>397</v>
      </c>
      <c r="C116" s="213" t="s">
        <v>1195</v>
      </c>
      <c r="D116" s="214"/>
      <c r="E116" s="215" t="s">
        <v>193</v>
      </c>
      <c r="F116" s="216">
        <v>1000</v>
      </c>
      <c r="G116" s="247"/>
      <c r="H116" s="217">
        <f>ROUND(G116*F116,2)</f>
        <v>0</v>
      </c>
      <c r="I116" s="186"/>
      <c r="J116" s="111"/>
      <c r="K116" s="112"/>
      <c r="L116" s="113"/>
      <c r="M116" s="114"/>
      <c r="N116" s="114"/>
      <c r="O116" s="114"/>
      <c r="P116" s="188"/>
    </row>
    <row r="117" spans="1:16" s="190" customFormat="1" ht="30" customHeight="1">
      <c r="A117" s="191"/>
      <c r="B117" s="222"/>
      <c r="C117" s="223" t="s">
        <v>201</v>
      </c>
      <c r="D117" s="224"/>
      <c r="E117" s="224"/>
      <c r="F117" s="224"/>
      <c r="G117" s="219"/>
      <c r="H117" s="220"/>
      <c r="I117" s="186"/>
      <c r="J117" s="111"/>
      <c r="K117" s="112"/>
      <c r="L117" s="113"/>
      <c r="M117" s="114"/>
      <c r="N117" s="114"/>
      <c r="O117" s="114"/>
      <c r="P117" s="188"/>
    </row>
    <row r="118" spans="1:16" s="187" customFormat="1" ht="30" customHeight="1">
      <c r="A118" s="192"/>
      <c r="B118" s="232" t="s">
        <v>1234</v>
      </c>
      <c r="C118" s="213" t="s">
        <v>1235</v>
      </c>
      <c r="D118" s="214" t="s">
        <v>1236</v>
      </c>
      <c r="E118" s="215" t="s">
        <v>1211</v>
      </c>
      <c r="F118" s="216">
        <v>1</v>
      </c>
      <c r="G118" s="247"/>
      <c r="H118" s="217">
        <f>ROUND(G118*F118,2)</f>
        <v>0</v>
      </c>
      <c r="I118" s="186"/>
      <c r="J118" s="111"/>
      <c r="K118" s="112"/>
      <c r="L118" s="113"/>
      <c r="M118" s="114"/>
      <c r="N118" s="114"/>
      <c r="O118" s="114"/>
      <c r="P118" s="188"/>
    </row>
    <row r="119" spans="1:15" s="184" customFormat="1" ht="39.75" customHeight="1">
      <c r="A119" s="183"/>
      <c r="B119" s="211" t="str">
        <f>B97</f>
        <v>G</v>
      </c>
      <c r="C119" s="286" t="str">
        <f>C97</f>
        <v>1155 PACIFIC AVENUE PATHWAY CONSTRUCTION - WINKS STREET TO SURFACE PARKING LOT</v>
      </c>
      <c r="D119" s="286"/>
      <c r="E119" s="286"/>
      <c r="F119" s="286"/>
      <c r="G119" s="230" t="s">
        <v>1207</v>
      </c>
      <c r="H119" s="230">
        <f>SUM(H97:H118)</f>
        <v>0</v>
      </c>
      <c r="J119" s="111"/>
      <c r="K119" s="112"/>
      <c r="L119" s="113"/>
      <c r="M119" s="114"/>
      <c r="N119" s="114"/>
      <c r="O119" s="114"/>
    </row>
    <row r="120" spans="1:15" s="184" customFormat="1" ht="15" customHeight="1">
      <c r="A120" s="183"/>
      <c r="B120" s="265"/>
      <c r="C120" s="266"/>
      <c r="D120" s="266"/>
      <c r="E120" s="266"/>
      <c r="F120" s="266"/>
      <c r="G120" s="270"/>
      <c r="H120" s="271"/>
      <c r="J120" s="111"/>
      <c r="K120" s="112"/>
      <c r="L120" s="113"/>
      <c r="M120" s="114"/>
      <c r="N120" s="114"/>
      <c r="O120" s="114"/>
    </row>
    <row r="121" spans="1:15" s="184" customFormat="1" ht="39.75" customHeight="1">
      <c r="A121" s="196"/>
      <c r="B121" s="229" t="s">
        <v>712</v>
      </c>
      <c r="C121" s="287" t="s">
        <v>1237</v>
      </c>
      <c r="D121" s="287"/>
      <c r="E121" s="287"/>
      <c r="F121" s="287"/>
      <c r="G121" s="249"/>
      <c r="H121" s="254"/>
      <c r="J121" s="111"/>
      <c r="K121" s="112"/>
      <c r="L121" s="113"/>
      <c r="M121" s="114"/>
      <c r="N121" s="114"/>
      <c r="O121" s="114"/>
    </row>
    <row r="122" spans="1:16" s="187" customFormat="1" ht="30" customHeight="1">
      <c r="A122" s="191"/>
      <c r="B122" s="222"/>
      <c r="C122" s="225" t="s">
        <v>227</v>
      </c>
      <c r="D122" s="226"/>
      <c r="E122" s="226"/>
      <c r="F122" s="226"/>
      <c r="G122" s="219"/>
      <c r="H122" s="220"/>
      <c r="I122" s="186"/>
      <c r="J122" s="111"/>
      <c r="K122" s="112"/>
      <c r="L122" s="113"/>
      <c r="M122" s="114"/>
      <c r="N122" s="114"/>
      <c r="O122" s="114"/>
      <c r="P122" s="194"/>
    </row>
    <row r="123" spans="1:16" s="187" customFormat="1" ht="30" customHeight="1">
      <c r="A123" s="185" t="s">
        <v>498</v>
      </c>
      <c r="B123" s="212" t="s">
        <v>524</v>
      </c>
      <c r="C123" s="213" t="s">
        <v>112</v>
      </c>
      <c r="D123" s="214" t="s">
        <v>907</v>
      </c>
      <c r="E123" s="215" t="s">
        <v>194</v>
      </c>
      <c r="F123" s="216">
        <v>60</v>
      </c>
      <c r="G123" s="247"/>
      <c r="H123" s="217">
        <f>ROUND(G123*F123,2)</f>
        <v>0</v>
      </c>
      <c r="I123" s="186"/>
      <c r="J123" s="111"/>
      <c r="K123" s="112"/>
      <c r="L123" s="113"/>
      <c r="M123" s="114"/>
      <c r="N123" s="114"/>
      <c r="O123" s="114"/>
      <c r="P123" s="188"/>
    </row>
    <row r="124" spans="1:16" s="190" customFormat="1" ht="30" customHeight="1">
      <c r="A124" s="189" t="s">
        <v>287</v>
      </c>
      <c r="B124" s="212" t="s">
        <v>162</v>
      </c>
      <c r="C124" s="213" t="s">
        <v>98</v>
      </c>
      <c r="D124" s="214" t="s">
        <v>907</v>
      </c>
      <c r="E124" s="215" t="s">
        <v>193</v>
      </c>
      <c r="F124" s="216">
        <v>150</v>
      </c>
      <c r="G124" s="247"/>
      <c r="H124" s="217">
        <f>ROUND(G124*F124,2)</f>
        <v>0</v>
      </c>
      <c r="I124" s="186"/>
      <c r="J124" s="111"/>
      <c r="K124" s="112"/>
      <c r="L124" s="113"/>
      <c r="M124" s="114"/>
      <c r="N124" s="114"/>
      <c r="O124" s="114"/>
      <c r="P124" s="188"/>
    </row>
    <row r="125" spans="1:16" s="187" customFormat="1" ht="30" customHeight="1">
      <c r="A125" s="189" t="s">
        <v>290</v>
      </c>
      <c r="B125" s="212" t="s">
        <v>592</v>
      </c>
      <c r="C125" s="213" t="s">
        <v>115</v>
      </c>
      <c r="D125" s="214" t="s">
        <v>907</v>
      </c>
      <c r="E125" s="215"/>
      <c r="F125" s="216"/>
      <c r="G125" s="219"/>
      <c r="H125" s="217"/>
      <c r="I125" s="186" t="s">
        <v>908</v>
      </c>
      <c r="J125" s="111"/>
      <c r="K125" s="112"/>
      <c r="L125" s="113"/>
      <c r="M125" s="114"/>
      <c r="N125" s="114"/>
      <c r="O125" s="114"/>
      <c r="P125" s="188"/>
    </row>
    <row r="126" spans="1:16" s="187" customFormat="1" ht="30" customHeight="1">
      <c r="A126" s="185" t="s">
        <v>291</v>
      </c>
      <c r="B126" s="221" t="s">
        <v>397</v>
      </c>
      <c r="C126" s="213" t="s">
        <v>869</v>
      </c>
      <c r="D126" s="214" t="s">
        <v>188</v>
      </c>
      <c r="E126" s="215" t="s">
        <v>195</v>
      </c>
      <c r="F126" s="216">
        <v>55</v>
      </c>
      <c r="G126" s="247"/>
      <c r="H126" s="217">
        <f>ROUND(G126*F126,2)</f>
        <v>0</v>
      </c>
      <c r="I126" s="186" t="s">
        <v>909</v>
      </c>
      <c r="J126" s="111"/>
      <c r="K126" s="112"/>
      <c r="L126" s="113"/>
      <c r="M126" s="114"/>
      <c r="N126" s="114"/>
      <c r="O126" s="114"/>
      <c r="P126" s="188"/>
    </row>
    <row r="127" spans="1:16" s="187" customFormat="1" ht="30" customHeight="1">
      <c r="A127" s="189" t="s">
        <v>293</v>
      </c>
      <c r="B127" s="212" t="s">
        <v>597</v>
      </c>
      <c r="C127" s="213" t="s">
        <v>364</v>
      </c>
      <c r="D127" s="214" t="s">
        <v>907</v>
      </c>
      <c r="E127" s="215" t="s">
        <v>194</v>
      </c>
      <c r="F127" s="216">
        <v>15</v>
      </c>
      <c r="G127" s="247"/>
      <c r="H127" s="217">
        <f>ROUND(G127*F127,2)</f>
        <v>0</v>
      </c>
      <c r="I127" s="186" t="s">
        <v>917</v>
      </c>
      <c r="J127" s="111"/>
      <c r="K127" s="112"/>
      <c r="L127" s="113"/>
      <c r="M127" s="114"/>
      <c r="N127" s="114"/>
      <c r="O127" s="114"/>
      <c r="P127" s="188"/>
    </row>
    <row r="128" spans="1:16" s="190" customFormat="1" ht="30" customHeight="1">
      <c r="A128" s="185" t="s">
        <v>295</v>
      </c>
      <c r="B128" s="212" t="s">
        <v>598</v>
      </c>
      <c r="C128" s="213" t="s">
        <v>120</v>
      </c>
      <c r="D128" s="214" t="s">
        <v>907</v>
      </c>
      <c r="E128" s="215" t="s">
        <v>193</v>
      </c>
      <c r="F128" s="216">
        <v>150</v>
      </c>
      <c r="G128" s="247"/>
      <c r="H128" s="217">
        <f>ROUND(G128*F128,2)</f>
        <v>0</v>
      </c>
      <c r="I128" s="186" t="s">
        <v>704</v>
      </c>
      <c r="J128" s="111"/>
      <c r="K128" s="112"/>
      <c r="L128" s="113"/>
      <c r="M128" s="114"/>
      <c r="N128" s="114"/>
      <c r="O128" s="114"/>
      <c r="P128" s="188"/>
    </row>
    <row r="129" spans="1:16" s="187" customFormat="1" ht="30" customHeight="1">
      <c r="A129" s="191"/>
      <c r="B129" s="218"/>
      <c r="C129" s="278" t="s">
        <v>819</v>
      </c>
      <c r="D129" s="278"/>
      <c r="E129" s="278"/>
      <c r="F129" s="278"/>
      <c r="G129" s="219"/>
      <c r="H129" s="220"/>
      <c r="I129" s="186"/>
      <c r="J129" s="111"/>
      <c r="K129" s="112"/>
      <c r="L129" s="113"/>
      <c r="M129" s="114"/>
      <c r="N129" s="114"/>
      <c r="O129" s="114"/>
      <c r="P129" s="188"/>
    </row>
    <row r="130" spans="1:16" s="187" customFormat="1" ht="30" customHeight="1">
      <c r="A130" s="204" t="s">
        <v>420</v>
      </c>
      <c r="B130" s="212" t="s">
        <v>599</v>
      </c>
      <c r="C130" s="213" t="s">
        <v>361</v>
      </c>
      <c r="D130" s="214" t="s">
        <v>1214</v>
      </c>
      <c r="E130" s="215"/>
      <c r="F130" s="216"/>
      <c r="G130" s="219"/>
      <c r="H130" s="217"/>
      <c r="I130" s="186"/>
      <c r="J130" s="111"/>
      <c r="K130" s="112"/>
      <c r="L130" s="113"/>
      <c r="M130" s="114"/>
      <c r="N130" s="114"/>
      <c r="O130" s="114"/>
      <c r="P130" s="188"/>
    </row>
    <row r="131" spans="1:16" s="190" customFormat="1" ht="30" customHeight="1">
      <c r="A131" s="192" t="s">
        <v>501</v>
      </c>
      <c r="B131" s="221" t="s">
        <v>397</v>
      </c>
      <c r="C131" s="213" t="s">
        <v>362</v>
      </c>
      <c r="D131" s="214" t="s">
        <v>188</v>
      </c>
      <c r="E131" s="215" t="s">
        <v>193</v>
      </c>
      <c r="F131" s="216">
        <v>50</v>
      </c>
      <c r="G131" s="247"/>
      <c r="H131" s="217">
        <f>ROUND(G131*F131,2)</f>
        <v>0</v>
      </c>
      <c r="I131" s="186"/>
      <c r="J131" s="111"/>
      <c r="K131" s="112"/>
      <c r="L131" s="113"/>
      <c r="M131" s="114"/>
      <c r="N131" s="114"/>
      <c r="O131" s="114"/>
      <c r="P131" s="188"/>
    </row>
    <row r="132" spans="1:16" s="187" customFormat="1" ht="30" customHeight="1">
      <c r="A132" s="185" t="s">
        <v>241</v>
      </c>
      <c r="B132" s="212" t="s">
        <v>600</v>
      </c>
      <c r="C132" s="213" t="s">
        <v>543</v>
      </c>
      <c r="D132" s="214" t="s">
        <v>1072</v>
      </c>
      <c r="E132" s="215"/>
      <c r="F132" s="231"/>
      <c r="G132" s="219"/>
      <c r="H132" s="233"/>
      <c r="I132" s="186"/>
      <c r="J132" s="111"/>
      <c r="K132" s="112"/>
      <c r="L132" s="113"/>
      <c r="M132" s="114"/>
      <c r="N132" s="114"/>
      <c r="O132" s="114"/>
      <c r="P132" s="188"/>
    </row>
    <row r="133" spans="1:16" s="187" customFormat="1" ht="30" customHeight="1">
      <c r="A133" s="185" t="s">
        <v>249</v>
      </c>
      <c r="B133" s="221" t="s">
        <v>397</v>
      </c>
      <c r="C133" s="213" t="s">
        <v>204</v>
      </c>
      <c r="D133" s="214" t="s">
        <v>188</v>
      </c>
      <c r="E133" s="215" t="s">
        <v>193</v>
      </c>
      <c r="F133" s="231">
        <v>120</v>
      </c>
      <c r="G133" s="247"/>
      <c r="H133" s="217">
        <f>ROUND(G133*F133,2)</f>
        <v>0</v>
      </c>
      <c r="I133" s="186" t="s">
        <v>674</v>
      </c>
      <c r="J133" s="111"/>
      <c r="K133" s="112"/>
      <c r="L133" s="113"/>
      <c r="M133" s="114"/>
      <c r="N133" s="114"/>
      <c r="O133" s="114"/>
      <c r="P133" s="188"/>
    </row>
    <row r="134" spans="1:16" s="190" customFormat="1" ht="30" customHeight="1">
      <c r="A134" s="192" t="s">
        <v>345</v>
      </c>
      <c r="B134" s="212" t="s">
        <v>640</v>
      </c>
      <c r="C134" s="213" t="s">
        <v>176</v>
      </c>
      <c r="D134" s="214" t="s">
        <v>821</v>
      </c>
      <c r="E134" s="215"/>
      <c r="F134" s="216"/>
      <c r="G134" s="219"/>
      <c r="H134" s="217"/>
      <c r="I134" s="186"/>
      <c r="J134" s="111"/>
      <c r="K134" s="112"/>
      <c r="L134" s="113"/>
      <c r="M134" s="114"/>
      <c r="N134" s="114"/>
      <c r="O134" s="114"/>
      <c r="P134" s="188"/>
    </row>
    <row r="135" spans="1:16" s="190" customFormat="1" ht="30" customHeight="1">
      <c r="A135" s="192" t="s">
        <v>346</v>
      </c>
      <c r="B135" s="221" t="s">
        <v>397</v>
      </c>
      <c r="C135" s="213" t="s">
        <v>208</v>
      </c>
      <c r="D135" s="214" t="s">
        <v>188</v>
      </c>
      <c r="E135" s="215" t="s">
        <v>196</v>
      </c>
      <c r="F135" s="216">
        <v>20</v>
      </c>
      <c r="G135" s="247"/>
      <c r="H135" s="217">
        <f>ROUND(G135*F135,2)</f>
        <v>0</v>
      </c>
      <c r="I135" s="186"/>
      <c r="J135" s="111"/>
      <c r="K135" s="112"/>
      <c r="L135" s="113"/>
      <c r="M135" s="114"/>
      <c r="N135" s="114"/>
      <c r="O135" s="114"/>
      <c r="P135" s="188"/>
    </row>
    <row r="136" spans="1:16" s="190" customFormat="1" ht="30" customHeight="1">
      <c r="A136" s="192" t="s">
        <v>348</v>
      </c>
      <c r="B136" s="212" t="s">
        <v>641</v>
      </c>
      <c r="C136" s="213" t="s">
        <v>177</v>
      </c>
      <c r="D136" s="214" t="s">
        <v>821</v>
      </c>
      <c r="E136" s="215"/>
      <c r="F136" s="216"/>
      <c r="G136" s="219"/>
      <c r="H136" s="217"/>
      <c r="I136" s="186"/>
      <c r="J136" s="111"/>
      <c r="K136" s="112"/>
      <c r="L136" s="113"/>
      <c r="M136" s="114"/>
      <c r="N136" s="114"/>
      <c r="O136" s="114"/>
      <c r="P136" s="188"/>
    </row>
    <row r="137" spans="1:16" s="190" customFormat="1" ht="30" customHeight="1">
      <c r="A137" s="192" t="s">
        <v>349</v>
      </c>
      <c r="B137" s="221" t="s">
        <v>397</v>
      </c>
      <c r="C137" s="213" t="s">
        <v>206</v>
      </c>
      <c r="D137" s="214" t="s">
        <v>188</v>
      </c>
      <c r="E137" s="215" t="s">
        <v>196</v>
      </c>
      <c r="F137" s="216">
        <v>175</v>
      </c>
      <c r="G137" s="247"/>
      <c r="H137" s="217">
        <f>ROUND(G137*F137,2)</f>
        <v>0</v>
      </c>
      <c r="I137" s="186"/>
      <c r="J137" s="111"/>
      <c r="K137" s="112"/>
      <c r="L137" s="113"/>
      <c r="M137" s="114"/>
      <c r="N137" s="114"/>
      <c r="O137" s="114"/>
      <c r="P137" s="188"/>
    </row>
    <row r="138" spans="1:16" s="187" customFormat="1" ht="30" customHeight="1">
      <c r="A138" s="192" t="s">
        <v>972</v>
      </c>
      <c r="B138" s="212" t="s">
        <v>642</v>
      </c>
      <c r="C138" s="213" t="s">
        <v>374</v>
      </c>
      <c r="D138" s="214" t="s">
        <v>878</v>
      </c>
      <c r="E138" s="215"/>
      <c r="F138" s="216"/>
      <c r="G138" s="219"/>
      <c r="H138" s="217"/>
      <c r="I138" s="186"/>
      <c r="J138" s="111"/>
      <c r="K138" s="112"/>
      <c r="L138" s="113"/>
      <c r="M138" s="114"/>
      <c r="N138" s="114"/>
      <c r="O138" s="114"/>
      <c r="P138" s="188"/>
    </row>
    <row r="139" spans="1:16" s="190" customFormat="1" ht="30" customHeight="1">
      <c r="A139" s="192" t="s">
        <v>976</v>
      </c>
      <c r="B139" s="221" t="s">
        <v>397</v>
      </c>
      <c r="C139" s="213" t="s">
        <v>377</v>
      </c>
      <c r="D139" s="214" t="s">
        <v>188</v>
      </c>
      <c r="E139" s="215" t="s">
        <v>193</v>
      </c>
      <c r="F139" s="216">
        <v>50</v>
      </c>
      <c r="G139" s="247"/>
      <c r="H139" s="217">
        <f>ROUND(G139*F139,2)</f>
        <v>0</v>
      </c>
      <c r="I139" s="186"/>
      <c r="J139" s="111"/>
      <c r="K139" s="112"/>
      <c r="L139" s="113"/>
      <c r="M139" s="114"/>
      <c r="N139" s="114"/>
      <c r="O139" s="114"/>
      <c r="P139" s="188"/>
    </row>
    <row r="140" spans="1:16" s="187" customFormat="1" ht="30" customHeight="1">
      <c r="A140" s="192" t="s">
        <v>979</v>
      </c>
      <c r="B140" s="212" t="s">
        <v>643</v>
      </c>
      <c r="C140" s="213" t="s">
        <v>380</v>
      </c>
      <c r="D140" s="214" t="s">
        <v>878</v>
      </c>
      <c r="E140" s="215"/>
      <c r="F140" s="216"/>
      <c r="G140" s="219"/>
      <c r="H140" s="217"/>
      <c r="I140" s="186"/>
      <c r="J140" s="111"/>
      <c r="K140" s="112"/>
      <c r="L140" s="113"/>
      <c r="M140" s="114"/>
      <c r="N140" s="114"/>
      <c r="O140" s="114"/>
      <c r="P140" s="188"/>
    </row>
    <row r="141" spans="1:16" s="190" customFormat="1" ht="30" customHeight="1">
      <c r="A141" s="192" t="s">
        <v>981</v>
      </c>
      <c r="B141" s="221" t="s">
        <v>397</v>
      </c>
      <c r="C141" s="213" t="s">
        <v>448</v>
      </c>
      <c r="D141" s="214" t="s">
        <v>382</v>
      </c>
      <c r="E141" s="215" t="s">
        <v>193</v>
      </c>
      <c r="F141" s="216">
        <v>45</v>
      </c>
      <c r="G141" s="247"/>
      <c r="H141" s="217">
        <f>ROUND(G141*F141,2)</f>
        <v>0</v>
      </c>
      <c r="I141" s="186"/>
      <c r="J141" s="111"/>
      <c r="K141" s="112"/>
      <c r="L141" s="113"/>
      <c r="M141" s="114"/>
      <c r="N141" s="114"/>
      <c r="O141" s="114"/>
      <c r="P141" s="188"/>
    </row>
    <row r="142" spans="1:16" s="190" customFormat="1" ht="30" customHeight="1">
      <c r="A142" s="192" t="s">
        <v>983</v>
      </c>
      <c r="B142" s="221" t="s">
        <v>398</v>
      </c>
      <c r="C142" s="213" t="s">
        <v>377</v>
      </c>
      <c r="D142" s="214" t="s">
        <v>449</v>
      </c>
      <c r="E142" s="215" t="s">
        <v>193</v>
      </c>
      <c r="F142" s="216">
        <v>30</v>
      </c>
      <c r="G142" s="247"/>
      <c r="H142" s="217">
        <f>ROUND(G142*F142,2)</f>
        <v>0</v>
      </c>
      <c r="I142" s="186"/>
      <c r="J142" s="111"/>
      <c r="K142" s="112"/>
      <c r="L142" s="113"/>
      <c r="M142" s="114"/>
      <c r="N142" s="114"/>
      <c r="O142" s="114"/>
      <c r="P142" s="188"/>
    </row>
    <row r="143" spans="1:16" s="190" customFormat="1" ht="30" customHeight="1">
      <c r="A143" s="192" t="s">
        <v>1009</v>
      </c>
      <c r="B143" s="212" t="s">
        <v>644</v>
      </c>
      <c r="C143" s="213" t="s">
        <v>387</v>
      </c>
      <c r="D143" s="214" t="s">
        <v>997</v>
      </c>
      <c r="E143" s="215"/>
      <c r="F143" s="216"/>
      <c r="G143" s="219"/>
      <c r="H143" s="217"/>
      <c r="I143" s="186"/>
      <c r="J143" s="111"/>
      <c r="K143" s="112"/>
      <c r="L143" s="113"/>
      <c r="M143" s="114"/>
      <c r="N143" s="114"/>
      <c r="O143" s="114"/>
      <c r="P143" s="188"/>
    </row>
    <row r="144" spans="1:16" s="190" customFormat="1" ht="30" customHeight="1">
      <c r="A144" s="192" t="s">
        <v>1010</v>
      </c>
      <c r="B144" s="221" t="s">
        <v>397</v>
      </c>
      <c r="C144" s="213" t="s">
        <v>1238</v>
      </c>
      <c r="D144" s="214" t="s">
        <v>450</v>
      </c>
      <c r="E144" s="215" t="s">
        <v>197</v>
      </c>
      <c r="F144" s="216">
        <v>80</v>
      </c>
      <c r="G144" s="247"/>
      <c r="H144" s="217">
        <f>ROUND(G144*F144,2)</f>
        <v>0</v>
      </c>
      <c r="I144" s="186" t="s">
        <v>889</v>
      </c>
      <c r="J144" s="111"/>
      <c r="K144" s="112"/>
      <c r="L144" s="113"/>
      <c r="M144" s="114"/>
      <c r="N144" s="114"/>
      <c r="O144" s="114"/>
      <c r="P144" s="188"/>
    </row>
    <row r="145" spans="1:16" s="190" customFormat="1" ht="30" customHeight="1">
      <c r="A145" s="192" t="s">
        <v>1014</v>
      </c>
      <c r="B145" s="221" t="s">
        <v>398</v>
      </c>
      <c r="C145" s="213" t="s">
        <v>1239</v>
      </c>
      <c r="D145" s="214" t="s">
        <v>451</v>
      </c>
      <c r="E145" s="215" t="s">
        <v>197</v>
      </c>
      <c r="F145" s="216">
        <v>20</v>
      </c>
      <c r="G145" s="247"/>
      <c r="H145" s="217">
        <f>ROUND(G145*F145,2)</f>
        <v>0</v>
      </c>
      <c r="I145" s="186" t="s">
        <v>890</v>
      </c>
      <c r="J145" s="111"/>
      <c r="K145" s="112"/>
      <c r="L145" s="113"/>
      <c r="M145" s="114"/>
      <c r="N145" s="114"/>
      <c r="O145" s="114"/>
      <c r="P145" s="188"/>
    </row>
    <row r="146" spans="1:16" s="190" customFormat="1" ht="30" customHeight="1">
      <c r="A146" s="192" t="s">
        <v>1026</v>
      </c>
      <c r="B146" s="221" t="s">
        <v>399</v>
      </c>
      <c r="C146" s="213" t="s">
        <v>1130</v>
      </c>
      <c r="D146" s="214" t="s">
        <v>416</v>
      </c>
      <c r="E146" s="215" t="s">
        <v>197</v>
      </c>
      <c r="F146" s="216">
        <v>16</v>
      </c>
      <c r="G146" s="247"/>
      <c r="H146" s="217">
        <f>ROUND(G146*F146,2)</f>
        <v>0</v>
      </c>
      <c r="I146" s="186"/>
      <c r="J146" s="111"/>
      <c r="K146" s="112"/>
      <c r="L146" s="113"/>
      <c r="M146" s="114"/>
      <c r="N146" s="114"/>
      <c r="O146" s="114"/>
      <c r="P146" s="188"/>
    </row>
    <row r="147" spans="1:16" s="187" customFormat="1" ht="30" customHeight="1">
      <c r="A147" s="191"/>
      <c r="B147" s="222"/>
      <c r="C147" s="223" t="s">
        <v>233</v>
      </c>
      <c r="D147" s="224"/>
      <c r="E147" s="224"/>
      <c r="F147" s="224"/>
      <c r="G147" s="219"/>
      <c r="H147" s="220"/>
      <c r="I147" s="186"/>
      <c r="J147" s="111"/>
      <c r="K147" s="112"/>
      <c r="L147" s="113"/>
      <c r="M147" s="114"/>
      <c r="N147" s="114"/>
      <c r="O147" s="114"/>
      <c r="P147" s="188"/>
    </row>
    <row r="148" spans="1:16" s="187" customFormat="1" ht="30" customHeight="1">
      <c r="A148" s="192" t="s">
        <v>282</v>
      </c>
      <c r="B148" s="212" t="s">
        <v>645</v>
      </c>
      <c r="C148" s="213" t="s">
        <v>161</v>
      </c>
      <c r="D148" s="214" t="s">
        <v>13</v>
      </c>
      <c r="E148" s="215"/>
      <c r="F148" s="216"/>
      <c r="G148" s="219"/>
      <c r="H148" s="217"/>
      <c r="I148" s="186"/>
      <c r="J148" s="111"/>
      <c r="K148" s="112"/>
      <c r="L148" s="113"/>
      <c r="M148" s="114"/>
      <c r="N148" s="114"/>
      <c r="O148" s="114"/>
      <c r="P148" s="188"/>
    </row>
    <row r="149" spans="1:16" s="190" customFormat="1" ht="30" customHeight="1">
      <c r="A149" s="192" t="s">
        <v>284</v>
      </c>
      <c r="B149" s="221" t="s">
        <v>397</v>
      </c>
      <c r="C149" s="213" t="s">
        <v>1195</v>
      </c>
      <c r="D149" s="214"/>
      <c r="E149" s="215" t="s">
        <v>193</v>
      </c>
      <c r="F149" s="216">
        <v>150</v>
      </c>
      <c r="G149" s="247"/>
      <c r="H149" s="217">
        <f>ROUND(G149*F149,2)</f>
        <v>0</v>
      </c>
      <c r="I149" s="186"/>
      <c r="J149" s="111"/>
      <c r="K149" s="112"/>
      <c r="L149" s="113"/>
      <c r="M149" s="114"/>
      <c r="N149" s="114"/>
      <c r="O149" s="114"/>
      <c r="P149" s="188"/>
    </row>
    <row r="150" spans="1:15" s="184" customFormat="1" ht="39.75" customHeight="1">
      <c r="A150" s="183"/>
      <c r="B150" s="211" t="str">
        <f>B121</f>
        <v>H</v>
      </c>
      <c r="C150" s="286" t="str">
        <f>C121</f>
        <v>ALEXANDER AVENUE AT SHERBROOK STREET - INTERSECTION ENHANCEMENTS</v>
      </c>
      <c r="D150" s="286"/>
      <c r="E150" s="286"/>
      <c r="F150" s="286"/>
      <c r="G150" s="230" t="s">
        <v>1207</v>
      </c>
      <c r="H150" s="230">
        <f>SUM(H121:H149)</f>
        <v>0</v>
      </c>
      <c r="J150" s="111"/>
      <c r="K150" s="112"/>
      <c r="L150" s="113"/>
      <c r="M150" s="114"/>
      <c r="N150" s="114"/>
      <c r="O150" s="114"/>
    </row>
    <row r="151" spans="1:15" s="184" customFormat="1" ht="15" customHeight="1">
      <c r="A151" s="183"/>
      <c r="B151" s="265"/>
      <c r="C151" s="266"/>
      <c r="D151" s="266"/>
      <c r="E151" s="266"/>
      <c r="F151" s="266"/>
      <c r="G151" s="270"/>
      <c r="H151" s="271"/>
      <c r="J151" s="111"/>
      <c r="K151" s="112"/>
      <c r="L151" s="113"/>
      <c r="M151" s="114"/>
      <c r="N151" s="114"/>
      <c r="O151" s="114"/>
    </row>
    <row r="152" spans="1:15" s="184" customFormat="1" ht="39.75" customHeight="1">
      <c r="A152" s="196"/>
      <c r="B152" s="229" t="s">
        <v>1240</v>
      </c>
      <c r="C152" s="287" t="s">
        <v>1241</v>
      </c>
      <c r="D152" s="287"/>
      <c r="E152" s="287"/>
      <c r="F152" s="287"/>
      <c r="G152" s="249"/>
      <c r="H152" s="254"/>
      <c r="J152" s="111"/>
      <c r="K152" s="112"/>
      <c r="L152" s="113"/>
      <c r="M152" s="114"/>
      <c r="N152" s="114"/>
      <c r="O152" s="114"/>
    </row>
    <row r="153" spans="1:16" s="187" customFormat="1" ht="30" customHeight="1">
      <c r="A153" s="191"/>
      <c r="B153" s="222"/>
      <c r="C153" s="225" t="s">
        <v>227</v>
      </c>
      <c r="D153" s="226"/>
      <c r="E153" s="226"/>
      <c r="F153" s="226"/>
      <c r="G153" s="219"/>
      <c r="H153" s="220"/>
      <c r="I153" s="186"/>
      <c r="J153" s="111"/>
      <c r="K153" s="112"/>
      <c r="L153" s="113"/>
      <c r="M153" s="114"/>
      <c r="N153" s="114"/>
      <c r="O153" s="114"/>
      <c r="P153" s="194"/>
    </row>
    <row r="154" spans="1:16" s="187" customFormat="1" ht="30" customHeight="1">
      <c r="A154" s="192" t="s">
        <v>979</v>
      </c>
      <c r="B154" s="212" t="s">
        <v>1242</v>
      </c>
      <c r="C154" s="213" t="s">
        <v>380</v>
      </c>
      <c r="D154" s="214" t="s">
        <v>878</v>
      </c>
      <c r="E154" s="215"/>
      <c r="F154" s="216"/>
      <c r="G154" s="219"/>
      <c r="H154" s="217"/>
      <c r="I154" s="186"/>
      <c r="J154" s="111"/>
      <c r="K154" s="112"/>
      <c r="L154" s="113"/>
      <c r="M154" s="114"/>
      <c r="N154" s="114"/>
      <c r="O154" s="114"/>
      <c r="P154" s="188"/>
    </row>
    <row r="155" spans="1:16" s="190" customFormat="1" ht="30" customHeight="1">
      <c r="A155" s="192" t="s">
        <v>980</v>
      </c>
      <c r="B155" s="221" t="s">
        <v>397</v>
      </c>
      <c r="C155" s="213" t="s">
        <v>375</v>
      </c>
      <c r="D155" s="214" t="s">
        <v>384</v>
      </c>
      <c r="E155" s="215" t="s">
        <v>193</v>
      </c>
      <c r="F155" s="216">
        <v>25</v>
      </c>
      <c r="G155" s="247"/>
      <c r="H155" s="217">
        <f>ROUND(G155*F155,2)</f>
        <v>0</v>
      </c>
      <c r="I155" s="186"/>
      <c r="J155" s="111"/>
      <c r="K155" s="112"/>
      <c r="L155" s="113"/>
      <c r="M155" s="114"/>
      <c r="N155" s="114"/>
      <c r="O155" s="114"/>
      <c r="P155" s="188"/>
    </row>
    <row r="156" spans="1:16" s="190" customFormat="1" ht="30" customHeight="1">
      <c r="A156" s="192" t="s">
        <v>985</v>
      </c>
      <c r="B156" s="221" t="s">
        <v>398</v>
      </c>
      <c r="C156" s="213" t="s">
        <v>379</v>
      </c>
      <c r="D156" s="214" t="s">
        <v>396</v>
      </c>
      <c r="E156" s="215" t="s">
        <v>193</v>
      </c>
      <c r="F156" s="216">
        <v>30</v>
      </c>
      <c r="G156" s="247"/>
      <c r="H156" s="217">
        <f>ROUND(G156*F156,2)</f>
        <v>0</v>
      </c>
      <c r="I156" s="186" t="s">
        <v>1</v>
      </c>
      <c r="J156" s="111"/>
      <c r="K156" s="112"/>
      <c r="L156" s="113"/>
      <c r="M156" s="114"/>
      <c r="N156" s="114"/>
      <c r="O156" s="114"/>
      <c r="P156" s="188"/>
    </row>
    <row r="157" spans="1:16" s="190" customFormat="1" ht="30" customHeight="1">
      <c r="A157" s="192" t="s">
        <v>1009</v>
      </c>
      <c r="B157" s="212" t="s">
        <v>1243</v>
      </c>
      <c r="C157" s="213" t="s">
        <v>387</v>
      </c>
      <c r="D157" s="214" t="s">
        <v>997</v>
      </c>
      <c r="E157" s="215"/>
      <c r="F157" s="216"/>
      <c r="G157" s="219"/>
      <c r="H157" s="217"/>
      <c r="I157" s="186"/>
      <c r="J157" s="111"/>
      <c r="K157" s="112"/>
      <c r="L157" s="113"/>
      <c r="M157" s="114"/>
      <c r="N157" s="114"/>
      <c r="O157" s="114"/>
      <c r="P157" s="188"/>
    </row>
    <row r="158" spans="1:16" s="190" customFormat="1" ht="30" customHeight="1">
      <c r="A158" s="192" t="s">
        <v>1010</v>
      </c>
      <c r="B158" s="221" t="s">
        <v>397</v>
      </c>
      <c r="C158" s="213" t="s">
        <v>1215</v>
      </c>
      <c r="D158" s="214" t="s">
        <v>450</v>
      </c>
      <c r="E158" s="215" t="s">
        <v>197</v>
      </c>
      <c r="F158" s="216">
        <v>20</v>
      </c>
      <c r="G158" s="247"/>
      <c r="H158" s="217">
        <f>ROUND(G158*F158,2)</f>
        <v>0</v>
      </c>
      <c r="I158" s="186" t="s">
        <v>889</v>
      </c>
      <c r="J158" s="111"/>
      <c r="K158" s="112"/>
      <c r="L158" s="113"/>
      <c r="M158" s="114"/>
      <c r="N158" s="114"/>
      <c r="O158" s="114"/>
      <c r="P158" s="188"/>
    </row>
    <row r="159" spans="1:16" s="197" customFormat="1" ht="30" customHeight="1">
      <c r="A159" s="192" t="s">
        <v>1027</v>
      </c>
      <c r="B159" s="221" t="s">
        <v>398</v>
      </c>
      <c r="C159" s="213" t="s">
        <v>1131</v>
      </c>
      <c r="D159" s="214" t="s">
        <v>416</v>
      </c>
      <c r="E159" s="215" t="s">
        <v>197</v>
      </c>
      <c r="F159" s="216">
        <v>14</v>
      </c>
      <c r="G159" s="247"/>
      <c r="H159" s="217">
        <f>ROUND(G159*F159,2)</f>
        <v>0</v>
      </c>
      <c r="I159" s="186"/>
      <c r="J159" s="111"/>
      <c r="K159" s="112"/>
      <c r="L159" s="113"/>
      <c r="M159" s="114"/>
      <c r="N159" s="114"/>
      <c r="O159" s="114"/>
      <c r="P159" s="198"/>
    </row>
    <row r="160" spans="1:15" s="184" customFormat="1" ht="39.75" customHeight="1">
      <c r="A160" s="183"/>
      <c r="B160" s="211" t="str">
        <f>B152</f>
        <v>J</v>
      </c>
      <c r="C160" s="286" t="str">
        <f>C152</f>
        <v>ALEXANDER AVENUE AT ISABEL STREET - INTERSECTION ENHANCEMENTS</v>
      </c>
      <c r="D160" s="285"/>
      <c r="E160" s="285"/>
      <c r="F160" s="285"/>
      <c r="G160" s="230" t="s">
        <v>1207</v>
      </c>
      <c r="H160" s="230">
        <f>SUM(H152:H159)</f>
        <v>0</v>
      </c>
      <c r="J160" s="111"/>
      <c r="K160" s="112"/>
      <c r="L160" s="113"/>
      <c r="M160" s="114"/>
      <c r="N160" s="114"/>
      <c r="O160" s="114"/>
    </row>
    <row r="161" spans="1:15" s="184" customFormat="1" ht="15" customHeight="1">
      <c r="A161" s="183"/>
      <c r="B161" s="265"/>
      <c r="C161" s="266"/>
      <c r="D161" s="267"/>
      <c r="E161" s="267"/>
      <c r="F161" s="267"/>
      <c r="G161" s="270"/>
      <c r="H161" s="271"/>
      <c r="J161" s="111"/>
      <c r="K161" s="112"/>
      <c r="L161" s="113"/>
      <c r="M161" s="114"/>
      <c r="N161" s="114"/>
      <c r="O161" s="114"/>
    </row>
    <row r="162" spans="1:15" s="184" customFormat="1" ht="39.75" customHeight="1">
      <c r="A162" s="196"/>
      <c r="B162" s="229" t="s">
        <v>1244</v>
      </c>
      <c r="C162" s="287" t="s">
        <v>1245</v>
      </c>
      <c r="D162" s="287"/>
      <c r="E162" s="287"/>
      <c r="F162" s="287"/>
      <c r="G162" s="249"/>
      <c r="H162" s="254"/>
      <c r="J162" s="111"/>
      <c r="K162" s="112"/>
      <c r="L162" s="113"/>
      <c r="M162" s="114"/>
      <c r="N162" s="114"/>
      <c r="O162" s="114"/>
    </row>
    <row r="163" spans="1:16" s="187" customFormat="1" ht="30" customHeight="1">
      <c r="A163" s="191"/>
      <c r="B163" s="222"/>
      <c r="C163" s="225" t="s">
        <v>227</v>
      </c>
      <c r="D163" s="226"/>
      <c r="E163" s="226"/>
      <c r="F163" s="226"/>
      <c r="G163" s="219"/>
      <c r="H163" s="220"/>
      <c r="I163" s="186"/>
      <c r="J163" s="111"/>
      <c r="K163" s="112"/>
      <c r="L163" s="113"/>
      <c r="M163" s="114"/>
      <c r="N163" s="114"/>
      <c r="O163" s="114"/>
      <c r="P163" s="194"/>
    </row>
    <row r="164" spans="1:16" s="187" customFormat="1" ht="30" customHeight="1">
      <c r="A164" s="185" t="s">
        <v>498</v>
      </c>
      <c r="B164" s="212" t="s">
        <v>1246</v>
      </c>
      <c r="C164" s="213" t="s">
        <v>1209</v>
      </c>
      <c r="D164" s="214" t="s">
        <v>1210</v>
      </c>
      <c r="E164" s="215" t="s">
        <v>1211</v>
      </c>
      <c r="F164" s="216">
        <v>1</v>
      </c>
      <c r="G164" s="247"/>
      <c r="H164" s="217">
        <f>ROUND(G164*F164,2)</f>
        <v>0</v>
      </c>
      <c r="I164" s="186"/>
      <c r="J164" s="111"/>
      <c r="K164" s="112"/>
      <c r="L164" s="113"/>
      <c r="M164" s="114"/>
      <c r="N164" s="114"/>
      <c r="O164" s="114"/>
      <c r="P164" s="188"/>
    </row>
    <row r="165" spans="1:15" s="184" customFormat="1" ht="39.75" customHeight="1">
      <c r="A165" s="183"/>
      <c r="B165" s="211" t="str">
        <f>B162</f>
        <v>K</v>
      </c>
      <c r="C165" s="286" t="str">
        <f>C162</f>
        <v>EUGENIE STREET AT KENNY STREET - INTERSECTION ENHANCEMENTS</v>
      </c>
      <c r="D165" s="285"/>
      <c r="E165" s="285"/>
      <c r="F165" s="285"/>
      <c r="G165" s="230" t="s">
        <v>1207</v>
      </c>
      <c r="H165" s="230">
        <f>SUM(H162:H164)</f>
        <v>0</v>
      </c>
      <c r="J165" s="111"/>
      <c r="K165" s="112"/>
      <c r="L165" s="113"/>
      <c r="M165" s="114"/>
      <c r="N165" s="114"/>
      <c r="O165" s="114"/>
    </row>
    <row r="166" spans="1:15" s="184" customFormat="1" ht="15" customHeight="1">
      <c r="A166" s="183"/>
      <c r="B166" s="265"/>
      <c r="C166" s="266"/>
      <c r="D166" s="267"/>
      <c r="E166" s="267"/>
      <c r="F166" s="267"/>
      <c r="G166" s="270"/>
      <c r="H166" s="271"/>
      <c r="J166" s="111"/>
      <c r="K166" s="112"/>
      <c r="L166" s="113"/>
      <c r="M166" s="114"/>
      <c r="N166" s="114"/>
      <c r="O166" s="114"/>
    </row>
    <row r="167" spans="1:15" s="184" customFormat="1" ht="39.75" customHeight="1">
      <c r="A167" s="196"/>
      <c r="B167" s="229" t="s">
        <v>1247</v>
      </c>
      <c r="C167" s="287" t="s">
        <v>1248</v>
      </c>
      <c r="D167" s="287"/>
      <c r="E167" s="287"/>
      <c r="F167" s="287"/>
      <c r="G167" s="249"/>
      <c r="H167" s="254"/>
      <c r="J167" s="111"/>
      <c r="K167" s="112"/>
      <c r="L167" s="113"/>
      <c r="M167" s="114"/>
      <c r="N167" s="114"/>
      <c r="O167" s="114"/>
    </row>
    <row r="168" spans="1:16" s="187" customFormat="1" ht="30" customHeight="1">
      <c r="A168" s="191"/>
      <c r="B168" s="222"/>
      <c r="C168" s="225" t="s">
        <v>227</v>
      </c>
      <c r="D168" s="226"/>
      <c r="E168" s="226"/>
      <c r="F168" s="226"/>
      <c r="G168" s="219"/>
      <c r="H168" s="220"/>
      <c r="I168" s="186"/>
      <c r="J168" s="111"/>
      <c r="K168" s="112"/>
      <c r="L168" s="113"/>
      <c r="M168" s="114"/>
      <c r="N168" s="114"/>
      <c r="O168" s="114"/>
      <c r="P168" s="194"/>
    </row>
    <row r="169" spans="1:16" s="187" customFormat="1" ht="30" customHeight="1">
      <c r="A169" s="185" t="s">
        <v>498</v>
      </c>
      <c r="B169" s="212" t="s">
        <v>1249</v>
      </c>
      <c r="C169" s="213" t="s">
        <v>1209</v>
      </c>
      <c r="D169" s="214" t="s">
        <v>1210</v>
      </c>
      <c r="E169" s="215" t="s">
        <v>1211</v>
      </c>
      <c r="F169" s="216">
        <v>1</v>
      </c>
      <c r="G169" s="247"/>
      <c r="H169" s="217">
        <f>ROUND(G169*F169,2)</f>
        <v>0</v>
      </c>
      <c r="I169" s="186"/>
      <c r="J169" s="111"/>
      <c r="K169" s="112"/>
      <c r="L169" s="113"/>
      <c r="M169" s="114"/>
      <c r="N169" s="114"/>
      <c r="O169" s="114"/>
      <c r="P169" s="188"/>
    </row>
    <row r="170" spans="1:15" s="184" customFormat="1" ht="39.75" customHeight="1">
      <c r="A170" s="183"/>
      <c r="B170" s="211" t="str">
        <f>B167</f>
        <v>L</v>
      </c>
      <c r="C170" s="286" t="str">
        <f>C167</f>
        <v>EUGENIE STREET AT BRAEMAR AVENUE - INTERSECTION ENHANCEMENTS</v>
      </c>
      <c r="D170" s="285"/>
      <c r="E170" s="285"/>
      <c r="F170" s="285"/>
      <c r="G170" s="230" t="s">
        <v>1207</v>
      </c>
      <c r="H170" s="230">
        <f>SUM(H167:H169)</f>
        <v>0</v>
      </c>
      <c r="J170" s="111"/>
      <c r="K170" s="112"/>
      <c r="L170" s="113"/>
      <c r="M170" s="114"/>
      <c r="N170" s="114"/>
      <c r="O170" s="114"/>
    </row>
    <row r="171" spans="1:15" s="184" customFormat="1" ht="15" customHeight="1">
      <c r="A171" s="183"/>
      <c r="B171" s="265"/>
      <c r="C171" s="266"/>
      <c r="D171" s="267"/>
      <c r="E171" s="267"/>
      <c r="F171" s="267"/>
      <c r="G171" s="270"/>
      <c r="H171" s="271"/>
      <c r="J171" s="111"/>
      <c r="K171" s="112"/>
      <c r="L171" s="113"/>
      <c r="M171" s="114"/>
      <c r="N171" s="114"/>
      <c r="O171" s="114"/>
    </row>
    <row r="172" spans="1:15" s="184" customFormat="1" ht="39.75" customHeight="1">
      <c r="A172" s="196"/>
      <c r="B172" s="229" t="s">
        <v>1250</v>
      </c>
      <c r="C172" s="287" t="s">
        <v>1251</v>
      </c>
      <c r="D172" s="287"/>
      <c r="E172" s="287"/>
      <c r="F172" s="287"/>
      <c r="G172" s="249"/>
      <c r="H172" s="254"/>
      <c r="J172" s="111"/>
      <c r="K172" s="112"/>
      <c r="L172" s="113"/>
      <c r="M172" s="114"/>
      <c r="N172" s="114"/>
      <c r="O172" s="114"/>
    </row>
    <row r="173" spans="1:16" s="187" customFormat="1" ht="30" customHeight="1">
      <c r="A173" s="191"/>
      <c r="B173" s="222"/>
      <c r="C173" s="225" t="s">
        <v>227</v>
      </c>
      <c r="D173" s="226"/>
      <c r="E173" s="226"/>
      <c r="F173" s="226"/>
      <c r="G173" s="219"/>
      <c r="H173" s="220"/>
      <c r="I173" s="186"/>
      <c r="J173" s="111"/>
      <c r="K173" s="112"/>
      <c r="L173" s="113"/>
      <c r="M173" s="114"/>
      <c r="N173" s="114"/>
      <c r="O173" s="114"/>
      <c r="P173" s="194"/>
    </row>
    <row r="174" spans="1:16" s="187" customFormat="1" ht="30" customHeight="1">
      <c r="A174" s="185" t="s">
        <v>498</v>
      </c>
      <c r="B174" s="212" t="s">
        <v>1252</v>
      </c>
      <c r="C174" s="213" t="s">
        <v>112</v>
      </c>
      <c r="D174" s="214" t="s">
        <v>907</v>
      </c>
      <c r="E174" s="215" t="s">
        <v>194</v>
      </c>
      <c r="F174" s="216">
        <v>220</v>
      </c>
      <c r="G174" s="247"/>
      <c r="H174" s="217">
        <f>ROUND(G174*F174,2)</f>
        <v>0</v>
      </c>
      <c r="I174" s="186"/>
      <c r="J174" s="111"/>
      <c r="K174" s="112"/>
      <c r="L174" s="113"/>
      <c r="M174" s="114"/>
      <c r="N174" s="114"/>
      <c r="O174" s="114"/>
      <c r="P174" s="188"/>
    </row>
    <row r="175" spans="1:16" s="190" customFormat="1" ht="30" customHeight="1">
      <c r="A175" s="189" t="s">
        <v>287</v>
      </c>
      <c r="B175" s="212" t="s">
        <v>1253</v>
      </c>
      <c r="C175" s="213" t="s">
        <v>98</v>
      </c>
      <c r="D175" s="214" t="s">
        <v>907</v>
      </c>
      <c r="E175" s="215" t="s">
        <v>193</v>
      </c>
      <c r="F175" s="216">
        <v>1100</v>
      </c>
      <c r="G175" s="247"/>
      <c r="H175" s="217">
        <f>ROUND(G175*F175,2)</f>
        <v>0</v>
      </c>
      <c r="I175" s="186"/>
      <c r="J175" s="111"/>
      <c r="K175" s="112"/>
      <c r="L175" s="113"/>
      <c r="M175" s="114"/>
      <c r="N175" s="114"/>
      <c r="O175" s="114"/>
      <c r="P175" s="188"/>
    </row>
    <row r="176" spans="1:16" s="187" customFormat="1" ht="30" customHeight="1">
      <c r="A176" s="189" t="s">
        <v>290</v>
      </c>
      <c r="B176" s="212" t="s">
        <v>1254</v>
      </c>
      <c r="C176" s="213" t="s">
        <v>115</v>
      </c>
      <c r="D176" s="214" t="s">
        <v>907</v>
      </c>
      <c r="E176" s="215"/>
      <c r="F176" s="216"/>
      <c r="G176" s="219"/>
      <c r="H176" s="217"/>
      <c r="I176" s="186" t="s">
        <v>908</v>
      </c>
      <c r="J176" s="111"/>
      <c r="K176" s="112"/>
      <c r="L176" s="113"/>
      <c r="M176" s="114"/>
      <c r="N176" s="114"/>
      <c r="O176" s="114"/>
      <c r="P176" s="188"/>
    </row>
    <row r="177" spans="1:16" s="187" customFormat="1" ht="30" customHeight="1">
      <c r="A177" s="185" t="s">
        <v>291</v>
      </c>
      <c r="B177" s="221" t="s">
        <v>397</v>
      </c>
      <c r="C177" s="213" t="s">
        <v>869</v>
      </c>
      <c r="D177" s="214" t="s">
        <v>188</v>
      </c>
      <c r="E177" s="215" t="s">
        <v>195</v>
      </c>
      <c r="F177" s="216">
        <v>400</v>
      </c>
      <c r="G177" s="247"/>
      <c r="H177" s="217">
        <f>ROUND(G177*F177,2)</f>
        <v>0</v>
      </c>
      <c r="I177" s="186" t="s">
        <v>909</v>
      </c>
      <c r="J177" s="111"/>
      <c r="K177" s="112"/>
      <c r="L177" s="113"/>
      <c r="M177" s="114"/>
      <c r="N177" s="114"/>
      <c r="O177" s="114"/>
      <c r="P177" s="188"/>
    </row>
    <row r="178" spans="1:16" s="187" customFormat="1" ht="30" customHeight="1">
      <c r="A178" s="189" t="s">
        <v>293</v>
      </c>
      <c r="B178" s="212" t="s">
        <v>1255</v>
      </c>
      <c r="C178" s="213" t="s">
        <v>364</v>
      </c>
      <c r="D178" s="214" t="s">
        <v>907</v>
      </c>
      <c r="E178" s="215" t="s">
        <v>194</v>
      </c>
      <c r="F178" s="216">
        <v>60</v>
      </c>
      <c r="G178" s="247"/>
      <c r="H178" s="217">
        <f>ROUND(G178*F178,2)</f>
        <v>0</v>
      </c>
      <c r="I178" s="186" t="s">
        <v>917</v>
      </c>
      <c r="J178" s="111"/>
      <c r="K178" s="112"/>
      <c r="L178" s="113"/>
      <c r="M178" s="114"/>
      <c r="N178" s="114"/>
      <c r="O178" s="114"/>
      <c r="P178" s="188"/>
    </row>
    <row r="179" spans="1:16" s="190" customFormat="1" ht="30" customHeight="1">
      <c r="A179" s="185" t="s">
        <v>295</v>
      </c>
      <c r="B179" s="212" t="s">
        <v>1256</v>
      </c>
      <c r="C179" s="213" t="s">
        <v>120</v>
      </c>
      <c r="D179" s="214" t="s">
        <v>907</v>
      </c>
      <c r="E179" s="215" t="s">
        <v>193</v>
      </c>
      <c r="F179" s="216">
        <v>300</v>
      </c>
      <c r="G179" s="247"/>
      <c r="H179" s="217">
        <f>ROUND(G179*F179,2)</f>
        <v>0</v>
      </c>
      <c r="I179" s="186" t="s">
        <v>704</v>
      </c>
      <c r="J179" s="111"/>
      <c r="K179" s="112"/>
      <c r="L179" s="113"/>
      <c r="M179" s="114"/>
      <c r="N179" s="114"/>
      <c r="O179" s="114"/>
      <c r="P179" s="188"/>
    </row>
    <row r="180" spans="1:16" s="190" customFormat="1" ht="30" customHeight="1">
      <c r="A180" s="189" t="s">
        <v>296</v>
      </c>
      <c r="B180" s="212" t="s">
        <v>1257</v>
      </c>
      <c r="C180" s="213" t="s">
        <v>365</v>
      </c>
      <c r="D180" s="214" t="s">
        <v>918</v>
      </c>
      <c r="E180" s="215" t="s">
        <v>193</v>
      </c>
      <c r="F180" s="216">
        <v>30</v>
      </c>
      <c r="G180" s="247"/>
      <c r="H180" s="217">
        <f>ROUND(G180*F180,2)</f>
        <v>0</v>
      </c>
      <c r="I180" s="186"/>
      <c r="J180" s="111"/>
      <c r="K180" s="112"/>
      <c r="L180" s="113"/>
      <c r="M180" s="114"/>
      <c r="N180" s="114"/>
      <c r="O180" s="114"/>
      <c r="P180" s="188"/>
    </row>
    <row r="181" spans="1:16" s="187" customFormat="1" ht="30" customHeight="1">
      <c r="A181" s="191"/>
      <c r="B181" s="218"/>
      <c r="C181" s="278" t="s">
        <v>819</v>
      </c>
      <c r="D181" s="278"/>
      <c r="E181" s="278"/>
      <c r="F181" s="278"/>
      <c r="G181" s="219"/>
      <c r="H181" s="220"/>
      <c r="I181" s="186"/>
      <c r="J181" s="111"/>
      <c r="K181" s="112"/>
      <c r="L181" s="113"/>
      <c r="M181" s="114"/>
      <c r="N181" s="114"/>
      <c r="O181" s="114"/>
      <c r="P181" s="188"/>
    </row>
    <row r="182" spans="1:16" s="187" customFormat="1" ht="30" customHeight="1">
      <c r="A182" s="192" t="s">
        <v>996</v>
      </c>
      <c r="B182" s="212" t="s">
        <v>1258</v>
      </c>
      <c r="C182" s="213" t="s">
        <v>385</v>
      </c>
      <c r="D182" s="214" t="s">
        <v>997</v>
      </c>
      <c r="E182" s="215"/>
      <c r="F182" s="216"/>
      <c r="G182" s="219"/>
      <c r="H182" s="217"/>
      <c r="I182" s="186"/>
      <c r="J182" s="111"/>
      <c r="K182" s="112"/>
      <c r="L182" s="113"/>
      <c r="M182" s="114"/>
      <c r="N182" s="114"/>
      <c r="O182" s="114"/>
      <c r="P182" s="188"/>
    </row>
    <row r="183" spans="1:16" s="190" customFormat="1" ht="30" customHeight="1">
      <c r="A183" s="192" t="s">
        <v>998</v>
      </c>
      <c r="B183" s="221" t="s">
        <v>397</v>
      </c>
      <c r="C183" s="213" t="s">
        <v>1259</v>
      </c>
      <c r="D183" s="214" t="s">
        <v>188</v>
      </c>
      <c r="E183" s="215" t="s">
        <v>197</v>
      </c>
      <c r="F183" s="216">
        <v>18</v>
      </c>
      <c r="G183" s="247"/>
      <c r="H183" s="217">
        <f aca="true" t="shared" si="1" ref="H183:H188">ROUND(G183*F183,2)</f>
        <v>0</v>
      </c>
      <c r="I183" s="186" t="s">
        <v>999</v>
      </c>
      <c r="J183" s="111"/>
      <c r="K183" s="112"/>
      <c r="L183" s="113"/>
      <c r="M183" s="114"/>
      <c r="N183" s="114"/>
      <c r="O183" s="114"/>
      <c r="P183" s="188"/>
    </row>
    <row r="184" spans="1:16" s="187" customFormat="1" ht="30" customHeight="1">
      <c r="A184" s="192" t="s">
        <v>979</v>
      </c>
      <c r="B184" s="212" t="s">
        <v>1260</v>
      </c>
      <c r="C184" s="213" t="s">
        <v>380</v>
      </c>
      <c r="D184" s="214" t="s">
        <v>878</v>
      </c>
      <c r="E184" s="215"/>
      <c r="F184" s="216"/>
      <c r="G184" s="219"/>
      <c r="H184" s="217">
        <f t="shared" si="1"/>
        <v>0</v>
      </c>
      <c r="I184" s="186"/>
      <c r="J184" s="111"/>
      <c r="K184" s="112"/>
      <c r="L184" s="113"/>
      <c r="M184" s="114"/>
      <c r="N184" s="114"/>
      <c r="O184" s="114"/>
      <c r="P184" s="188"/>
    </row>
    <row r="185" spans="1:16" s="190" customFormat="1" ht="30" customHeight="1">
      <c r="A185" s="192" t="s">
        <v>985</v>
      </c>
      <c r="B185" s="221" t="s">
        <v>397</v>
      </c>
      <c r="C185" s="213" t="s">
        <v>379</v>
      </c>
      <c r="D185" s="214" t="s">
        <v>396</v>
      </c>
      <c r="E185" s="215" t="s">
        <v>193</v>
      </c>
      <c r="F185" s="216">
        <v>25</v>
      </c>
      <c r="G185" s="247"/>
      <c r="H185" s="217">
        <f t="shared" si="1"/>
        <v>0</v>
      </c>
      <c r="I185" s="186" t="s">
        <v>1</v>
      </c>
      <c r="J185" s="111"/>
      <c r="K185" s="112"/>
      <c r="L185" s="113"/>
      <c r="M185" s="114"/>
      <c r="N185" s="114"/>
      <c r="O185" s="114"/>
      <c r="P185" s="188"/>
    </row>
    <row r="186" spans="1:16" s="190" customFormat="1" ht="30" customHeight="1">
      <c r="A186" s="192" t="s">
        <v>555</v>
      </c>
      <c r="B186" s="212" t="s">
        <v>1261</v>
      </c>
      <c r="C186" s="213" t="s">
        <v>409</v>
      </c>
      <c r="D186" s="214" t="s">
        <v>880</v>
      </c>
      <c r="E186" s="227"/>
      <c r="F186" s="216"/>
      <c r="G186" s="219"/>
      <c r="H186" s="217">
        <f t="shared" si="1"/>
        <v>0</v>
      </c>
      <c r="I186" s="186"/>
      <c r="J186" s="111"/>
      <c r="K186" s="112"/>
      <c r="L186" s="113"/>
      <c r="M186" s="114"/>
      <c r="N186" s="114"/>
      <c r="O186" s="114"/>
      <c r="P186" s="188"/>
    </row>
    <row r="187" spans="1:16" s="190" customFormat="1" ht="30" customHeight="1">
      <c r="A187" s="192" t="s">
        <v>559</v>
      </c>
      <c r="B187" s="221" t="s">
        <v>397</v>
      </c>
      <c r="C187" s="213" t="s">
        <v>411</v>
      </c>
      <c r="D187" s="214"/>
      <c r="E187" s="215"/>
      <c r="F187" s="216"/>
      <c r="G187" s="219"/>
      <c r="H187" s="217">
        <f t="shared" si="1"/>
        <v>0</v>
      </c>
      <c r="I187" s="186"/>
      <c r="J187" s="111"/>
      <c r="K187" s="112"/>
      <c r="L187" s="113"/>
      <c r="M187" s="114"/>
      <c r="N187" s="114"/>
      <c r="O187" s="114"/>
      <c r="P187" s="188"/>
    </row>
    <row r="188" spans="1:16" s="190" customFormat="1" ht="30" customHeight="1">
      <c r="A188" s="192" t="s">
        <v>560</v>
      </c>
      <c r="B188" s="228" t="s">
        <v>822</v>
      </c>
      <c r="C188" s="213" t="s">
        <v>843</v>
      </c>
      <c r="D188" s="214"/>
      <c r="E188" s="215" t="s">
        <v>195</v>
      </c>
      <c r="F188" s="216">
        <v>20</v>
      </c>
      <c r="G188" s="247"/>
      <c r="H188" s="217">
        <f t="shared" si="1"/>
        <v>0</v>
      </c>
      <c r="I188" s="186"/>
      <c r="J188" s="111"/>
      <c r="K188" s="112"/>
      <c r="L188" s="113"/>
      <c r="M188" s="114"/>
      <c r="N188" s="114"/>
      <c r="O188" s="114"/>
      <c r="P188" s="188"/>
    </row>
    <row r="189" spans="1:16" s="187" customFormat="1" ht="30" customHeight="1">
      <c r="A189" s="191"/>
      <c r="B189" s="222"/>
      <c r="C189" s="278" t="s">
        <v>231</v>
      </c>
      <c r="D189" s="278"/>
      <c r="E189" s="278"/>
      <c r="F189" s="278"/>
      <c r="G189" s="219"/>
      <c r="H189" s="220"/>
      <c r="I189" s="186"/>
      <c r="J189" s="111"/>
      <c r="K189" s="112"/>
      <c r="L189" s="113"/>
      <c r="M189" s="114"/>
      <c r="N189" s="114"/>
      <c r="O189" s="114"/>
      <c r="P189" s="188"/>
    </row>
    <row r="190" spans="1:16" s="201" customFormat="1" ht="30" customHeight="1">
      <c r="A190" s="185" t="s">
        <v>495</v>
      </c>
      <c r="B190" s="212" t="s">
        <v>1262</v>
      </c>
      <c r="C190" s="234" t="s">
        <v>547</v>
      </c>
      <c r="D190" s="214" t="s">
        <v>239</v>
      </c>
      <c r="E190" s="215"/>
      <c r="F190" s="231"/>
      <c r="G190" s="219"/>
      <c r="H190" s="233"/>
      <c r="I190" s="186"/>
      <c r="J190" s="111"/>
      <c r="K190" s="112"/>
      <c r="L190" s="113"/>
      <c r="M190" s="114"/>
      <c r="N190" s="114"/>
      <c r="O190" s="114"/>
      <c r="P190" s="188"/>
    </row>
    <row r="191" spans="1:16" s="190" customFormat="1" ht="30" customHeight="1">
      <c r="A191" s="185" t="s">
        <v>1086</v>
      </c>
      <c r="B191" s="221" t="s">
        <v>397</v>
      </c>
      <c r="C191" s="213" t="s">
        <v>1263</v>
      </c>
      <c r="D191" s="214"/>
      <c r="E191" s="215" t="s">
        <v>197</v>
      </c>
      <c r="F191" s="231">
        <v>16</v>
      </c>
      <c r="G191" s="247"/>
      <c r="H191" s="217">
        <f>ROUND(G191*F191,2)</f>
        <v>0</v>
      </c>
      <c r="I191" s="195" t="s">
        <v>902</v>
      </c>
      <c r="J191" s="111"/>
      <c r="K191" s="112"/>
      <c r="L191" s="113"/>
      <c r="M191" s="114"/>
      <c r="N191" s="114"/>
      <c r="O191" s="114"/>
      <c r="P191" s="188"/>
    </row>
    <row r="192" spans="1:16" s="201" customFormat="1" ht="30" customHeight="1">
      <c r="A192" s="185" t="s">
        <v>1089</v>
      </c>
      <c r="B192" s="212" t="s">
        <v>1264</v>
      </c>
      <c r="C192" s="234" t="s">
        <v>548</v>
      </c>
      <c r="D192" s="214" t="s">
        <v>239</v>
      </c>
      <c r="E192" s="215"/>
      <c r="F192" s="231"/>
      <c r="G192" s="219"/>
      <c r="H192" s="233"/>
      <c r="I192" s="186"/>
      <c r="J192" s="111"/>
      <c r="K192" s="112"/>
      <c r="L192" s="113"/>
      <c r="M192" s="114"/>
      <c r="N192" s="114"/>
      <c r="O192" s="114"/>
      <c r="P192" s="188"/>
    </row>
    <row r="193" spans="1:16" s="190" customFormat="1" ht="30" customHeight="1">
      <c r="A193" s="185" t="s">
        <v>1092</v>
      </c>
      <c r="B193" s="221" t="s">
        <v>397</v>
      </c>
      <c r="C193" s="213" t="s">
        <v>1263</v>
      </c>
      <c r="D193" s="214"/>
      <c r="E193" s="215" t="s">
        <v>197</v>
      </c>
      <c r="F193" s="231">
        <v>16</v>
      </c>
      <c r="G193" s="247"/>
      <c r="H193" s="217">
        <f>ROUND(G193*F193,2)</f>
        <v>0</v>
      </c>
      <c r="I193" s="195" t="s">
        <v>902</v>
      </c>
      <c r="J193" s="111"/>
      <c r="K193" s="112"/>
      <c r="L193" s="113"/>
      <c r="M193" s="114"/>
      <c r="N193" s="114"/>
      <c r="O193" s="114"/>
      <c r="P193" s="188"/>
    </row>
    <row r="194" spans="1:16" s="187" customFormat="1" ht="30" customHeight="1">
      <c r="A194" s="191"/>
      <c r="B194" s="222"/>
      <c r="C194" s="223" t="s">
        <v>233</v>
      </c>
      <c r="D194" s="224"/>
      <c r="E194" s="224"/>
      <c r="F194" s="224"/>
      <c r="G194" s="219"/>
      <c r="H194" s="220"/>
      <c r="I194" s="186"/>
      <c r="J194" s="111"/>
      <c r="K194" s="112"/>
      <c r="L194" s="113"/>
      <c r="M194" s="114"/>
      <c r="N194" s="114"/>
      <c r="O194" s="114"/>
      <c r="P194" s="188"/>
    </row>
    <row r="195" spans="1:16" s="190" customFormat="1" ht="30" customHeight="1">
      <c r="A195" s="192" t="s">
        <v>285</v>
      </c>
      <c r="B195" s="212" t="s">
        <v>1265</v>
      </c>
      <c r="C195" s="213" t="s">
        <v>163</v>
      </c>
      <c r="D195" s="214" t="s">
        <v>14</v>
      </c>
      <c r="E195" s="215" t="s">
        <v>193</v>
      </c>
      <c r="F195" s="216">
        <v>1500</v>
      </c>
      <c r="G195" s="247"/>
      <c r="H195" s="217">
        <f>ROUND(G195*F195,2)</f>
        <v>0</v>
      </c>
      <c r="I195" s="186"/>
      <c r="J195" s="111"/>
      <c r="K195" s="112"/>
      <c r="L195" s="113"/>
      <c r="M195" s="114"/>
      <c r="N195" s="114"/>
      <c r="O195" s="114"/>
      <c r="P195" s="188"/>
    </row>
    <row r="196" spans="1:16" s="190" customFormat="1" ht="30" customHeight="1">
      <c r="A196" s="191"/>
      <c r="B196" s="222"/>
      <c r="C196" s="223" t="s">
        <v>201</v>
      </c>
      <c r="D196" s="224"/>
      <c r="E196" s="224"/>
      <c r="F196" s="224"/>
      <c r="G196" s="219"/>
      <c r="H196" s="220"/>
      <c r="I196" s="186"/>
      <c r="J196" s="111"/>
      <c r="K196" s="112"/>
      <c r="L196" s="113"/>
      <c r="M196" s="114"/>
      <c r="N196" s="114"/>
      <c r="O196" s="114"/>
      <c r="P196" s="188"/>
    </row>
    <row r="197" spans="1:16" s="187" customFormat="1" ht="30" customHeight="1">
      <c r="A197" s="192"/>
      <c r="B197" s="232" t="s">
        <v>1266</v>
      </c>
      <c r="C197" s="213" t="s">
        <v>1267</v>
      </c>
      <c r="D197" s="214" t="s">
        <v>703</v>
      </c>
      <c r="E197" s="215" t="s">
        <v>1211</v>
      </c>
      <c r="F197" s="216">
        <v>1</v>
      </c>
      <c r="G197" s="247"/>
      <c r="H197" s="217">
        <f>ROUND(G197*F197,2)</f>
        <v>0</v>
      </c>
      <c r="I197" s="186"/>
      <c r="J197" s="111"/>
      <c r="K197" s="112"/>
      <c r="L197" s="113"/>
      <c r="M197" s="114"/>
      <c r="N197" s="114"/>
      <c r="O197" s="114"/>
      <c r="P197" s="188"/>
    </row>
    <row r="198" spans="1:16" s="187" customFormat="1" ht="30" customHeight="1">
      <c r="A198" s="192"/>
      <c r="B198" s="232" t="s">
        <v>1268</v>
      </c>
      <c r="C198" s="213" t="s">
        <v>1269</v>
      </c>
      <c r="D198" s="214" t="s">
        <v>1270</v>
      </c>
      <c r="E198" s="215" t="s">
        <v>1211</v>
      </c>
      <c r="F198" s="216">
        <v>1</v>
      </c>
      <c r="G198" s="247"/>
      <c r="H198" s="217">
        <f>ROUND(G198*F198,2)</f>
        <v>0</v>
      </c>
      <c r="I198" s="186"/>
      <c r="J198" s="111"/>
      <c r="K198" s="112"/>
      <c r="L198" s="113"/>
      <c r="M198" s="114"/>
      <c r="N198" s="114"/>
      <c r="O198" s="114"/>
      <c r="P198" s="188"/>
    </row>
    <row r="199" spans="1:15" s="184" customFormat="1" ht="30" customHeight="1">
      <c r="A199" s="183"/>
      <c r="B199" s="211" t="str">
        <f>B172</f>
        <v>M</v>
      </c>
      <c r="C199" s="286" t="str">
        <f>C172</f>
        <v>AVONDALE RD DIKE FROM EGERTON RD TO DES MEURONS - PATHWAY CONSTRUCTION</v>
      </c>
      <c r="D199" s="285"/>
      <c r="E199" s="285"/>
      <c r="F199" s="285"/>
      <c r="G199" s="230" t="s">
        <v>1207</v>
      </c>
      <c r="H199" s="230">
        <f>SUM(H172:H198)</f>
        <v>0</v>
      </c>
      <c r="J199" s="111"/>
      <c r="K199" s="112"/>
      <c r="L199" s="113"/>
      <c r="M199" s="114"/>
      <c r="N199" s="114"/>
      <c r="O199" s="114"/>
    </row>
    <row r="200" spans="2:15" ht="24.75" customHeight="1">
      <c r="B200" s="272"/>
      <c r="C200" s="273" t="s">
        <v>1271</v>
      </c>
      <c r="D200" s="274"/>
      <c r="E200" s="275"/>
      <c r="F200" s="275"/>
      <c r="G200" s="276"/>
      <c r="H200" s="277"/>
      <c r="J200" s="111"/>
      <c r="K200" s="112"/>
      <c r="L200" s="113"/>
      <c r="M200" s="114"/>
      <c r="N200" s="114"/>
      <c r="O200" s="114"/>
    </row>
    <row r="201" spans="1:15" ht="30" customHeight="1">
      <c r="A201" s="177"/>
      <c r="B201" s="211" t="str">
        <f>B6</f>
        <v>A</v>
      </c>
      <c r="C201" s="284" t="str">
        <f>C6</f>
        <v>KING EDWARD STREET AT LISMORE AVENUE - INTERSECTION ENHANCEMENTS</v>
      </c>
      <c r="D201" s="285"/>
      <c r="E201" s="285"/>
      <c r="F201" s="285"/>
      <c r="G201" s="248" t="s">
        <v>1207</v>
      </c>
      <c r="H201" s="248">
        <f>H21</f>
        <v>0</v>
      </c>
      <c r="J201" s="111"/>
      <c r="K201" s="112"/>
      <c r="L201" s="113"/>
      <c r="M201" s="114"/>
      <c r="N201" s="114"/>
      <c r="O201" s="114"/>
    </row>
    <row r="202" spans="1:15" ht="30" customHeight="1">
      <c r="A202" s="177"/>
      <c r="B202" s="211" t="str">
        <f>B23</f>
        <v>B</v>
      </c>
      <c r="C202" s="284" t="str">
        <f>C23</f>
        <v>LISMORE AVENUE AT ODDY STREET - INTERSECTION ENHANCEMENTS</v>
      </c>
      <c r="D202" s="285"/>
      <c r="E202" s="285"/>
      <c r="F202" s="285"/>
      <c r="G202" s="248" t="s">
        <v>1207</v>
      </c>
      <c r="H202" s="248">
        <f>H41</f>
        <v>0</v>
      </c>
      <c r="J202" s="111"/>
      <c r="K202" s="112"/>
      <c r="L202" s="113"/>
      <c r="M202" s="114"/>
      <c r="N202" s="114"/>
      <c r="O202" s="114"/>
    </row>
    <row r="203" spans="1:15" ht="30" customHeight="1">
      <c r="A203" s="177"/>
      <c r="B203" s="211" t="str">
        <f>B43</f>
        <v>C</v>
      </c>
      <c r="C203" s="284" t="str">
        <f>C43</f>
        <v>ELGIN AVENUE AT ODDY STREET - INTERSECTION ENHANCEMENTS</v>
      </c>
      <c r="D203" s="285"/>
      <c r="E203" s="285"/>
      <c r="F203" s="285"/>
      <c r="G203" s="248" t="s">
        <v>1207</v>
      </c>
      <c r="H203" s="248">
        <f>H51</f>
        <v>0</v>
      </c>
      <c r="J203" s="111"/>
      <c r="K203" s="112"/>
      <c r="L203" s="113"/>
      <c r="M203" s="114"/>
      <c r="N203" s="114"/>
      <c r="O203" s="114"/>
    </row>
    <row r="204" spans="1:15" ht="30" customHeight="1">
      <c r="A204" s="177"/>
      <c r="B204" s="211" t="str">
        <f>B53</f>
        <v>D</v>
      </c>
      <c r="C204" s="284" t="str">
        <f>C53</f>
        <v>ELGIN AVENUE AT KEEWATIN STREET - INTERSECTION ENHANCEMENTS</v>
      </c>
      <c r="D204" s="285"/>
      <c r="E204" s="285"/>
      <c r="F204" s="285"/>
      <c r="G204" s="248" t="s">
        <v>1207</v>
      </c>
      <c r="H204" s="248">
        <f>H68</f>
        <v>0</v>
      </c>
      <c r="J204" s="111"/>
      <c r="K204" s="112"/>
      <c r="L204" s="113"/>
      <c r="M204" s="114"/>
      <c r="N204" s="114"/>
      <c r="O204" s="114"/>
    </row>
    <row r="205" spans="1:15" ht="30" customHeight="1">
      <c r="A205" s="177"/>
      <c r="B205" s="211" t="str">
        <f>B70</f>
        <v>E</v>
      </c>
      <c r="C205" s="284" t="str">
        <f>C70</f>
        <v>ALEXANDER AVENUE AT WORTH STREET - INTERSECTION ENHANCEMENTS</v>
      </c>
      <c r="D205" s="285"/>
      <c r="E205" s="285"/>
      <c r="F205" s="285"/>
      <c r="G205" s="248" t="s">
        <v>1207</v>
      </c>
      <c r="H205" s="248">
        <f>H78</f>
        <v>0</v>
      </c>
      <c r="J205" s="111"/>
      <c r="K205" s="112"/>
      <c r="L205" s="113"/>
      <c r="M205" s="114"/>
      <c r="N205" s="114"/>
      <c r="O205" s="114"/>
    </row>
    <row r="206" spans="1:15" ht="30" customHeight="1">
      <c r="A206" s="177"/>
      <c r="B206" s="211" t="str">
        <f>B80</f>
        <v>F</v>
      </c>
      <c r="C206" s="284" t="str">
        <f>C80</f>
        <v>ALEXANDER AVENUE AT WINKS STREET - INTERSECTION ENHANCEMENTS</v>
      </c>
      <c r="D206" s="285"/>
      <c r="E206" s="285"/>
      <c r="F206" s="285"/>
      <c r="G206" s="248" t="s">
        <v>1207</v>
      </c>
      <c r="H206" s="248">
        <f>H95</f>
        <v>0</v>
      </c>
      <c r="J206" s="111"/>
      <c r="K206" s="112"/>
      <c r="L206" s="113"/>
      <c r="M206" s="114"/>
      <c r="N206" s="114"/>
      <c r="O206" s="114"/>
    </row>
    <row r="207" spans="1:15" ht="30" customHeight="1">
      <c r="A207" s="177"/>
      <c r="B207" s="211" t="str">
        <f>B97</f>
        <v>G</v>
      </c>
      <c r="C207" s="284" t="str">
        <f>C97</f>
        <v>1155 PACIFIC AVENUE PATHWAY CONSTRUCTION - WINKS STREET TO SURFACE PARKING LOT</v>
      </c>
      <c r="D207" s="285"/>
      <c r="E207" s="285"/>
      <c r="F207" s="285"/>
      <c r="G207" s="248" t="s">
        <v>1207</v>
      </c>
      <c r="H207" s="248">
        <f>H119</f>
        <v>0</v>
      </c>
      <c r="J207" s="111"/>
      <c r="K207" s="112"/>
      <c r="L207" s="113"/>
      <c r="M207" s="114"/>
      <c r="N207" s="114"/>
      <c r="O207" s="114"/>
    </row>
    <row r="208" spans="1:15" ht="30" customHeight="1">
      <c r="A208" s="177"/>
      <c r="B208" s="211" t="str">
        <f>B121</f>
        <v>H</v>
      </c>
      <c r="C208" s="284" t="str">
        <f>C121</f>
        <v>ALEXANDER AVENUE AT SHERBROOK STREET - INTERSECTION ENHANCEMENTS</v>
      </c>
      <c r="D208" s="285"/>
      <c r="E208" s="285"/>
      <c r="F208" s="285"/>
      <c r="G208" s="248" t="s">
        <v>1207</v>
      </c>
      <c r="H208" s="248">
        <f>H150</f>
        <v>0</v>
      </c>
      <c r="J208" s="111"/>
      <c r="K208" s="112"/>
      <c r="L208" s="113"/>
      <c r="M208" s="114"/>
      <c r="N208" s="114"/>
      <c r="O208" s="114"/>
    </row>
    <row r="209" spans="1:15" ht="30" customHeight="1">
      <c r="A209" s="177"/>
      <c r="B209" s="211" t="str">
        <f>B152</f>
        <v>J</v>
      </c>
      <c r="C209" s="284" t="str">
        <f>C152</f>
        <v>ALEXANDER AVENUE AT ISABEL STREET - INTERSECTION ENHANCEMENTS</v>
      </c>
      <c r="D209" s="285"/>
      <c r="E209" s="285"/>
      <c r="F209" s="285"/>
      <c r="G209" s="248" t="s">
        <v>1207</v>
      </c>
      <c r="H209" s="248">
        <f>H160</f>
        <v>0</v>
      </c>
      <c r="J209" s="111"/>
      <c r="K209" s="112"/>
      <c r="L209" s="113"/>
      <c r="M209" s="114"/>
      <c r="N209" s="114"/>
      <c r="O209" s="114"/>
    </row>
    <row r="210" spans="1:15" ht="30" customHeight="1">
      <c r="A210" s="177"/>
      <c r="B210" s="211" t="str">
        <f>B162</f>
        <v>K</v>
      </c>
      <c r="C210" s="284" t="str">
        <f>C162</f>
        <v>EUGENIE STREET AT KENNY STREET - INTERSECTION ENHANCEMENTS</v>
      </c>
      <c r="D210" s="285"/>
      <c r="E210" s="285"/>
      <c r="F210" s="285"/>
      <c r="G210" s="248" t="s">
        <v>1207</v>
      </c>
      <c r="H210" s="248">
        <f>H165</f>
        <v>0</v>
      </c>
      <c r="J210" s="111"/>
      <c r="K210" s="112"/>
      <c r="L210" s="113"/>
      <c r="M210" s="114"/>
      <c r="N210" s="114"/>
      <c r="O210" s="114"/>
    </row>
    <row r="211" spans="1:15" ht="30" customHeight="1">
      <c r="A211" s="177"/>
      <c r="B211" s="211" t="str">
        <f>B167</f>
        <v>L</v>
      </c>
      <c r="C211" s="284" t="str">
        <f>C167</f>
        <v>EUGENIE STREET AT BRAEMAR AVENUE - INTERSECTION ENHANCEMENTS</v>
      </c>
      <c r="D211" s="285"/>
      <c r="E211" s="285"/>
      <c r="F211" s="285"/>
      <c r="G211" s="248" t="s">
        <v>1207</v>
      </c>
      <c r="H211" s="248">
        <f>H170</f>
        <v>0</v>
      </c>
      <c r="J211" s="111"/>
      <c r="K211" s="112"/>
      <c r="L211" s="113"/>
      <c r="M211" s="114"/>
      <c r="N211" s="114"/>
      <c r="O211" s="114"/>
    </row>
    <row r="212" spans="1:15" ht="30" customHeight="1" thickBot="1">
      <c r="A212" s="177"/>
      <c r="B212" s="211" t="str">
        <f>B172</f>
        <v>M</v>
      </c>
      <c r="C212" s="284" t="str">
        <f>C172</f>
        <v>AVONDALE RD DIKE FROM EGERTON RD TO DES MEURONS - PATHWAY CONSTRUCTION</v>
      </c>
      <c r="D212" s="285"/>
      <c r="E212" s="285"/>
      <c r="F212" s="285"/>
      <c r="G212" s="248" t="s">
        <v>1207</v>
      </c>
      <c r="H212" s="248">
        <f>H199</f>
        <v>0</v>
      </c>
      <c r="J212" s="111"/>
      <c r="K212" s="112"/>
      <c r="L212" s="113"/>
      <c r="M212" s="114"/>
      <c r="N212" s="114"/>
      <c r="O212" s="114"/>
    </row>
    <row r="213" spans="1:15" s="179" customFormat="1" ht="37.5" customHeight="1" thickTop="1">
      <c r="A213" s="177"/>
      <c r="B213" s="292" t="s">
        <v>1272</v>
      </c>
      <c r="C213" s="293"/>
      <c r="D213" s="293"/>
      <c r="E213" s="293"/>
      <c r="F213" s="293"/>
      <c r="G213" s="288">
        <f>SUM(H201:H212)</f>
        <v>0</v>
      </c>
      <c r="H213" s="289"/>
      <c r="J213" s="111"/>
      <c r="K213" s="112"/>
      <c r="L213" s="113"/>
      <c r="M213" s="114"/>
      <c r="N213" s="114"/>
      <c r="O213" s="114"/>
    </row>
    <row r="214" spans="1:15" ht="37.5" customHeight="1">
      <c r="A214" s="177"/>
      <c r="B214" s="290" t="s">
        <v>1273</v>
      </c>
      <c r="C214" s="290"/>
      <c r="D214" s="290"/>
      <c r="E214" s="290"/>
      <c r="F214" s="290"/>
      <c r="G214" s="290"/>
      <c r="H214" s="290"/>
      <c r="J214" s="111"/>
      <c r="K214" s="112"/>
      <c r="L214" s="113"/>
      <c r="M214" s="114"/>
      <c r="N214" s="114"/>
      <c r="O214" s="114"/>
    </row>
    <row r="215" spans="1:15" ht="37.5" customHeight="1">
      <c r="A215" s="177"/>
      <c r="B215" s="291" t="s">
        <v>1274</v>
      </c>
      <c r="C215" s="290"/>
      <c r="D215" s="290"/>
      <c r="E215" s="290"/>
      <c r="F215" s="290"/>
      <c r="G215" s="290"/>
      <c r="H215" s="290"/>
      <c r="J215" s="111"/>
      <c r="K215" s="112"/>
      <c r="L215" s="113"/>
      <c r="M215" s="114"/>
      <c r="N215" s="114"/>
      <c r="O215" s="114"/>
    </row>
    <row r="216" spans="1:15" ht="15.75" customHeight="1">
      <c r="A216" s="177"/>
      <c r="B216" s="279"/>
      <c r="C216" s="280"/>
      <c r="D216" s="281"/>
      <c r="E216" s="280"/>
      <c r="F216" s="280"/>
      <c r="G216" s="282"/>
      <c r="H216" s="283"/>
      <c r="J216" s="111"/>
      <c r="K216" s="112"/>
      <c r="L216" s="113"/>
      <c r="M216" s="114"/>
      <c r="N216" s="114"/>
      <c r="O216" s="114"/>
    </row>
    <row r="217" spans="2:15" ht="15">
      <c r="B217" s="207"/>
      <c r="C217" s="208"/>
      <c r="D217" s="209"/>
      <c r="E217" s="208"/>
      <c r="F217" s="208"/>
      <c r="G217" s="250"/>
      <c r="H217" s="250"/>
      <c r="J217" s="111"/>
      <c r="K217" s="112"/>
      <c r="L217" s="113"/>
      <c r="M217" s="114"/>
      <c r="N217" s="114"/>
      <c r="O217" s="114"/>
    </row>
  </sheetData>
  <sheetProtection password="C6AC" sheet="1" selectLockedCells="1"/>
  <autoFilter ref="F1:F217"/>
  <mergeCells count="40">
    <mergeCell ref="G213:H213"/>
    <mergeCell ref="B214:H214"/>
    <mergeCell ref="B215:H215"/>
    <mergeCell ref="C6:F6"/>
    <mergeCell ref="C51:F51"/>
    <mergeCell ref="B213:F213"/>
    <mergeCell ref="C23:F23"/>
    <mergeCell ref="C21:F21"/>
    <mergeCell ref="C41:F41"/>
    <mergeCell ref="C160:F160"/>
    <mergeCell ref="C199:F199"/>
    <mergeCell ref="C167:F167"/>
    <mergeCell ref="C170:F170"/>
    <mergeCell ref="C162:F162"/>
    <mergeCell ref="C165:F165"/>
    <mergeCell ref="C201:F201"/>
    <mergeCell ref="C53:F53"/>
    <mergeCell ref="C68:F68"/>
    <mergeCell ref="C121:F121"/>
    <mergeCell ref="C119:F119"/>
    <mergeCell ref="C152:F152"/>
    <mergeCell ref="C80:F80"/>
    <mergeCell ref="C95:F95"/>
    <mergeCell ref="C70:F70"/>
    <mergeCell ref="C78:F78"/>
    <mergeCell ref="C97:F97"/>
    <mergeCell ref="C43:F43"/>
    <mergeCell ref="C204:F204"/>
    <mergeCell ref="C202:F202"/>
    <mergeCell ref="C203:F203"/>
    <mergeCell ref="C172:F172"/>
    <mergeCell ref="C150:F150"/>
    <mergeCell ref="C211:F211"/>
    <mergeCell ref="C212:F212"/>
    <mergeCell ref="C209:F209"/>
    <mergeCell ref="C210:F210"/>
    <mergeCell ref="C205:F205"/>
    <mergeCell ref="C206:F206"/>
    <mergeCell ref="C207:F207"/>
    <mergeCell ref="C208:F208"/>
  </mergeCells>
  <conditionalFormatting sqref="D127:D130 D124:D125 D132:D146 D153:D159 D163:D164 D167:D169 D196:D198 D175:D176 D178:D191 D32:D37 D44:D50 D55:D67 D71:D77 D81:D94 D102:D115 D98:D100 D7:D8 D10:D20 D24:D30 D117:D118">
    <cfRule type="cellIs" priority="1" dxfId="13" operator="equal" stopIfTrue="1">
      <formula>"CW 2130-R11"</formula>
    </cfRule>
    <cfRule type="cellIs" priority="2" dxfId="13" operator="equal" stopIfTrue="1">
      <formula>"CW 3120-R2"</formula>
    </cfRule>
    <cfRule type="cellIs" priority="3" dxfId="13" operator="equal" stopIfTrue="1">
      <formula>"CW 3240-R7"</formula>
    </cfRule>
  </conditionalFormatting>
  <conditionalFormatting sqref="D147:D149 D192:D195 D38:D40 D116:D118">
    <cfRule type="cellIs" priority="4" dxfId="13" operator="equal" stopIfTrue="1">
      <formula>"CW 3120-R2"</formula>
    </cfRule>
    <cfRule type="cellIs" priority="5" dxfId="13" operator="equal" stopIfTrue="1">
      <formula>"CW 3240-R7"</formula>
    </cfRule>
  </conditionalFormatting>
  <dataValidations count="2">
    <dataValidation type="decimal" operator="equal" allowBlank="1" showInputMessage="1" showErrorMessage="1" prompt="Enter your Unit Bid Price.&#10;You do not need to type in the &quot;$&quot;" errorTitle="ENTRY ERROR!" error="Unit Price must be greater than 0&#10;and cannnot include fractions of a cent" sqref="G169 G149 G141:G142 G131 G126:G128 G123:G124 G133 G139 G137 G135 G144:G146 G155:G156 G99:G101 G164 G197:G198 G195 G193 G191 G185 G177:G180 G174:G175 G183 G188 G118 G116 G7:G8 G11 G13:G14 G16:G17 G25 G85 G92 G94 G87:G88 G90 G82 G77 G72 G74 G28 G35 G31 G33 G37 G40 G45 G50 G47 G58 G56 G60:G61 G63:G64 G67 G110 G108 G20 G103:G105 G113 G158:G159">
      <formula1>IF(G169&gt;=0.01,ROUND(G169,2),0.01)</formula1>
    </dataValidation>
    <dataValidation type="custom" allowBlank="1" showInputMessage="1" showErrorMessage="1" error="If you can enter a Unit  Price in this cell, pLease contact the Contract Administrator immediately!" sqref="G168 G147:G148 G140 G129:G130 G122 G125 G132 G134 G136 G138 G143 G157 G153:G154 G163 G196 G192 G194 G189:G190 G181:G182 G173 G176 G184 G186:G187 G117 G12 G18:G19 G15 G9:G10 G24 G81 G83:G84 G93 G91 G86 G89 G71 G75:G76 G73 G32 G29:G30 G26:G27 G34 G36 G38:G39 G46 G48:G49 G44 G65:G66 G54:G55 G57 G59 G62 G106:G107 G109 G111:G112 G98 G102 G114:G115">
      <formula1>"isblank(G3)"</formula1>
    </dataValidation>
  </dataValidations>
  <printOptions/>
  <pageMargins left="0.5" right="0.5" top="0.75" bottom="0.75" header="0.25" footer="0.25"/>
  <pageSetup horizontalDpi="600" verticalDpi="600" orientation="portrait" scale="74" r:id="rId3"/>
  <headerFooter alignWithMargins="0">
    <oddHeader>&amp;LThe City of Winnipeg
Bid Opportunity No. 381-2010 
&amp;XTemplate Version: C420091214 - RW&amp;RBid Submission
Page &amp;P+3 of 15</oddHeader>
    <oddFooter xml:space="preserve">&amp;R__________________
Name of Bidder                    </oddFooter>
  </headerFooter>
  <rowBreaks count="1" manualBreakCount="1">
    <brk id="199" min="1" max="7" man="1"/>
  </rowBreaks>
  <legacyDrawing r:id="rId2"/>
</worksheet>
</file>

<file path=xl/worksheets/sheet3.xml><?xml version="1.0" encoding="utf-8"?>
<worksheet xmlns="http://schemas.openxmlformats.org/spreadsheetml/2006/main" xmlns:r="http://schemas.openxmlformats.org/officeDocument/2006/relationships">
  <dimension ref="A1:AA490"/>
  <sheetViews>
    <sheetView showGridLines="0" showZeros="0" view="pageBreakPreview" zoomScale="75" zoomScaleNormal="75" zoomScaleSheetLayoutView="75" zoomScalePageLayoutView="0" workbookViewId="0" topLeftCell="A20">
      <selection activeCell="A20" sqref="A20"/>
    </sheetView>
  </sheetViews>
  <sheetFormatPr defaultColWidth="8.8515625" defaultRowHeight="12.75"/>
  <cols>
    <col min="1" max="1" width="9.57421875" style="45" customWidth="1"/>
    <col min="2" max="2" width="9.00390625" style="29" customWidth="1"/>
    <col min="3" max="3" width="37.00390625" style="29" customWidth="1"/>
    <col min="4" max="4" width="16.421875" style="124" customWidth="1"/>
    <col min="5" max="5" width="8.28125" style="124" customWidth="1"/>
    <col min="6" max="7" width="12.00390625" style="124" customWidth="1"/>
    <col min="8" max="8" width="17.00390625" style="124" customWidth="1"/>
    <col min="9" max="9" width="43.421875" style="33" customWidth="1"/>
    <col min="10" max="10" width="15.00390625" style="29" customWidth="1"/>
    <col min="11" max="11" width="28.421875" style="29" customWidth="1"/>
    <col min="12" max="12" width="14.8515625" style="29" customWidth="1"/>
    <col min="13" max="16384" width="8.8515625" style="29" customWidth="1"/>
  </cols>
  <sheetData>
    <row r="1" spans="1:10" ht="30" customHeight="1">
      <c r="A1" s="294" t="s">
        <v>1116</v>
      </c>
      <c r="B1" s="295"/>
      <c r="C1" s="295"/>
      <c r="D1" s="295"/>
      <c r="E1" s="295"/>
      <c r="F1" s="295"/>
      <c r="G1" s="295"/>
      <c r="H1" s="295"/>
      <c r="I1" s="28"/>
      <c r="J1" s="111" t="str">
        <f ca="1">IF(CELL("protect",$G1)=1,"LOCKED","")</f>
        <v>LOCKED</v>
      </c>
    </row>
    <row r="2" spans="1:15" ht="45.75" thickBot="1">
      <c r="A2" s="30" t="s">
        <v>234</v>
      </c>
      <c r="B2" s="30" t="s">
        <v>189</v>
      </c>
      <c r="C2" s="31" t="s">
        <v>190</v>
      </c>
      <c r="D2" s="31" t="s">
        <v>469</v>
      </c>
      <c r="E2" s="31" t="s">
        <v>191</v>
      </c>
      <c r="F2" s="31" t="s">
        <v>200</v>
      </c>
      <c r="G2" s="31" t="s">
        <v>187</v>
      </c>
      <c r="H2" s="30" t="s">
        <v>192</v>
      </c>
      <c r="I2" s="32" t="s">
        <v>360</v>
      </c>
      <c r="J2" s="49" t="s">
        <v>722</v>
      </c>
      <c r="K2" s="83" t="s">
        <v>800</v>
      </c>
      <c r="L2" s="50" t="s">
        <v>723</v>
      </c>
      <c r="M2" s="51" t="s">
        <v>724</v>
      </c>
      <c r="N2" s="52" t="s">
        <v>725</v>
      </c>
      <c r="O2" s="51" t="s">
        <v>726</v>
      </c>
    </row>
    <row r="3" spans="1:16" ht="36" customHeight="1" thickTop="1">
      <c r="A3" s="22"/>
      <c r="B3" s="27" t="s">
        <v>707</v>
      </c>
      <c r="C3" s="26" t="s">
        <v>227</v>
      </c>
      <c r="D3" s="116"/>
      <c r="E3" s="116"/>
      <c r="F3" s="116"/>
      <c r="G3" s="117"/>
      <c r="H3" s="25"/>
      <c r="I3" s="125"/>
      <c r="J3" s="111" t="str">
        <f ca="1">IF(CELL("protect",$G3)=1,"LOCKED","")</f>
        <v>LOCKED</v>
      </c>
      <c r="K3" s="112" t="str">
        <f>CLEAN(CONCATENATE(TRIM($A3),TRIM($C3),TRIM($D3),TRIM($E3)))</f>
        <v>EARTH AND BASE WORKS</v>
      </c>
      <c r="L3" s="113">
        <f>MATCH(K3,'Pay Items'!$K$1:$K$489,0)</f>
        <v>3</v>
      </c>
      <c r="M3" s="114" t="str">
        <f ca="1">CELL("format",$F3)</f>
        <v>F0</v>
      </c>
      <c r="N3" s="114" t="str">
        <f ca="1">CELL("format",$G3)</f>
        <v>G</v>
      </c>
      <c r="O3" s="114" t="str">
        <f ca="1">CELL("format",$H3)</f>
        <v>F2</v>
      </c>
      <c r="P3" s="66"/>
    </row>
    <row r="4" spans="1:16" ht="30" customHeight="1">
      <c r="A4" s="9" t="s">
        <v>286</v>
      </c>
      <c r="B4" s="7" t="s">
        <v>228</v>
      </c>
      <c r="C4" s="34" t="s">
        <v>569</v>
      </c>
      <c r="D4" s="4" t="s">
        <v>675</v>
      </c>
      <c r="E4" s="35" t="s">
        <v>650</v>
      </c>
      <c r="F4" s="36"/>
      <c r="G4" s="37"/>
      <c r="H4" s="11">
        <f aca="true" t="shared" si="0" ref="H4:H9">ROUND(G4*F4,2)</f>
        <v>0</v>
      </c>
      <c r="I4" s="125"/>
      <c r="J4" s="111">
        <f aca="true" ca="1" t="shared" si="1" ref="J4:J68">IF(CELL("protect",$G4)=1,"LOCKED","")</f>
      </c>
      <c r="K4" s="112" t="str">
        <f aca="true" t="shared" si="2" ref="K4:K68">CLEAN(CONCATENATE(TRIM($A4),TRIM($C4),TRIM($D4),TRIM($E4)))</f>
        <v>A001Clearing and GrubbingCW 3010-R4ha</v>
      </c>
      <c r="L4" s="113">
        <f>MATCH(K4,'Pay Items'!$K$1:$K$489,0)</f>
        <v>4</v>
      </c>
      <c r="M4" s="114" t="str">
        <f aca="true" ca="1" t="shared" si="3" ref="M4:M68">CELL("format",$F4)</f>
        <v>F3</v>
      </c>
      <c r="N4" s="114" t="str">
        <f aca="true" ca="1" t="shared" si="4" ref="N4:N68">CELL("format",$G4)</f>
        <v>C2</v>
      </c>
      <c r="O4" s="114" t="str">
        <f aca="true" ca="1" t="shared" si="5" ref="O4:O68">CELL("format",$H4)</f>
        <v>C2</v>
      </c>
      <c r="P4" s="67"/>
    </row>
    <row r="5" spans="1:16" s="38" customFormat="1" ht="30" customHeight="1">
      <c r="A5" s="6" t="s">
        <v>497</v>
      </c>
      <c r="B5" s="7" t="s">
        <v>199</v>
      </c>
      <c r="C5" s="3" t="s">
        <v>108</v>
      </c>
      <c r="D5" s="4" t="s">
        <v>907</v>
      </c>
      <c r="E5" s="1" t="s">
        <v>194</v>
      </c>
      <c r="F5" s="10"/>
      <c r="G5" s="37"/>
      <c r="H5" s="11">
        <f t="shared" si="0"/>
        <v>0</v>
      </c>
      <c r="I5" s="126"/>
      <c r="J5" s="111">
        <f ca="1" t="shared" si="1"/>
      </c>
      <c r="K5" s="112" t="str">
        <f t="shared" si="2"/>
        <v>A002Stripping and Stockpiling TopsoilCW 3110-R12m³</v>
      </c>
      <c r="L5" s="113">
        <f>MATCH(K5,'Pay Items'!$K$1:$K$489,0)</f>
        <v>5</v>
      </c>
      <c r="M5" s="114" t="str">
        <f ca="1" t="shared" si="3"/>
        <v>F0</v>
      </c>
      <c r="N5" s="114" t="str">
        <f ca="1" t="shared" si="4"/>
        <v>C2</v>
      </c>
      <c r="O5" s="114" t="str">
        <f ca="1" t="shared" si="5"/>
        <v>C2</v>
      </c>
      <c r="P5" s="39"/>
    </row>
    <row r="6" spans="1:16" ht="30" customHeight="1">
      <c r="A6" s="6" t="s">
        <v>498</v>
      </c>
      <c r="B6" s="7" t="s">
        <v>109</v>
      </c>
      <c r="C6" s="3" t="s">
        <v>112</v>
      </c>
      <c r="D6" s="4" t="s">
        <v>907</v>
      </c>
      <c r="E6" s="1" t="s">
        <v>194</v>
      </c>
      <c r="F6" s="10"/>
      <c r="G6" s="37"/>
      <c r="H6" s="11">
        <f t="shared" si="0"/>
        <v>0</v>
      </c>
      <c r="I6" s="127"/>
      <c r="J6" s="111">
        <f ca="1" t="shared" si="1"/>
      </c>
      <c r="K6" s="112" t="str">
        <f t="shared" si="2"/>
        <v>A003ExcavationCW 3110-R12m³</v>
      </c>
      <c r="L6" s="113">
        <f>MATCH(K6,'Pay Items'!$K$1:$K$489,0)</f>
        <v>6</v>
      </c>
      <c r="M6" s="114" t="str">
        <f ca="1" t="shared" si="3"/>
        <v>F0</v>
      </c>
      <c r="N6" s="114" t="str">
        <f ca="1" t="shared" si="4"/>
        <v>C2</v>
      </c>
      <c r="O6" s="114" t="str">
        <f ca="1" t="shared" si="5"/>
        <v>C2</v>
      </c>
      <c r="P6" s="39"/>
    </row>
    <row r="7" spans="1:16" s="38" customFormat="1" ht="30" customHeight="1">
      <c r="A7" s="9" t="s">
        <v>287</v>
      </c>
      <c r="B7" s="7" t="s">
        <v>110</v>
      </c>
      <c r="C7" s="3" t="s">
        <v>98</v>
      </c>
      <c r="D7" s="4" t="s">
        <v>907</v>
      </c>
      <c r="E7" s="1" t="s">
        <v>193</v>
      </c>
      <c r="F7" s="10"/>
      <c r="G7" s="37"/>
      <c r="H7" s="11">
        <f t="shared" si="0"/>
        <v>0</v>
      </c>
      <c r="I7" s="127"/>
      <c r="J7" s="111">
        <f ca="1" t="shared" si="1"/>
      </c>
      <c r="K7" s="112" t="str">
        <f t="shared" si="2"/>
        <v>A004Sub-Grade CompactionCW 3110-R12m²</v>
      </c>
      <c r="L7" s="113">
        <f>MATCH(K7,'Pay Items'!$K$1:$K$489,0)</f>
        <v>7</v>
      </c>
      <c r="M7" s="114" t="str">
        <f ca="1" t="shared" si="3"/>
        <v>F0</v>
      </c>
      <c r="N7" s="114" t="str">
        <f ca="1" t="shared" si="4"/>
        <v>C2</v>
      </c>
      <c r="O7" s="114" t="str">
        <f ca="1" t="shared" si="5"/>
        <v>C2</v>
      </c>
      <c r="P7" s="39"/>
    </row>
    <row r="8" spans="1:16" s="38" customFormat="1" ht="30" customHeight="1">
      <c r="A8" s="6" t="s">
        <v>288</v>
      </c>
      <c r="B8" s="7" t="s">
        <v>129</v>
      </c>
      <c r="C8" s="3" t="s">
        <v>113</v>
      </c>
      <c r="D8" s="4" t="s">
        <v>907</v>
      </c>
      <c r="E8" s="1" t="s">
        <v>194</v>
      </c>
      <c r="F8" s="10"/>
      <c r="G8" s="37"/>
      <c r="H8" s="11">
        <f t="shared" si="0"/>
        <v>0</v>
      </c>
      <c r="I8" s="126"/>
      <c r="J8" s="111">
        <f ca="1" t="shared" si="1"/>
      </c>
      <c r="K8" s="112" t="str">
        <f t="shared" si="2"/>
        <v>A005Placing Suitable Site Sub-base MaterialCW 3110-R12m³</v>
      </c>
      <c r="L8" s="113">
        <f>MATCH(K8,'Pay Items'!$K$1:$K$489,0)</f>
        <v>8</v>
      </c>
      <c r="M8" s="114" t="str">
        <f ca="1" t="shared" si="3"/>
        <v>F0</v>
      </c>
      <c r="N8" s="114" t="str">
        <f ca="1" t="shared" si="4"/>
        <v>C2</v>
      </c>
      <c r="O8" s="114" t="str">
        <f ca="1" t="shared" si="5"/>
        <v>C2</v>
      </c>
      <c r="P8" s="39"/>
    </row>
    <row r="9" spans="1:16" s="38" customFormat="1" ht="41.25" customHeight="1">
      <c r="A9" s="6" t="s">
        <v>289</v>
      </c>
      <c r="B9" s="7" t="s">
        <v>114</v>
      </c>
      <c r="C9" s="3" t="s">
        <v>130</v>
      </c>
      <c r="D9" s="4" t="s">
        <v>907</v>
      </c>
      <c r="E9" s="1" t="s">
        <v>194</v>
      </c>
      <c r="F9" s="10"/>
      <c r="G9" s="37"/>
      <c r="H9" s="11">
        <f t="shared" si="0"/>
        <v>0</v>
      </c>
      <c r="I9" s="126"/>
      <c r="J9" s="111">
        <f ca="1" t="shared" si="1"/>
      </c>
      <c r="K9" s="112" t="str">
        <f t="shared" si="2"/>
        <v>A006Supplying and Placing Clay Borrow Sub-base MaterialCW 3110-R12m³</v>
      </c>
      <c r="L9" s="113">
        <f>MATCH(K9,'Pay Items'!$K$1:$K$489,0)</f>
        <v>9</v>
      </c>
      <c r="M9" s="114" t="str">
        <f ca="1" t="shared" si="3"/>
        <v>F0</v>
      </c>
      <c r="N9" s="114" t="str">
        <f ca="1" t="shared" si="4"/>
        <v>C2</v>
      </c>
      <c r="O9" s="114" t="str">
        <f ca="1" t="shared" si="5"/>
        <v>C2</v>
      </c>
      <c r="P9" s="39"/>
    </row>
    <row r="10" spans="1:16" ht="32.25" customHeight="1">
      <c r="A10" s="9" t="s">
        <v>290</v>
      </c>
      <c r="B10" s="7" t="s">
        <v>111</v>
      </c>
      <c r="C10" s="3" t="s">
        <v>115</v>
      </c>
      <c r="D10" s="4" t="s">
        <v>907</v>
      </c>
      <c r="E10" s="1"/>
      <c r="F10" s="10"/>
      <c r="G10" s="118"/>
      <c r="H10" s="11"/>
      <c r="I10" s="127" t="s">
        <v>908</v>
      </c>
      <c r="J10" s="111" t="str">
        <f ca="1" t="shared" si="1"/>
        <v>LOCKED</v>
      </c>
      <c r="K10" s="112" t="str">
        <f t="shared" si="2"/>
        <v>A007Crushed Sub-base MaterialCW 3110-R12</v>
      </c>
      <c r="L10" s="113">
        <f>MATCH(K10,'Pay Items'!$K$1:$K$489,0)</f>
        <v>10</v>
      </c>
      <c r="M10" s="114" t="str">
        <f ca="1" t="shared" si="3"/>
        <v>F0</v>
      </c>
      <c r="N10" s="114" t="str">
        <f ca="1" t="shared" si="4"/>
        <v>G</v>
      </c>
      <c r="O10" s="114" t="str">
        <f ca="1" t="shared" si="5"/>
        <v>C2</v>
      </c>
      <c r="P10" s="39"/>
    </row>
    <row r="11" spans="1:16" ht="30" customHeight="1">
      <c r="A11" s="6" t="s">
        <v>291</v>
      </c>
      <c r="B11" s="128" t="s">
        <v>397</v>
      </c>
      <c r="C11" s="3" t="s">
        <v>869</v>
      </c>
      <c r="D11" s="4" t="s">
        <v>188</v>
      </c>
      <c r="E11" s="1" t="s">
        <v>195</v>
      </c>
      <c r="F11" s="10"/>
      <c r="G11" s="37"/>
      <c r="H11" s="11">
        <f aca="true" t="shared" si="6" ref="H11:H23">ROUND(G11*F11,2)</f>
        <v>0</v>
      </c>
      <c r="I11" s="127" t="s">
        <v>909</v>
      </c>
      <c r="J11" s="111">
        <f ca="1" t="shared" si="1"/>
      </c>
      <c r="K11" s="112" t="str">
        <f t="shared" si="2"/>
        <v>A00850 mm - Limestonetonne</v>
      </c>
      <c r="L11" s="113">
        <f>MATCH(K11,'Pay Items'!$K$1:$K$489,0)</f>
        <v>11</v>
      </c>
      <c r="M11" s="114" t="str">
        <f ca="1" t="shared" si="3"/>
        <v>F0</v>
      </c>
      <c r="N11" s="114" t="str">
        <f ca="1" t="shared" si="4"/>
        <v>C2</v>
      </c>
      <c r="O11" s="114" t="str">
        <f ca="1" t="shared" si="5"/>
        <v>C2</v>
      </c>
      <c r="P11" s="39"/>
    </row>
    <row r="12" spans="1:16" s="89" customFormat="1" ht="30" customHeight="1">
      <c r="A12" s="6" t="s">
        <v>817</v>
      </c>
      <c r="B12" s="128" t="s">
        <v>397</v>
      </c>
      <c r="C12" s="3" t="s">
        <v>910</v>
      </c>
      <c r="D12" s="4" t="s">
        <v>188</v>
      </c>
      <c r="E12" s="1" t="s">
        <v>195</v>
      </c>
      <c r="F12" s="10"/>
      <c r="G12" s="37"/>
      <c r="H12" s="11">
        <f t="shared" si="6"/>
        <v>0</v>
      </c>
      <c r="I12" s="127" t="s">
        <v>909</v>
      </c>
      <c r="J12" s="111">
        <f ca="1" t="shared" si="1"/>
      </c>
      <c r="K12" s="112" t="str">
        <f t="shared" si="2"/>
        <v>A03550 mm - Concretetonne</v>
      </c>
      <c r="L12" s="113">
        <f>MATCH(K12,'Pay Items'!$K$1:$K$489,0)</f>
        <v>12</v>
      </c>
      <c r="M12" s="114" t="str">
        <f ca="1" t="shared" si="3"/>
        <v>F0</v>
      </c>
      <c r="N12" s="114" t="str">
        <f ca="1" t="shared" si="4"/>
        <v>C2</v>
      </c>
      <c r="O12" s="114" t="str">
        <f ca="1" t="shared" si="5"/>
        <v>C2</v>
      </c>
      <c r="P12" s="90"/>
    </row>
    <row r="13" spans="1:16" ht="30" customHeight="1">
      <c r="A13" s="6" t="s">
        <v>911</v>
      </c>
      <c r="B13" s="128" t="s">
        <v>398</v>
      </c>
      <c r="C13" s="3" t="s">
        <v>912</v>
      </c>
      <c r="D13" s="4" t="s">
        <v>188</v>
      </c>
      <c r="E13" s="1" t="s">
        <v>195</v>
      </c>
      <c r="F13" s="10"/>
      <c r="G13" s="37"/>
      <c r="H13" s="11">
        <f t="shared" si="6"/>
        <v>0</v>
      </c>
      <c r="I13" s="127" t="s">
        <v>909</v>
      </c>
      <c r="J13" s="111">
        <f ca="1" t="shared" si="1"/>
      </c>
      <c r="K13" s="112" t="str">
        <f t="shared" si="2"/>
        <v>A037100 mm - Limestonetonne</v>
      </c>
      <c r="L13" s="113">
        <f>MATCH(K13,'Pay Items'!$K$1:$K$489,0)</f>
        <v>13</v>
      </c>
      <c r="M13" s="114" t="str">
        <f ca="1" t="shared" si="3"/>
        <v>F0</v>
      </c>
      <c r="N13" s="114" t="str">
        <f ca="1" t="shared" si="4"/>
        <v>C2</v>
      </c>
      <c r="O13" s="114" t="str">
        <f ca="1" t="shared" si="5"/>
        <v>C2</v>
      </c>
      <c r="P13" s="39"/>
    </row>
    <row r="14" spans="1:16" ht="30" customHeight="1">
      <c r="A14" s="6" t="s">
        <v>913</v>
      </c>
      <c r="B14" s="128" t="s">
        <v>398</v>
      </c>
      <c r="C14" s="3" t="s">
        <v>914</v>
      </c>
      <c r="D14" s="4" t="s">
        <v>188</v>
      </c>
      <c r="E14" s="1" t="s">
        <v>195</v>
      </c>
      <c r="F14" s="10"/>
      <c r="G14" s="37"/>
      <c r="H14" s="11">
        <f t="shared" si="6"/>
        <v>0</v>
      </c>
      <c r="I14" s="127" t="s">
        <v>909</v>
      </c>
      <c r="J14" s="111">
        <f ca="1" t="shared" si="1"/>
      </c>
      <c r="K14" s="112" t="str">
        <f t="shared" si="2"/>
        <v>A038100 mm - Concretetonne</v>
      </c>
      <c r="L14" s="113">
        <f>MATCH(K14,'Pay Items'!$K$1:$K$489,0)</f>
        <v>14</v>
      </c>
      <c r="M14" s="114" t="str">
        <f ca="1" t="shared" si="3"/>
        <v>F0</v>
      </c>
      <c r="N14" s="114" t="str">
        <f ca="1" t="shared" si="4"/>
        <v>C2</v>
      </c>
      <c r="O14" s="114" t="str">
        <f ca="1" t="shared" si="5"/>
        <v>C2</v>
      </c>
      <c r="P14" s="39"/>
    </row>
    <row r="15" spans="1:16" ht="30" customHeight="1">
      <c r="A15" s="6" t="s">
        <v>292</v>
      </c>
      <c r="B15" s="128" t="s">
        <v>399</v>
      </c>
      <c r="C15" s="3" t="s">
        <v>870</v>
      </c>
      <c r="D15" s="4" t="s">
        <v>188</v>
      </c>
      <c r="E15" s="1" t="s">
        <v>195</v>
      </c>
      <c r="F15" s="10"/>
      <c r="G15" s="37"/>
      <c r="H15" s="11">
        <f t="shared" si="6"/>
        <v>0</v>
      </c>
      <c r="I15" s="127" t="s">
        <v>909</v>
      </c>
      <c r="J15" s="111">
        <f ca="1" t="shared" si="1"/>
      </c>
      <c r="K15" s="112" t="str">
        <f t="shared" si="2"/>
        <v>A009150 mm - Limestonetonne</v>
      </c>
      <c r="L15" s="113">
        <f>MATCH(K15,'Pay Items'!$K$1:$K$489,0)</f>
        <v>15</v>
      </c>
      <c r="M15" s="114" t="str">
        <f ca="1" t="shared" si="3"/>
        <v>F0</v>
      </c>
      <c r="N15" s="114" t="str">
        <f ca="1" t="shared" si="4"/>
        <v>C2</v>
      </c>
      <c r="O15" s="114" t="str">
        <f ca="1" t="shared" si="5"/>
        <v>C2</v>
      </c>
      <c r="P15" s="39"/>
    </row>
    <row r="16" spans="1:16" s="89" customFormat="1" ht="30" customHeight="1">
      <c r="A16" s="6" t="s">
        <v>818</v>
      </c>
      <c r="B16" s="128" t="s">
        <v>399</v>
      </c>
      <c r="C16" s="3" t="s">
        <v>915</v>
      </c>
      <c r="D16" s="4" t="s">
        <v>188</v>
      </c>
      <c r="E16" s="1" t="s">
        <v>195</v>
      </c>
      <c r="F16" s="10"/>
      <c r="G16" s="37"/>
      <c r="H16" s="11">
        <f t="shared" si="6"/>
        <v>0</v>
      </c>
      <c r="I16" s="127" t="s">
        <v>909</v>
      </c>
      <c r="J16" s="111">
        <f ca="1" t="shared" si="1"/>
      </c>
      <c r="K16" s="112" t="str">
        <f t="shared" si="2"/>
        <v>A036150 mm - Concretetonne</v>
      </c>
      <c r="L16" s="113">
        <f>MATCH(K16,'Pay Items'!$K$1:$K$489,0)</f>
        <v>16</v>
      </c>
      <c r="M16" s="114" t="str">
        <f ca="1" t="shared" si="3"/>
        <v>F0</v>
      </c>
      <c r="N16" s="114" t="str">
        <f ca="1" t="shared" si="4"/>
        <v>C2</v>
      </c>
      <c r="O16" s="114" t="str">
        <f ca="1" t="shared" si="5"/>
        <v>C2</v>
      </c>
      <c r="P16" s="90"/>
    </row>
    <row r="17" spans="1:16" s="157" customFormat="1" ht="43.5" customHeight="1">
      <c r="A17" s="150"/>
      <c r="B17" s="135" t="s">
        <v>496</v>
      </c>
      <c r="C17" s="87" t="s">
        <v>905</v>
      </c>
      <c r="D17" s="104" t="s">
        <v>906</v>
      </c>
      <c r="E17" s="105" t="s">
        <v>195</v>
      </c>
      <c r="F17" s="151"/>
      <c r="G17" s="152"/>
      <c r="H17" s="107">
        <f t="shared" si="6"/>
        <v>0</v>
      </c>
      <c r="I17" s="158" t="s">
        <v>1107</v>
      </c>
      <c r="J17" s="153">
        <f ca="1" t="shared" si="1"/>
      </c>
      <c r="K17" s="154" t="str">
        <f t="shared" si="2"/>
        <v>100mm Crushed Concrete Sub-base MaterialE18tonne</v>
      </c>
      <c r="L17" s="155">
        <f>MATCH(K17,'Pay Items'!$K$1:$K$489,0)</f>
        <v>17</v>
      </c>
      <c r="M17" s="156" t="str">
        <f ca="1" t="shared" si="3"/>
        <v>F0</v>
      </c>
      <c r="N17" s="156" t="str">
        <f ca="1" t="shared" si="4"/>
        <v>C2</v>
      </c>
      <c r="O17" s="156" t="str">
        <f ca="1" t="shared" si="5"/>
        <v>C2</v>
      </c>
      <c r="P17" s="110"/>
    </row>
    <row r="18" spans="1:16" ht="43.5" customHeight="1">
      <c r="A18" s="9" t="s">
        <v>293</v>
      </c>
      <c r="B18" s="7" t="s">
        <v>116</v>
      </c>
      <c r="C18" s="3" t="s">
        <v>364</v>
      </c>
      <c r="D18" s="4" t="s">
        <v>916</v>
      </c>
      <c r="E18" s="1" t="s">
        <v>194</v>
      </c>
      <c r="F18" s="10"/>
      <c r="G18" s="37"/>
      <c r="H18" s="11">
        <f t="shared" si="6"/>
        <v>0</v>
      </c>
      <c r="I18" s="127" t="s">
        <v>917</v>
      </c>
      <c r="J18" s="111">
        <f ca="1" t="shared" si="1"/>
      </c>
      <c r="K18" s="112" t="str">
        <f t="shared" si="2"/>
        <v>A010Supplying and Placing Base Course MaterialCW 3110-R12, E16m³</v>
      </c>
      <c r="L18" s="113">
        <f>MATCH(K18,'Pay Items'!$K$1:$K$489,0)</f>
        <v>18</v>
      </c>
      <c r="M18" s="114" t="str">
        <f ca="1" t="shared" si="3"/>
        <v>F0</v>
      </c>
      <c r="N18" s="114" t="str">
        <f ca="1" t="shared" si="4"/>
        <v>C2</v>
      </c>
      <c r="O18" s="114" t="str">
        <f ca="1" t="shared" si="5"/>
        <v>C2</v>
      </c>
      <c r="P18" s="39"/>
    </row>
    <row r="19" spans="1:16" ht="43.5" customHeight="1">
      <c r="A19" s="6" t="s">
        <v>294</v>
      </c>
      <c r="B19" s="7" t="s">
        <v>117</v>
      </c>
      <c r="C19" s="3" t="s">
        <v>127</v>
      </c>
      <c r="D19" s="4" t="s">
        <v>918</v>
      </c>
      <c r="E19" s="1" t="s">
        <v>194</v>
      </c>
      <c r="F19" s="10"/>
      <c r="G19" s="37"/>
      <c r="H19" s="11">
        <f t="shared" si="6"/>
        <v>0</v>
      </c>
      <c r="I19" s="126"/>
      <c r="J19" s="111">
        <f ca="1" t="shared" si="1"/>
      </c>
      <c r="K19" s="112" t="str">
        <f t="shared" si="2"/>
        <v>A011Asphalt Cuttings Base Course MaterialCW 3110-R12m³</v>
      </c>
      <c r="L19" s="113">
        <f>MATCH(K19,'Pay Items'!$K$1:$K$489,0)</f>
        <v>19</v>
      </c>
      <c r="M19" s="114" t="str">
        <f ca="1" t="shared" si="3"/>
        <v>F0</v>
      </c>
      <c r="N19" s="114" t="str">
        <f ca="1" t="shared" si="4"/>
        <v>C2</v>
      </c>
      <c r="O19" s="114" t="str">
        <f ca="1" t="shared" si="5"/>
        <v>C2</v>
      </c>
      <c r="P19" s="39"/>
    </row>
    <row r="20" spans="1:16" s="38" customFormat="1" ht="30" customHeight="1">
      <c r="A20" s="6" t="s">
        <v>295</v>
      </c>
      <c r="B20" s="7" t="s">
        <v>118</v>
      </c>
      <c r="C20" s="3" t="s">
        <v>120</v>
      </c>
      <c r="D20" s="4" t="s">
        <v>907</v>
      </c>
      <c r="E20" s="1" t="s">
        <v>193</v>
      </c>
      <c r="F20" s="10"/>
      <c r="G20" s="37"/>
      <c r="H20" s="11">
        <f t="shared" si="6"/>
        <v>0</v>
      </c>
      <c r="I20" s="127" t="s">
        <v>704</v>
      </c>
      <c r="J20" s="111">
        <f ca="1" t="shared" si="1"/>
      </c>
      <c r="K20" s="112" t="str">
        <f t="shared" si="2"/>
        <v>A012Grading of BoulevardsCW 3110-R12m²</v>
      </c>
      <c r="L20" s="113">
        <f>MATCH(K20,'Pay Items'!$K$1:$K$489,0)</f>
        <v>20</v>
      </c>
      <c r="M20" s="114" t="str">
        <f ca="1" t="shared" si="3"/>
        <v>F0</v>
      </c>
      <c r="N20" s="114" t="str">
        <f ca="1" t="shared" si="4"/>
        <v>C2</v>
      </c>
      <c r="O20" s="114" t="str">
        <f ca="1" t="shared" si="5"/>
        <v>C2</v>
      </c>
      <c r="P20" s="39"/>
    </row>
    <row r="21" spans="1:16" s="38" customFormat="1" ht="30" customHeight="1">
      <c r="A21" s="9" t="s">
        <v>296</v>
      </c>
      <c r="B21" s="7" t="s">
        <v>119</v>
      </c>
      <c r="C21" s="3" t="s">
        <v>365</v>
      </c>
      <c r="D21" s="4" t="s">
        <v>918</v>
      </c>
      <c r="E21" s="1" t="s">
        <v>193</v>
      </c>
      <c r="F21" s="10"/>
      <c r="G21" s="37"/>
      <c r="H21" s="11">
        <f t="shared" si="6"/>
        <v>0</v>
      </c>
      <c r="I21" s="127"/>
      <c r="J21" s="111">
        <f ca="1" t="shared" si="1"/>
      </c>
      <c r="K21" s="112" t="str">
        <f t="shared" si="2"/>
        <v>A013Ditch GradingCW 3110-R12m²</v>
      </c>
      <c r="L21" s="113">
        <f>MATCH(K21,'Pay Items'!$K$1:$K$489,0)</f>
        <v>21</v>
      </c>
      <c r="M21" s="114" t="str">
        <f ca="1" t="shared" si="3"/>
        <v>F0</v>
      </c>
      <c r="N21" s="114" t="str">
        <f ca="1" t="shared" si="4"/>
        <v>C2</v>
      </c>
      <c r="O21" s="114" t="str">
        <f ca="1" t="shared" si="5"/>
        <v>C2</v>
      </c>
      <c r="P21" s="39"/>
    </row>
    <row r="22" spans="1:16" s="38" customFormat="1" ht="30" customHeight="1">
      <c r="A22" s="6" t="s">
        <v>297</v>
      </c>
      <c r="B22" s="7" t="s">
        <v>121</v>
      </c>
      <c r="C22" s="3" t="s">
        <v>122</v>
      </c>
      <c r="D22" s="4" t="s">
        <v>907</v>
      </c>
      <c r="E22" s="1" t="s">
        <v>194</v>
      </c>
      <c r="F22" s="10"/>
      <c r="G22" s="37"/>
      <c r="H22" s="11">
        <f t="shared" si="6"/>
        <v>0</v>
      </c>
      <c r="I22" s="126"/>
      <c r="J22" s="111">
        <f ca="1" t="shared" si="1"/>
      </c>
      <c r="K22" s="112" t="str">
        <f t="shared" si="2"/>
        <v>A014Boulevard ExcavationCW 3110-R12m³</v>
      </c>
      <c r="L22" s="113">
        <f>MATCH(K22,'Pay Items'!$K$1:$K$489,0)</f>
        <v>22</v>
      </c>
      <c r="M22" s="114" t="str">
        <f ca="1" t="shared" si="3"/>
        <v>F0</v>
      </c>
      <c r="N22" s="114" t="str">
        <f ca="1" t="shared" si="4"/>
        <v>C2</v>
      </c>
      <c r="O22" s="114" t="str">
        <f ca="1" t="shared" si="5"/>
        <v>C2</v>
      </c>
      <c r="P22" s="39"/>
    </row>
    <row r="23" spans="1:16" s="38" customFormat="1" ht="30" customHeight="1">
      <c r="A23" s="6" t="s">
        <v>499</v>
      </c>
      <c r="B23" s="7" t="s">
        <v>123</v>
      </c>
      <c r="C23" s="3" t="s">
        <v>352</v>
      </c>
      <c r="D23" s="4" t="s">
        <v>918</v>
      </c>
      <c r="E23" s="1" t="s">
        <v>194</v>
      </c>
      <c r="F23" s="10"/>
      <c r="G23" s="37"/>
      <c r="H23" s="11">
        <f t="shared" si="6"/>
        <v>0</v>
      </c>
      <c r="I23" s="126"/>
      <c r="J23" s="111">
        <f ca="1" t="shared" si="1"/>
      </c>
      <c r="K23" s="112" t="str">
        <f t="shared" si="2"/>
        <v>A015Ditch ExcavationCW 3110-R12m³</v>
      </c>
      <c r="L23" s="113">
        <f>MATCH(K23,'Pay Items'!$K$1:$K$489,0)</f>
        <v>23</v>
      </c>
      <c r="M23" s="114" t="str">
        <f ca="1" t="shared" si="3"/>
        <v>F0</v>
      </c>
      <c r="N23" s="114" t="str">
        <f ca="1" t="shared" si="4"/>
        <v>C2</v>
      </c>
      <c r="O23" s="114" t="str">
        <f ca="1" t="shared" si="5"/>
        <v>C2</v>
      </c>
      <c r="P23" s="39"/>
    </row>
    <row r="24" spans="1:16" ht="30" customHeight="1">
      <c r="A24" s="9" t="s">
        <v>298</v>
      </c>
      <c r="B24" s="7" t="s">
        <v>124</v>
      </c>
      <c r="C24" s="3" t="s">
        <v>366</v>
      </c>
      <c r="D24" s="4" t="s">
        <v>907</v>
      </c>
      <c r="E24" s="1"/>
      <c r="F24" s="10"/>
      <c r="G24" s="118"/>
      <c r="H24" s="11"/>
      <c r="I24" s="127"/>
      <c r="J24" s="111" t="str">
        <f ca="1" t="shared" si="1"/>
        <v>LOCKED</v>
      </c>
      <c r="K24" s="112" t="str">
        <f t="shared" si="2"/>
        <v>A016Removal of Existing Concrete BasesCW 3110-R12</v>
      </c>
      <c r="L24" s="113">
        <f>MATCH(K24,'Pay Items'!$K$1:$K$489,0)</f>
        <v>24</v>
      </c>
      <c r="M24" s="114" t="str">
        <f ca="1" t="shared" si="3"/>
        <v>F0</v>
      </c>
      <c r="N24" s="114" t="str">
        <f ca="1" t="shared" si="4"/>
        <v>G</v>
      </c>
      <c r="O24" s="114" t="str">
        <f ca="1" t="shared" si="5"/>
        <v>C2</v>
      </c>
      <c r="P24" s="39"/>
    </row>
    <row r="25" spans="1:16" ht="30" customHeight="1">
      <c r="A25" s="6" t="s">
        <v>299</v>
      </c>
      <c r="B25" s="128" t="s">
        <v>397</v>
      </c>
      <c r="C25" s="3" t="s">
        <v>1117</v>
      </c>
      <c r="D25" s="4" t="s">
        <v>188</v>
      </c>
      <c r="E25" s="1" t="s">
        <v>196</v>
      </c>
      <c r="F25" s="10"/>
      <c r="G25" s="37"/>
      <c r="H25" s="11">
        <f aca="true" t="shared" si="7" ref="H25:H33">ROUND(G25*F25,2)</f>
        <v>0</v>
      </c>
      <c r="I25" s="127"/>
      <c r="J25" s="111">
        <f ca="1" t="shared" si="1"/>
      </c>
      <c r="K25" s="112" t="str">
        <f t="shared" si="2"/>
        <v>A017600 mm Diameter or Lesseach</v>
      </c>
      <c r="L25" s="113">
        <f>MATCH(K25,'Pay Items'!$K$1:$K$489,0)</f>
        <v>25</v>
      </c>
      <c r="M25" s="114" t="str">
        <f ca="1" t="shared" si="3"/>
        <v>F0</v>
      </c>
      <c r="N25" s="114" t="str">
        <f ca="1" t="shared" si="4"/>
        <v>C2</v>
      </c>
      <c r="O25" s="114" t="str">
        <f ca="1" t="shared" si="5"/>
        <v>C2</v>
      </c>
      <c r="P25" s="39"/>
    </row>
    <row r="26" spans="1:16" ht="30" customHeight="1">
      <c r="A26" s="6" t="s">
        <v>500</v>
      </c>
      <c r="B26" s="128" t="s">
        <v>398</v>
      </c>
      <c r="C26" s="3" t="s">
        <v>367</v>
      </c>
      <c r="D26" s="4" t="s">
        <v>188</v>
      </c>
      <c r="E26" s="1" t="s">
        <v>196</v>
      </c>
      <c r="F26" s="10"/>
      <c r="G26" s="37"/>
      <c r="H26" s="11">
        <f t="shared" si="7"/>
        <v>0</v>
      </c>
      <c r="I26" s="127"/>
      <c r="J26" s="111">
        <f ca="1" t="shared" si="1"/>
      </c>
      <c r="K26" s="112" t="str">
        <f t="shared" si="2"/>
        <v>A018Greater than 600 mm Diametereach</v>
      </c>
      <c r="L26" s="113">
        <f>MATCH(K26,'Pay Items'!$K$1:$K$489,0)</f>
        <v>26</v>
      </c>
      <c r="M26" s="114" t="str">
        <f ca="1" t="shared" si="3"/>
        <v>F0</v>
      </c>
      <c r="N26" s="114" t="str">
        <f ca="1" t="shared" si="4"/>
        <v>C2</v>
      </c>
      <c r="O26" s="114" t="str">
        <f ca="1" t="shared" si="5"/>
        <v>C2</v>
      </c>
      <c r="P26" s="39"/>
    </row>
    <row r="27" spans="1:16" s="38" customFormat="1" ht="30" customHeight="1">
      <c r="A27" s="9" t="s">
        <v>300</v>
      </c>
      <c r="B27" s="7" t="s">
        <v>125</v>
      </c>
      <c r="C27" s="3" t="s">
        <v>452</v>
      </c>
      <c r="D27" s="4" t="s">
        <v>907</v>
      </c>
      <c r="E27" s="1" t="s">
        <v>194</v>
      </c>
      <c r="F27" s="10"/>
      <c r="G27" s="37"/>
      <c r="H27" s="11">
        <f t="shared" si="7"/>
        <v>0</v>
      </c>
      <c r="I27" s="126"/>
      <c r="J27" s="111">
        <f ca="1" t="shared" si="1"/>
      </c>
      <c r="K27" s="112" t="str">
        <f t="shared" si="2"/>
        <v>A019Imported Fill MaterialCW 3110-R12m³</v>
      </c>
      <c r="L27" s="113">
        <f>MATCH(K27,'Pay Items'!$K$1:$K$489,0)</f>
        <v>27</v>
      </c>
      <c r="M27" s="114" t="str">
        <f ca="1" t="shared" si="3"/>
        <v>F0</v>
      </c>
      <c r="N27" s="114" t="str">
        <f ca="1" t="shared" si="4"/>
        <v>C2</v>
      </c>
      <c r="O27" s="114" t="str">
        <f ca="1" t="shared" si="5"/>
        <v>C2</v>
      </c>
      <c r="P27" s="39"/>
    </row>
    <row r="28" spans="1:16" s="38" customFormat="1" ht="30" customHeight="1">
      <c r="A28" s="6" t="s">
        <v>301</v>
      </c>
      <c r="B28" s="7" t="s">
        <v>126</v>
      </c>
      <c r="C28" s="3" t="s">
        <v>368</v>
      </c>
      <c r="D28" s="4" t="s">
        <v>907</v>
      </c>
      <c r="E28" s="1" t="s">
        <v>195</v>
      </c>
      <c r="F28" s="10"/>
      <c r="G28" s="37"/>
      <c r="H28" s="11">
        <f t="shared" si="7"/>
        <v>0</v>
      </c>
      <c r="I28" s="126"/>
      <c r="J28" s="111">
        <f ca="1" t="shared" si="1"/>
      </c>
      <c r="K28" s="112" t="str">
        <f t="shared" si="2"/>
        <v>A020Supplying and Placing LimeCW 3110-R12tonne</v>
      </c>
      <c r="L28" s="113">
        <f>MATCH(K28,'Pay Items'!$K$1:$K$489,0)</f>
        <v>28</v>
      </c>
      <c r="M28" s="114" t="str">
        <f ca="1" t="shared" si="3"/>
        <v>F0</v>
      </c>
      <c r="N28" s="114" t="str">
        <f ca="1" t="shared" si="4"/>
        <v>C2</v>
      </c>
      <c r="O28" s="114" t="str">
        <f ca="1" t="shared" si="5"/>
        <v>C2</v>
      </c>
      <c r="P28" s="39"/>
    </row>
    <row r="29" spans="1:16" s="38" customFormat="1" ht="43.5" customHeight="1">
      <c r="A29" s="6" t="s">
        <v>302</v>
      </c>
      <c r="B29" s="7" t="s">
        <v>353</v>
      </c>
      <c r="C29" s="3" t="s">
        <v>369</v>
      </c>
      <c r="D29" s="4" t="s">
        <v>907</v>
      </c>
      <c r="E29" s="1" t="s">
        <v>195</v>
      </c>
      <c r="F29" s="10"/>
      <c r="G29" s="37"/>
      <c r="H29" s="11">
        <f t="shared" si="7"/>
        <v>0</v>
      </c>
      <c r="I29" s="126"/>
      <c r="J29" s="111">
        <f ca="1" t="shared" si="1"/>
      </c>
      <c r="K29" s="112" t="str">
        <f t="shared" si="2"/>
        <v>A021Supplying and Placing Portland CementCW 3110-R12tonne</v>
      </c>
      <c r="L29" s="113">
        <f>MATCH(K29,'Pay Items'!$K$1:$K$489,0)</f>
        <v>29</v>
      </c>
      <c r="M29" s="114" t="str">
        <f ca="1" t="shared" si="3"/>
        <v>F0</v>
      </c>
      <c r="N29" s="114" t="str">
        <f ca="1" t="shared" si="4"/>
        <v>C2</v>
      </c>
      <c r="O29" s="114" t="str">
        <f ca="1" t="shared" si="5"/>
        <v>C2</v>
      </c>
      <c r="P29" s="39"/>
    </row>
    <row r="30" spans="1:16" s="167" customFormat="1" ht="43.5" customHeight="1">
      <c r="A30" s="159" t="s">
        <v>303</v>
      </c>
      <c r="B30" s="160" t="s">
        <v>354</v>
      </c>
      <c r="C30" s="149" t="s">
        <v>1108</v>
      </c>
      <c r="D30" s="161" t="s">
        <v>872</v>
      </c>
      <c r="E30" s="162" t="s">
        <v>193</v>
      </c>
      <c r="F30" s="163"/>
      <c r="G30" s="164"/>
      <c r="H30" s="122">
        <f>ROUND(G30*F30,2)</f>
        <v>0</v>
      </c>
      <c r="I30" s="139"/>
      <c r="J30" s="165">
        <f ca="1" t="shared" si="1"/>
      </c>
      <c r="K30" s="112" t="str">
        <f t="shared" si="2"/>
        <v>A022Separation / Reinforcement Geotextile FabricCW 3130-R2m²</v>
      </c>
      <c r="L30" s="113">
        <f>MATCH(K30,'Pay Items'!$K$1:$K$489,0)</f>
        <v>30</v>
      </c>
      <c r="M30" s="168" t="str">
        <f ca="1" t="shared" si="3"/>
        <v>F0</v>
      </c>
      <c r="N30" s="168" t="str">
        <f ca="1" t="shared" si="4"/>
        <v>C2</v>
      </c>
      <c r="O30" s="168" t="str">
        <f ca="1" t="shared" si="5"/>
        <v>C2</v>
      </c>
      <c r="P30" s="166"/>
    </row>
    <row r="31" spans="1:16" s="38" customFormat="1" ht="43.5" customHeight="1">
      <c r="A31" s="9" t="s">
        <v>303</v>
      </c>
      <c r="B31" s="7" t="s">
        <v>354</v>
      </c>
      <c r="C31" s="3" t="s">
        <v>871</v>
      </c>
      <c r="D31" s="4" t="s">
        <v>1110</v>
      </c>
      <c r="E31" s="1" t="s">
        <v>193</v>
      </c>
      <c r="F31" s="10"/>
      <c r="G31" s="37"/>
      <c r="H31" s="11">
        <f t="shared" si="7"/>
        <v>0</v>
      </c>
      <c r="I31" s="127" t="s">
        <v>1109</v>
      </c>
      <c r="J31" s="111">
        <f ca="1" t="shared" si="1"/>
      </c>
      <c r="K31" s="112" t="str">
        <f t="shared" si="2"/>
        <v>A022Separation Geotextile FabricCW 3130-R2 (OR) E18m²</v>
      </c>
      <c r="L31" s="113">
        <f>MATCH(K31,'Pay Items'!$K$1:$K$489,0)</f>
        <v>31</v>
      </c>
      <c r="M31" s="114" t="str">
        <f ca="1" t="shared" si="3"/>
        <v>F0</v>
      </c>
      <c r="N31" s="114" t="str">
        <f ca="1" t="shared" si="4"/>
        <v>C2</v>
      </c>
      <c r="O31" s="114" t="str">
        <f ca="1" t="shared" si="5"/>
        <v>C2</v>
      </c>
      <c r="P31" s="39"/>
    </row>
    <row r="32" spans="1:16" s="119" customFormat="1" ht="43.5" customHeight="1">
      <c r="A32" s="9" t="s">
        <v>873</v>
      </c>
      <c r="B32" s="7" t="s">
        <v>919</v>
      </c>
      <c r="C32" s="3" t="s">
        <v>874</v>
      </c>
      <c r="D32" s="4" t="s">
        <v>875</v>
      </c>
      <c r="E32" s="1" t="s">
        <v>193</v>
      </c>
      <c r="F32" s="10"/>
      <c r="G32" s="37"/>
      <c r="H32" s="11">
        <f t="shared" si="7"/>
        <v>0</v>
      </c>
      <c r="I32" s="127"/>
      <c r="J32" s="111">
        <f ca="1" t="shared" si="1"/>
      </c>
      <c r="K32" s="112" t="str">
        <f t="shared" si="2"/>
        <v>A022ASupply and Install GeogridCW 3135m²</v>
      </c>
      <c r="L32" s="113">
        <f>MATCH(K32,'Pay Items'!$K$1:$K$489,0)</f>
        <v>32</v>
      </c>
      <c r="M32" s="114" t="str">
        <f ca="1" t="shared" si="3"/>
        <v>F0</v>
      </c>
      <c r="N32" s="114" t="str">
        <f ca="1" t="shared" si="4"/>
        <v>C2</v>
      </c>
      <c r="O32" s="114" t="str">
        <f ca="1" t="shared" si="5"/>
        <v>C2</v>
      </c>
      <c r="P32" s="120"/>
    </row>
    <row r="33" spans="1:16" s="38" customFormat="1" ht="30" customHeight="1">
      <c r="A33" s="6" t="s">
        <v>304</v>
      </c>
      <c r="B33" s="7" t="s">
        <v>571</v>
      </c>
      <c r="C33" s="3" t="s">
        <v>370</v>
      </c>
      <c r="D33" s="4" t="s">
        <v>678</v>
      </c>
      <c r="E33" s="1" t="s">
        <v>193</v>
      </c>
      <c r="F33" s="10"/>
      <c r="G33" s="37"/>
      <c r="H33" s="11">
        <f t="shared" si="7"/>
        <v>0</v>
      </c>
      <c r="I33" s="127"/>
      <c r="J33" s="111">
        <f ca="1" t="shared" si="1"/>
      </c>
      <c r="K33" s="112" t="str">
        <f t="shared" si="2"/>
        <v>A023Preparation of Existing RoadwayCW 3150-R4m²</v>
      </c>
      <c r="L33" s="113">
        <f>MATCH(K33,'Pay Items'!$K$1:$K$489,0)</f>
        <v>33</v>
      </c>
      <c r="M33" s="114" t="str">
        <f ca="1" t="shared" si="3"/>
        <v>F0</v>
      </c>
      <c r="N33" s="114" t="str">
        <f ca="1" t="shared" si="4"/>
        <v>C2</v>
      </c>
      <c r="O33" s="114" t="str">
        <f ca="1" t="shared" si="5"/>
        <v>C2</v>
      </c>
      <c r="P33" s="39"/>
    </row>
    <row r="34" spans="1:16" s="38" customFormat="1" ht="30" customHeight="1">
      <c r="A34" s="6" t="s">
        <v>305</v>
      </c>
      <c r="B34" s="7" t="s">
        <v>582</v>
      </c>
      <c r="C34" s="3" t="s">
        <v>371</v>
      </c>
      <c r="D34" s="4" t="s">
        <v>678</v>
      </c>
      <c r="E34" s="1"/>
      <c r="F34" s="10"/>
      <c r="G34" s="118"/>
      <c r="H34" s="11"/>
      <c r="I34" s="127"/>
      <c r="J34" s="111" t="str">
        <f ca="1" t="shared" si="1"/>
        <v>LOCKED</v>
      </c>
      <c r="K34" s="112" t="str">
        <f t="shared" si="2"/>
        <v>A024Surfacing MaterialCW 3150-R4</v>
      </c>
      <c r="L34" s="113">
        <f>MATCH(K34,'Pay Items'!$K$1:$K$489,0)</f>
        <v>34</v>
      </c>
      <c r="M34" s="114" t="str">
        <f ca="1" t="shared" si="3"/>
        <v>F0</v>
      </c>
      <c r="N34" s="114" t="str">
        <f ca="1" t="shared" si="4"/>
        <v>G</v>
      </c>
      <c r="O34" s="114" t="str">
        <f ca="1" t="shared" si="5"/>
        <v>C2</v>
      </c>
      <c r="P34" s="39"/>
    </row>
    <row r="35" spans="1:16" ht="30" customHeight="1">
      <c r="A35" s="9" t="s">
        <v>351</v>
      </c>
      <c r="B35" s="128" t="s">
        <v>397</v>
      </c>
      <c r="C35" s="3" t="s">
        <v>372</v>
      </c>
      <c r="D35" s="4" t="s">
        <v>188</v>
      </c>
      <c r="E35" s="1" t="s">
        <v>195</v>
      </c>
      <c r="F35" s="10"/>
      <c r="G35" s="37"/>
      <c r="H35" s="11">
        <f>ROUND(G35*F35,2)</f>
        <v>0</v>
      </c>
      <c r="I35" s="127"/>
      <c r="J35" s="111">
        <f ca="1" t="shared" si="1"/>
      </c>
      <c r="K35" s="112" t="str">
        <f t="shared" si="2"/>
        <v>A025Granulartonne</v>
      </c>
      <c r="L35" s="113">
        <f>MATCH(K35,'Pay Items'!$K$1:$K$489,0)</f>
        <v>35</v>
      </c>
      <c r="M35" s="114" t="str">
        <f ca="1" t="shared" si="3"/>
        <v>F0</v>
      </c>
      <c r="N35" s="114" t="str">
        <f ca="1" t="shared" si="4"/>
        <v>C2</v>
      </c>
      <c r="O35" s="114" t="str">
        <f ca="1" t="shared" si="5"/>
        <v>C2</v>
      </c>
      <c r="P35" s="39"/>
    </row>
    <row r="36" spans="1:16" ht="30" customHeight="1">
      <c r="A36" s="6" t="s">
        <v>570</v>
      </c>
      <c r="B36" s="128" t="s">
        <v>398</v>
      </c>
      <c r="C36" s="3" t="s">
        <v>373</v>
      </c>
      <c r="D36" s="4" t="s">
        <v>188</v>
      </c>
      <c r="E36" s="1" t="s">
        <v>195</v>
      </c>
      <c r="F36" s="10"/>
      <c r="G36" s="37"/>
      <c r="H36" s="11">
        <f>ROUND(G36*F36,2)</f>
        <v>0</v>
      </c>
      <c r="I36" s="127"/>
      <c r="J36" s="111">
        <f ca="1" t="shared" si="1"/>
      </c>
      <c r="K36" s="112" t="str">
        <f t="shared" si="2"/>
        <v>A026Limestonetonne</v>
      </c>
      <c r="L36" s="113">
        <f>MATCH(K36,'Pay Items'!$K$1:$K$489,0)</f>
        <v>36</v>
      </c>
      <c r="M36" s="114" t="str">
        <f ca="1" t="shared" si="3"/>
        <v>F0</v>
      </c>
      <c r="N36" s="114" t="str">
        <f ca="1" t="shared" si="4"/>
        <v>C2</v>
      </c>
      <c r="O36" s="114" t="str">
        <f ca="1" t="shared" si="5"/>
        <v>C2</v>
      </c>
      <c r="P36" s="39"/>
    </row>
    <row r="37" spans="1:16" s="38" customFormat="1" ht="30" customHeight="1">
      <c r="A37" s="6" t="s">
        <v>575</v>
      </c>
      <c r="B37" s="7" t="s">
        <v>583</v>
      </c>
      <c r="C37" s="3" t="s">
        <v>651</v>
      </c>
      <c r="D37" s="4" t="s">
        <v>679</v>
      </c>
      <c r="E37" s="1" t="s">
        <v>194</v>
      </c>
      <c r="F37" s="10"/>
      <c r="G37" s="37"/>
      <c r="H37" s="11">
        <f>ROUND(G37*F37,2)</f>
        <v>0</v>
      </c>
      <c r="I37" s="127"/>
      <c r="J37" s="111">
        <f ca="1" t="shared" si="1"/>
      </c>
      <c r="K37" s="112" t="str">
        <f t="shared" si="2"/>
        <v>A027Topsoil ExcavationCW 3170-R3m³</v>
      </c>
      <c r="L37" s="113">
        <f>MATCH(K37,'Pay Items'!$K$1:$K$489,0)</f>
        <v>37</v>
      </c>
      <c r="M37" s="114" t="str">
        <f ca="1" t="shared" si="3"/>
        <v>F0</v>
      </c>
      <c r="N37" s="114" t="str">
        <f ca="1" t="shared" si="4"/>
        <v>C2</v>
      </c>
      <c r="O37" s="114" t="str">
        <f ca="1" t="shared" si="5"/>
        <v>C2</v>
      </c>
      <c r="P37" s="39"/>
    </row>
    <row r="38" spans="1:16" s="38" customFormat="1" ht="43.5" customHeight="1">
      <c r="A38" s="9" t="s">
        <v>576</v>
      </c>
      <c r="B38" s="7" t="s">
        <v>584</v>
      </c>
      <c r="C38" s="3" t="s">
        <v>572</v>
      </c>
      <c r="D38" s="4" t="s">
        <v>679</v>
      </c>
      <c r="E38" s="1" t="s">
        <v>194</v>
      </c>
      <c r="F38" s="10"/>
      <c r="G38" s="37"/>
      <c r="H38" s="11">
        <f>ROUND(G38*F38,2)</f>
        <v>0</v>
      </c>
      <c r="I38" s="127"/>
      <c r="J38" s="111">
        <f ca="1" t="shared" si="1"/>
      </c>
      <c r="K38" s="112" t="str">
        <f t="shared" si="2"/>
        <v>A028Common Excavation- Suitable site materialCW 3170-R3m³</v>
      </c>
      <c r="L38" s="113">
        <f>MATCH(K38,'Pay Items'!$K$1:$K$489,0)</f>
        <v>38</v>
      </c>
      <c r="M38" s="114" t="str">
        <f ca="1" t="shared" si="3"/>
        <v>F0</v>
      </c>
      <c r="N38" s="114" t="str">
        <f ca="1" t="shared" si="4"/>
        <v>C2</v>
      </c>
      <c r="O38" s="114" t="str">
        <f ca="1" t="shared" si="5"/>
        <v>C2</v>
      </c>
      <c r="P38" s="39"/>
    </row>
    <row r="39" spans="1:16" s="38" customFormat="1" ht="43.5" customHeight="1">
      <c r="A39" s="6" t="s">
        <v>577</v>
      </c>
      <c r="B39" s="7" t="s">
        <v>585</v>
      </c>
      <c r="C39" s="3" t="s">
        <v>573</v>
      </c>
      <c r="D39" s="4" t="s">
        <v>679</v>
      </c>
      <c r="E39" s="1" t="s">
        <v>194</v>
      </c>
      <c r="F39" s="10"/>
      <c r="G39" s="37"/>
      <c r="H39" s="11">
        <f>ROUND(G39*F39,2)</f>
        <v>0</v>
      </c>
      <c r="I39" s="127"/>
      <c r="J39" s="111">
        <f ca="1" t="shared" si="1"/>
      </c>
      <c r="K39" s="112" t="str">
        <f t="shared" si="2"/>
        <v>A029Common Excavation- Unsuitable site materialCW 3170-R3m³</v>
      </c>
      <c r="L39" s="113">
        <f>MATCH(K39,'Pay Items'!$K$1:$K$489,0)</f>
        <v>39</v>
      </c>
      <c r="M39" s="114" t="str">
        <f ca="1" t="shared" si="3"/>
        <v>F0</v>
      </c>
      <c r="N39" s="114" t="str">
        <f ca="1" t="shared" si="4"/>
        <v>C2</v>
      </c>
      <c r="O39" s="114" t="str">
        <f ca="1" t="shared" si="5"/>
        <v>C2</v>
      </c>
      <c r="P39" s="39"/>
    </row>
    <row r="40" spans="1:16" s="38" customFormat="1" ht="30" customHeight="1">
      <c r="A40" s="6" t="s">
        <v>578</v>
      </c>
      <c r="B40" s="7" t="s">
        <v>876</v>
      </c>
      <c r="C40" s="3" t="s">
        <v>574</v>
      </c>
      <c r="D40" s="4" t="s">
        <v>679</v>
      </c>
      <c r="E40" s="1"/>
      <c r="F40" s="10"/>
      <c r="G40" s="118"/>
      <c r="H40" s="11"/>
      <c r="I40" s="127"/>
      <c r="J40" s="111" t="str">
        <f ca="1" t="shared" si="1"/>
        <v>LOCKED</v>
      </c>
      <c r="K40" s="112" t="str">
        <f t="shared" si="2"/>
        <v>A030Fill MaterialCW 3170-R3</v>
      </c>
      <c r="L40" s="113">
        <f>MATCH(K40,'Pay Items'!$K$1:$K$489,0)</f>
        <v>40</v>
      </c>
      <c r="M40" s="114" t="str">
        <f ca="1" t="shared" si="3"/>
        <v>F0</v>
      </c>
      <c r="N40" s="114" t="str">
        <f ca="1" t="shared" si="4"/>
        <v>G</v>
      </c>
      <c r="O40" s="114" t="str">
        <f ca="1" t="shared" si="5"/>
        <v>C2</v>
      </c>
      <c r="P40" s="39"/>
    </row>
    <row r="41" spans="1:16" s="38" customFormat="1" ht="30" customHeight="1">
      <c r="A41" s="9" t="s">
        <v>579</v>
      </c>
      <c r="B41" s="128" t="s">
        <v>397</v>
      </c>
      <c r="C41" s="3" t="s">
        <v>586</v>
      </c>
      <c r="D41" s="12"/>
      <c r="E41" s="1" t="s">
        <v>194</v>
      </c>
      <c r="F41" s="13"/>
      <c r="G41" s="37"/>
      <c r="H41" s="11">
        <f>ROUND(G41*F41,2)</f>
        <v>0</v>
      </c>
      <c r="I41" s="127"/>
      <c r="J41" s="111">
        <f ca="1" t="shared" si="1"/>
      </c>
      <c r="K41" s="112" t="str">
        <f t="shared" si="2"/>
        <v>A031Placing Suitable Site Materialm³</v>
      </c>
      <c r="L41" s="113">
        <f>MATCH(K41,'Pay Items'!$K$1:$K$489,0)</f>
        <v>41</v>
      </c>
      <c r="M41" s="114" t="str">
        <f ca="1" t="shared" si="3"/>
        <v>F0</v>
      </c>
      <c r="N41" s="114" t="str">
        <f ca="1" t="shared" si="4"/>
        <v>C2</v>
      </c>
      <c r="O41" s="114" t="str">
        <f ca="1" t="shared" si="5"/>
        <v>C2</v>
      </c>
      <c r="P41" s="39"/>
    </row>
    <row r="42" spans="1:16" s="38" customFormat="1" ht="43.5" customHeight="1">
      <c r="A42" s="6" t="s">
        <v>580</v>
      </c>
      <c r="B42" s="128" t="s">
        <v>398</v>
      </c>
      <c r="C42" s="3" t="s">
        <v>587</v>
      </c>
      <c r="D42" s="12"/>
      <c r="E42" s="1" t="s">
        <v>194</v>
      </c>
      <c r="F42" s="13"/>
      <c r="G42" s="37"/>
      <c r="H42" s="11">
        <f>ROUND(G42*F42,2)</f>
        <v>0</v>
      </c>
      <c r="I42" s="127"/>
      <c r="J42" s="111">
        <f ca="1" t="shared" si="1"/>
      </c>
      <c r="K42" s="112" t="str">
        <f t="shared" si="2"/>
        <v>A032Supplying and Placing Clay Borrow Materialm³</v>
      </c>
      <c r="L42" s="113">
        <f>MATCH(K42,'Pay Items'!$K$1:$K$489,0)</f>
        <v>42</v>
      </c>
      <c r="M42" s="114" t="str">
        <f ca="1" t="shared" si="3"/>
        <v>F0</v>
      </c>
      <c r="N42" s="114" t="str">
        <f ca="1" t="shared" si="4"/>
        <v>C2</v>
      </c>
      <c r="O42" s="114" t="str">
        <f ca="1" t="shared" si="5"/>
        <v>C2</v>
      </c>
      <c r="P42" s="39"/>
    </row>
    <row r="43" spans="1:16" s="38" customFormat="1" ht="43.5" customHeight="1">
      <c r="A43" s="6" t="s">
        <v>581</v>
      </c>
      <c r="B43" s="128" t="s">
        <v>399</v>
      </c>
      <c r="C43" s="3" t="s">
        <v>652</v>
      </c>
      <c r="D43" s="12"/>
      <c r="E43" s="1" t="s">
        <v>194</v>
      </c>
      <c r="F43" s="13"/>
      <c r="G43" s="37"/>
      <c r="H43" s="11">
        <f>ROUND(G43*F43,2)</f>
        <v>0</v>
      </c>
      <c r="I43" s="127"/>
      <c r="J43" s="111">
        <f ca="1" t="shared" si="1"/>
      </c>
      <c r="K43" s="112" t="str">
        <f t="shared" si="2"/>
        <v>A033Supplying and Placing Imported Materialm³</v>
      </c>
      <c r="L43" s="113">
        <f>MATCH(K43,'Pay Items'!$K$1:$K$489,0)</f>
        <v>43</v>
      </c>
      <c r="M43" s="114" t="str">
        <f ca="1" t="shared" si="3"/>
        <v>F0</v>
      </c>
      <c r="N43" s="114" t="str">
        <f ca="1" t="shared" si="4"/>
        <v>C2</v>
      </c>
      <c r="O43" s="114" t="str">
        <f ca="1" t="shared" si="5"/>
        <v>C2</v>
      </c>
      <c r="P43" s="39"/>
    </row>
    <row r="44" spans="1:16" s="38" customFormat="1" ht="43.5" customHeight="1">
      <c r="A44" s="9" t="s">
        <v>589</v>
      </c>
      <c r="B44" s="7" t="s">
        <v>877</v>
      </c>
      <c r="C44" s="3" t="s">
        <v>588</v>
      </c>
      <c r="D44" s="4" t="s">
        <v>679</v>
      </c>
      <c r="E44" s="1" t="s">
        <v>193</v>
      </c>
      <c r="F44" s="10"/>
      <c r="G44" s="37"/>
      <c r="H44" s="11">
        <f>ROUND(G44*F44,2)</f>
        <v>0</v>
      </c>
      <c r="I44" s="127"/>
      <c r="J44" s="111">
        <f ca="1" t="shared" si="1"/>
      </c>
      <c r="K44" s="112" t="str">
        <f t="shared" si="2"/>
        <v>A034Preparation of Existing Ground SurfaceCW 3170-R3m²</v>
      </c>
      <c r="L44" s="113">
        <f>MATCH(K44,'Pay Items'!$K$1:$K$489,0)</f>
        <v>44</v>
      </c>
      <c r="M44" s="114" t="str">
        <f ca="1" t="shared" si="3"/>
        <v>F0</v>
      </c>
      <c r="N44" s="114" t="str">
        <f ca="1" t="shared" si="4"/>
        <v>C2</v>
      </c>
      <c r="O44" s="114" t="str">
        <f ca="1" t="shared" si="5"/>
        <v>C2</v>
      </c>
      <c r="P44" s="39"/>
    </row>
    <row r="45" spans="1:16" s="40" customFormat="1" ht="39.75" customHeight="1" thickBot="1">
      <c r="A45" s="14" t="s">
        <v>913</v>
      </c>
      <c r="B45" s="7" t="s">
        <v>235</v>
      </c>
      <c r="C45" s="15" t="s">
        <v>236</v>
      </c>
      <c r="D45" s="16"/>
      <c r="E45" s="17"/>
      <c r="F45" s="13"/>
      <c r="G45" s="118"/>
      <c r="H45" s="11"/>
      <c r="I45" s="127"/>
      <c r="J45" s="111" t="str">
        <f ca="1" t="shared" si="1"/>
        <v>LOCKED</v>
      </c>
      <c r="K45" s="112" t="str">
        <f t="shared" si="2"/>
        <v>A038LAST USED CODE FOR SECTION</v>
      </c>
      <c r="L45" s="113">
        <f>MATCH(K45,'Pay Items'!$K$1:$K$489,0)</f>
        <v>45</v>
      </c>
      <c r="M45" s="114" t="str">
        <f ca="1" t="shared" si="3"/>
        <v>F0</v>
      </c>
      <c r="N45" s="114" t="str">
        <f ca="1" t="shared" si="4"/>
        <v>G</v>
      </c>
      <c r="O45" s="114" t="str">
        <f ca="1" t="shared" si="5"/>
        <v>C2</v>
      </c>
      <c r="P45" s="39"/>
    </row>
    <row r="46" spans="1:16" ht="43.5" customHeight="1" thickTop="1">
      <c r="A46" s="22"/>
      <c r="B46" s="23" t="s">
        <v>708</v>
      </c>
      <c r="C46" s="24" t="s">
        <v>819</v>
      </c>
      <c r="D46" s="121"/>
      <c r="E46" s="121"/>
      <c r="F46" s="121"/>
      <c r="G46" s="117"/>
      <c r="H46" s="25"/>
      <c r="I46" s="127"/>
      <c r="J46" s="111" t="str">
        <f ca="1" t="shared" si="1"/>
        <v>LOCKED</v>
      </c>
      <c r="K46" s="112" t="str">
        <f t="shared" si="2"/>
        <v>ROADWORK - REMOVALS/RENEWALS</v>
      </c>
      <c r="L46" s="113">
        <f>MATCH(K46,'Pay Items'!$K$1:$K$489,0)</f>
        <v>46</v>
      </c>
      <c r="M46" s="114" t="str">
        <f ca="1" t="shared" si="3"/>
        <v>F0</v>
      </c>
      <c r="N46" s="114" t="str">
        <f ca="1" t="shared" si="4"/>
        <v>G</v>
      </c>
      <c r="O46" s="114" t="str">
        <f ca="1" t="shared" si="5"/>
        <v>F2</v>
      </c>
      <c r="P46" s="39"/>
    </row>
    <row r="47" spans="1:16" ht="30" customHeight="1">
      <c r="A47" s="18" t="s">
        <v>420</v>
      </c>
      <c r="B47" s="7" t="s">
        <v>165</v>
      </c>
      <c r="C47" s="3" t="s">
        <v>361</v>
      </c>
      <c r="D47" s="4" t="s">
        <v>907</v>
      </c>
      <c r="E47" s="1"/>
      <c r="F47" s="10"/>
      <c r="G47" s="118"/>
      <c r="H47" s="11"/>
      <c r="I47" s="127"/>
      <c r="J47" s="111" t="str">
        <f ca="1" t="shared" si="1"/>
        <v>LOCKED</v>
      </c>
      <c r="K47" s="112" t="str">
        <f t="shared" si="2"/>
        <v>B001Pavement RemovalCW 3110-R12</v>
      </c>
      <c r="L47" s="113">
        <f>MATCH(K47,'Pay Items'!$K$1:$K$489,0)</f>
        <v>47</v>
      </c>
      <c r="M47" s="114" t="str">
        <f ca="1" t="shared" si="3"/>
        <v>F0</v>
      </c>
      <c r="N47" s="114" t="str">
        <f ca="1" t="shared" si="4"/>
        <v>G</v>
      </c>
      <c r="O47" s="114" t="str">
        <f ca="1" t="shared" si="5"/>
        <v>C2</v>
      </c>
      <c r="P47" s="39"/>
    </row>
    <row r="48" spans="1:16" s="38" customFormat="1" ht="30" customHeight="1">
      <c r="A48" s="18" t="s">
        <v>501</v>
      </c>
      <c r="B48" s="128" t="s">
        <v>397</v>
      </c>
      <c r="C48" s="3" t="s">
        <v>362</v>
      </c>
      <c r="D48" s="4" t="s">
        <v>188</v>
      </c>
      <c r="E48" s="1" t="s">
        <v>193</v>
      </c>
      <c r="F48" s="10"/>
      <c r="G48" s="37"/>
      <c r="H48" s="11">
        <f>ROUND(G48*F48,2)</f>
        <v>0</v>
      </c>
      <c r="I48" s="127"/>
      <c r="J48" s="111">
        <f ca="1" t="shared" si="1"/>
      </c>
      <c r="K48" s="112" t="str">
        <f t="shared" si="2"/>
        <v>B002Concrete Pavementm²</v>
      </c>
      <c r="L48" s="113">
        <f>MATCH(K48,'Pay Items'!$K$1:$K$489,0)</f>
        <v>48</v>
      </c>
      <c r="M48" s="114" t="str">
        <f ca="1" t="shared" si="3"/>
        <v>F0</v>
      </c>
      <c r="N48" s="114" t="str">
        <f ca="1" t="shared" si="4"/>
        <v>C2</v>
      </c>
      <c r="O48" s="114" t="str">
        <f ca="1" t="shared" si="5"/>
        <v>C2</v>
      </c>
      <c r="P48" s="39"/>
    </row>
    <row r="49" spans="1:16" s="38" customFormat="1" ht="30" customHeight="1">
      <c r="A49" s="18" t="s">
        <v>306</v>
      </c>
      <c r="B49" s="128" t="s">
        <v>398</v>
      </c>
      <c r="C49" s="3" t="s">
        <v>363</v>
      </c>
      <c r="D49" s="4" t="s">
        <v>188</v>
      </c>
      <c r="E49" s="1" t="s">
        <v>193</v>
      </c>
      <c r="F49" s="10"/>
      <c r="G49" s="37"/>
      <c r="H49" s="11">
        <f>ROUND(G49*F49,2)</f>
        <v>0</v>
      </c>
      <c r="I49" s="126"/>
      <c r="J49" s="111">
        <f ca="1" t="shared" si="1"/>
      </c>
      <c r="K49" s="112" t="str">
        <f t="shared" si="2"/>
        <v>B003Asphalt Pavementm²</v>
      </c>
      <c r="L49" s="113">
        <f>MATCH(K49,'Pay Items'!$K$1:$K$489,0)</f>
        <v>49</v>
      </c>
      <c r="M49" s="114" t="str">
        <f ca="1" t="shared" si="3"/>
        <v>F0</v>
      </c>
      <c r="N49" s="114" t="str">
        <f ca="1" t="shared" si="4"/>
        <v>C2</v>
      </c>
      <c r="O49" s="114" t="str">
        <f ca="1" t="shared" si="5"/>
        <v>C2</v>
      </c>
      <c r="P49" s="39"/>
    </row>
    <row r="50" spans="1:16" s="38" customFormat="1" ht="30" customHeight="1">
      <c r="A50" s="18" t="s">
        <v>307</v>
      </c>
      <c r="B50" s="7" t="s">
        <v>166</v>
      </c>
      <c r="C50" s="3" t="s">
        <v>525</v>
      </c>
      <c r="D50" s="4" t="s">
        <v>820</v>
      </c>
      <c r="E50" s="1"/>
      <c r="F50" s="10"/>
      <c r="G50" s="118"/>
      <c r="H50" s="11"/>
      <c r="I50" s="127"/>
      <c r="J50" s="111" t="str">
        <f ca="1" t="shared" si="1"/>
        <v>LOCKED</v>
      </c>
      <c r="K50" s="112" t="str">
        <f t="shared" si="2"/>
        <v>B004Slab ReplacementCW 3230-R6</v>
      </c>
      <c r="L50" s="113">
        <f>MATCH(K50,'Pay Items'!$K$1:$K$489,0)</f>
        <v>50</v>
      </c>
      <c r="M50" s="114" t="str">
        <f ca="1" t="shared" si="3"/>
        <v>F0</v>
      </c>
      <c r="N50" s="114" t="str">
        <f ca="1" t="shared" si="4"/>
        <v>G</v>
      </c>
      <c r="O50" s="114" t="str">
        <f ca="1" t="shared" si="5"/>
        <v>C2</v>
      </c>
      <c r="P50" s="39"/>
    </row>
    <row r="51" spans="1:16" s="38" customFormat="1" ht="43.5" customHeight="1">
      <c r="A51" s="18" t="s">
        <v>308</v>
      </c>
      <c r="B51" s="128" t="s">
        <v>397</v>
      </c>
      <c r="C51" s="3" t="s">
        <v>526</v>
      </c>
      <c r="D51" s="4" t="s">
        <v>188</v>
      </c>
      <c r="E51" s="1" t="s">
        <v>193</v>
      </c>
      <c r="F51" s="10"/>
      <c r="G51" s="37"/>
      <c r="H51" s="11">
        <f>ROUND(G51*F51,2)</f>
        <v>0</v>
      </c>
      <c r="I51" s="126"/>
      <c r="J51" s="111">
        <f ca="1" t="shared" si="1"/>
      </c>
      <c r="K51" s="112" t="str">
        <f t="shared" si="2"/>
        <v>B005250 mm Concrete Pavement (Reinforced)m²</v>
      </c>
      <c r="L51" s="113">
        <f>MATCH(K51,'Pay Items'!$K$1:$K$489,0)</f>
        <v>51</v>
      </c>
      <c r="M51" s="114" t="str">
        <f ca="1" t="shared" si="3"/>
        <v>F0</v>
      </c>
      <c r="N51" s="114" t="str">
        <f ca="1" t="shared" si="4"/>
        <v>C2</v>
      </c>
      <c r="O51" s="114" t="str">
        <f ca="1" t="shared" si="5"/>
        <v>C2</v>
      </c>
      <c r="P51" s="39"/>
    </row>
    <row r="52" spans="1:16" s="38" customFormat="1" ht="30" customHeight="1">
      <c r="A52" s="86" t="s">
        <v>309</v>
      </c>
      <c r="B52" s="128"/>
      <c r="C52" s="87" t="s">
        <v>705</v>
      </c>
      <c r="D52" s="4"/>
      <c r="E52" s="1"/>
      <c r="F52" s="10"/>
      <c r="G52" s="11"/>
      <c r="H52" s="11"/>
      <c r="I52" s="126"/>
      <c r="J52" s="111" t="str">
        <f ca="1" t="shared" si="1"/>
        <v>LOCKED</v>
      </c>
      <c r="K52" s="112" t="str">
        <f t="shared" si="2"/>
        <v>B006Pay Item Removed</v>
      </c>
      <c r="L52" s="113">
        <f>MATCH(K52,'Pay Items'!$K$1:$K$489,0)</f>
        <v>52</v>
      </c>
      <c r="M52" s="114" t="str">
        <f ca="1" t="shared" si="3"/>
        <v>F0</v>
      </c>
      <c r="N52" s="114" t="str">
        <f ca="1" t="shared" si="4"/>
        <v>C2</v>
      </c>
      <c r="O52" s="114" t="str">
        <f ca="1" t="shared" si="5"/>
        <v>C2</v>
      </c>
      <c r="P52" s="39"/>
    </row>
    <row r="53" spans="1:16" s="38" customFormat="1" ht="43.5" customHeight="1">
      <c r="A53" s="18" t="s">
        <v>310</v>
      </c>
      <c r="B53" s="128" t="s">
        <v>398</v>
      </c>
      <c r="C53" s="3" t="s">
        <v>527</v>
      </c>
      <c r="D53" s="4" t="s">
        <v>188</v>
      </c>
      <c r="E53" s="1" t="s">
        <v>193</v>
      </c>
      <c r="F53" s="10"/>
      <c r="G53" s="37"/>
      <c r="H53" s="11">
        <f>ROUND(G53*F53,2)</f>
        <v>0</v>
      </c>
      <c r="I53" s="126"/>
      <c r="J53" s="111">
        <f ca="1" t="shared" si="1"/>
      </c>
      <c r="K53" s="112" t="str">
        <f t="shared" si="2"/>
        <v>B007250 mm Concrete Pavement (Plain-Dowelled)m²</v>
      </c>
      <c r="L53" s="113">
        <f>MATCH(K53,'Pay Items'!$K$1:$K$489,0)</f>
        <v>53</v>
      </c>
      <c r="M53" s="114" t="str">
        <f ca="1" t="shared" si="3"/>
        <v>F0</v>
      </c>
      <c r="N53" s="114" t="str">
        <f ca="1" t="shared" si="4"/>
        <v>C2</v>
      </c>
      <c r="O53" s="114" t="str">
        <f ca="1" t="shared" si="5"/>
        <v>C2</v>
      </c>
      <c r="P53" s="39"/>
    </row>
    <row r="54" spans="1:16" s="38" customFormat="1" ht="43.5" customHeight="1">
      <c r="A54" s="18" t="s">
        <v>311</v>
      </c>
      <c r="B54" s="128" t="s">
        <v>399</v>
      </c>
      <c r="C54" s="3" t="s">
        <v>528</v>
      </c>
      <c r="D54" s="4" t="s">
        <v>188</v>
      </c>
      <c r="E54" s="1" t="s">
        <v>193</v>
      </c>
      <c r="F54" s="10"/>
      <c r="G54" s="37"/>
      <c r="H54" s="11">
        <f>ROUND(G54*F54,2)</f>
        <v>0</v>
      </c>
      <c r="I54" s="126"/>
      <c r="J54" s="111">
        <f ca="1" t="shared" si="1"/>
      </c>
      <c r="K54" s="112" t="str">
        <f t="shared" si="2"/>
        <v>B008230 mm Concrete Pavement (Reinforced)m²</v>
      </c>
      <c r="L54" s="113">
        <f>MATCH(K54,'Pay Items'!$K$1:$K$489,0)</f>
        <v>54</v>
      </c>
      <c r="M54" s="114" t="str">
        <f ca="1" t="shared" si="3"/>
        <v>F0</v>
      </c>
      <c r="N54" s="114" t="str">
        <f ca="1" t="shared" si="4"/>
        <v>C2</v>
      </c>
      <c r="O54" s="114" t="str">
        <f ca="1" t="shared" si="5"/>
        <v>C2</v>
      </c>
      <c r="P54" s="39"/>
    </row>
    <row r="55" spans="1:16" s="38" customFormat="1" ht="30" customHeight="1">
      <c r="A55" s="86" t="s">
        <v>312</v>
      </c>
      <c r="B55" s="128"/>
      <c r="C55" s="87" t="s">
        <v>705</v>
      </c>
      <c r="D55" s="4"/>
      <c r="E55" s="1"/>
      <c r="F55" s="10"/>
      <c r="G55" s="11"/>
      <c r="H55" s="11"/>
      <c r="I55" s="126"/>
      <c r="J55" s="111" t="str">
        <f ca="1" t="shared" si="1"/>
        <v>LOCKED</v>
      </c>
      <c r="K55" s="112" t="str">
        <f t="shared" si="2"/>
        <v>B009Pay Item Removed</v>
      </c>
      <c r="L55" s="113">
        <f>MATCH(K55,'Pay Items'!$K$1:$K$489,0)</f>
        <v>55</v>
      </c>
      <c r="M55" s="114" t="str">
        <f ca="1" t="shared" si="3"/>
        <v>F0</v>
      </c>
      <c r="N55" s="114" t="str">
        <f ca="1" t="shared" si="4"/>
        <v>C2</v>
      </c>
      <c r="O55" s="114" t="str">
        <f ca="1" t="shared" si="5"/>
        <v>C2</v>
      </c>
      <c r="P55" s="39"/>
    </row>
    <row r="56" spans="1:16" s="38" customFormat="1" ht="43.5" customHeight="1">
      <c r="A56" s="18" t="s">
        <v>313</v>
      </c>
      <c r="B56" s="128" t="s">
        <v>400</v>
      </c>
      <c r="C56" s="3" t="s">
        <v>529</v>
      </c>
      <c r="D56" s="4" t="s">
        <v>188</v>
      </c>
      <c r="E56" s="1" t="s">
        <v>193</v>
      </c>
      <c r="F56" s="10"/>
      <c r="G56" s="37"/>
      <c r="H56" s="11">
        <f>ROUND(G56*F56,2)</f>
        <v>0</v>
      </c>
      <c r="I56" s="126"/>
      <c r="J56" s="111">
        <f ca="1" t="shared" si="1"/>
      </c>
      <c r="K56" s="112" t="str">
        <f t="shared" si="2"/>
        <v>B010230 mm Concrete Pavement (Plain-Dowelled)m²</v>
      </c>
      <c r="L56" s="113">
        <f>MATCH(K56,'Pay Items'!$K$1:$K$489,0)</f>
        <v>56</v>
      </c>
      <c r="M56" s="114" t="str">
        <f ca="1" t="shared" si="3"/>
        <v>F0</v>
      </c>
      <c r="N56" s="114" t="str">
        <f ca="1" t="shared" si="4"/>
        <v>C2</v>
      </c>
      <c r="O56" s="114" t="str">
        <f ca="1" t="shared" si="5"/>
        <v>C2</v>
      </c>
      <c r="P56" s="39"/>
    </row>
    <row r="57" spans="1:16" s="38" customFormat="1" ht="43.5" customHeight="1">
      <c r="A57" s="18" t="s">
        <v>314</v>
      </c>
      <c r="B57" s="128" t="s">
        <v>401</v>
      </c>
      <c r="C57" s="3" t="s">
        <v>218</v>
      </c>
      <c r="D57" s="4" t="s">
        <v>188</v>
      </c>
      <c r="E57" s="1" t="s">
        <v>193</v>
      </c>
      <c r="F57" s="10"/>
      <c r="G57" s="37"/>
      <c r="H57" s="11">
        <f>ROUND(G57*F57,2)</f>
        <v>0</v>
      </c>
      <c r="I57" s="126"/>
      <c r="J57" s="111">
        <f ca="1" t="shared" si="1"/>
      </c>
      <c r="K57" s="112" t="str">
        <f t="shared" si="2"/>
        <v>B011200 mm Concrete Pavement (Reinforced)m²</v>
      </c>
      <c r="L57" s="113">
        <f>MATCH(K57,'Pay Items'!$K$1:$K$489,0)</f>
        <v>57</v>
      </c>
      <c r="M57" s="114" t="str">
        <f ca="1" t="shared" si="3"/>
        <v>F0</v>
      </c>
      <c r="N57" s="114" t="str">
        <f ca="1" t="shared" si="4"/>
        <v>C2</v>
      </c>
      <c r="O57" s="114" t="str">
        <f ca="1" t="shared" si="5"/>
        <v>C2</v>
      </c>
      <c r="P57" s="39"/>
    </row>
    <row r="58" spans="1:16" s="38" customFormat="1" ht="30" customHeight="1">
      <c r="A58" s="86" t="s">
        <v>315</v>
      </c>
      <c r="B58" s="2"/>
      <c r="C58" s="87" t="s">
        <v>705</v>
      </c>
      <c r="D58" s="4"/>
      <c r="E58" s="1"/>
      <c r="F58" s="10"/>
      <c r="G58" s="11"/>
      <c r="H58" s="11"/>
      <c r="I58" s="126"/>
      <c r="J58" s="111" t="str">
        <f ca="1" t="shared" si="1"/>
        <v>LOCKED</v>
      </c>
      <c r="K58" s="112" t="str">
        <f t="shared" si="2"/>
        <v>B012Pay Item Removed</v>
      </c>
      <c r="L58" s="113">
        <f>MATCH(K58,'Pay Items'!$K$1:$K$489,0)</f>
        <v>58</v>
      </c>
      <c r="M58" s="114" t="str">
        <f ca="1" t="shared" si="3"/>
        <v>F0</v>
      </c>
      <c r="N58" s="114" t="str">
        <f ca="1" t="shared" si="4"/>
        <v>C2</v>
      </c>
      <c r="O58" s="114" t="str">
        <f ca="1" t="shared" si="5"/>
        <v>C2</v>
      </c>
      <c r="P58" s="39"/>
    </row>
    <row r="59" spans="1:16" s="38" customFormat="1" ht="43.5" customHeight="1">
      <c r="A59" s="18" t="s">
        <v>316</v>
      </c>
      <c r="B59" s="128" t="s">
        <v>402</v>
      </c>
      <c r="C59" s="3" t="s">
        <v>219</v>
      </c>
      <c r="D59" s="4" t="s">
        <v>188</v>
      </c>
      <c r="E59" s="1" t="s">
        <v>193</v>
      </c>
      <c r="F59" s="10"/>
      <c r="G59" s="37"/>
      <c r="H59" s="11">
        <f>ROUND(G59*F59,2)</f>
        <v>0</v>
      </c>
      <c r="I59" s="127"/>
      <c r="J59" s="111">
        <f ca="1" t="shared" si="1"/>
      </c>
      <c r="K59" s="112" t="str">
        <f t="shared" si="2"/>
        <v>B013200 mm Concrete Pavement (Plain-Dowelled)m²</v>
      </c>
      <c r="L59" s="113">
        <f>MATCH(K59,'Pay Items'!$K$1:$K$489,0)</f>
        <v>59</v>
      </c>
      <c r="M59" s="114" t="str">
        <f ca="1" t="shared" si="3"/>
        <v>F0</v>
      </c>
      <c r="N59" s="114" t="str">
        <f ca="1" t="shared" si="4"/>
        <v>C2</v>
      </c>
      <c r="O59" s="114" t="str">
        <f ca="1" t="shared" si="5"/>
        <v>C2</v>
      </c>
      <c r="P59" s="39"/>
    </row>
    <row r="60" spans="1:16" s="38" customFormat="1" ht="43.5" customHeight="1">
      <c r="A60" s="18" t="s">
        <v>317</v>
      </c>
      <c r="B60" s="128" t="s">
        <v>403</v>
      </c>
      <c r="C60" s="3" t="s">
        <v>220</v>
      </c>
      <c r="D60" s="4" t="s">
        <v>188</v>
      </c>
      <c r="E60" s="1" t="s">
        <v>193</v>
      </c>
      <c r="F60" s="10"/>
      <c r="G60" s="37"/>
      <c r="H60" s="11">
        <f>ROUND(G60*F60,2)</f>
        <v>0</v>
      </c>
      <c r="I60" s="127"/>
      <c r="J60" s="111">
        <f ca="1" t="shared" si="1"/>
      </c>
      <c r="K60" s="112" t="str">
        <f t="shared" si="2"/>
        <v>B014150 mm Concrete Pavement (Reinforced)m²</v>
      </c>
      <c r="L60" s="113">
        <f>MATCH(K60,'Pay Items'!$K$1:$K$489,0)</f>
        <v>60</v>
      </c>
      <c r="M60" s="114" t="str">
        <f ca="1" t="shared" si="3"/>
        <v>F0</v>
      </c>
      <c r="N60" s="114" t="str">
        <f ca="1" t="shared" si="4"/>
        <v>C2</v>
      </c>
      <c r="O60" s="114" t="str">
        <f ca="1" t="shared" si="5"/>
        <v>C2</v>
      </c>
      <c r="P60" s="39"/>
    </row>
    <row r="61" spans="1:16" s="38" customFormat="1" ht="30" customHeight="1">
      <c r="A61" s="86" t="s">
        <v>318</v>
      </c>
      <c r="B61" s="128"/>
      <c r="C61" s="87" t="s">
        <v>705</v>
      </c>
      <c r="D61" s="4"/>
      <c r="E61" s="1"/>
      <c r="F61" s="10"/>
      <c r="G61" s="11"/>
      <c r="H61" s="11"/>
      <c r="I61" s="126"/>
      <c r="J61" s="111" t="str">
        <f ca="1" t="shared" si="1"/>
        <v>LOCKED</v>
      </c>
      <c r="K61" s="112" t="str">
        <f t="shared" si="2"/>
        <v>B015Pay Item Removed</v>
      </c>
      <c r="L61" s="113">
        <f>MATCH(K61,'Pay Items'!$K$1:$K$489,0)</f>
        <v>61</v>
      </c>
      <c r="M61" s="114" t="str">
        <f ca="1" t="shared" si="3"/>
        <v>F0</v>
      </c>
      <c r="N61" s="114" t="str">
        <f ca="1" t="shared" si="4"/>
        <v>C2</v>
      </c>
      <c r="O61" s="114" t="str">
        <f ca="1" t="shared" si="5"/>
        <v>C2</v>
      </c>
      <c r="P61" s="39"/>
    </row>
    <row r="62" spans="1:16" s="38" customFormat="1" ht="43.5" customHeight="1">
      <c r="A62" s="18" t="s">
        <v>319</v>
      </c>
      <c r="B62" s="128" t="s">
        <v>404</v>
      </c>
      <c r="C62" s="3" t="s">
        <v>221</v>
      </c>
      <c r="D62" s="4" t="s">
        <v>188</v>
      </c>
      <c r="E62" s="1" t="s">
        <v>193</v>
      </c>
      <c r="F62" s="10"/>
      <c r="G62" s="37"/>
      <c r="H62" s="11">
        <f>ROUND(G62*F62,2)</f>
        <v>0</v>
      </c>
      <c r="I62" s="126"/>
      <c r="J62" s="111">
        <f ca="1" t="shared" si="1"/>
      </c>
      <c r="K62" s="112" t="str">
        <f t="shared" si="2"/>
        <v>B016150 mm Concrete Pavement (Plain-Dowelled)m²</v>
      </c>
      <c r="L62" s="113">
        <f>MATCH(K62,'Pay Items'!$K$1:$K$489,0)</f>
        <v>62</v>
      </c>
      <c r="M62" s="114" t="str">
        <f ca="1" t="shared" si="3"/>
        <v>F0</v>
      </c>
      <c r="N62" s="114" t="str">
        <f ca="1" t="shared" si="4"/>
        <v>C2</v>
      </c>
      <c r="O62" s="114" t="str">
        <f ca="1" t="shared" si="5"/>
        <v>C2</v>
      </c>
      <c r="P62" s="39"/>
    </row>
    <row r="63" spans="1:16" s="38" customFormat="1" ht="30" customHeight="1">
      <c r="A63" s="18" t="s">
        <v>320</v>
      </c>
      <c r="B63" s="7" t="s">
        <v>167</v>
      </c>
      <c r="C63" s="3" t="s">
        <v>538</v>
      </c>
      <c r="D63" s="4" t="s">
        <v>820</v>
      </c>
      <c r="E63" s="1"/>
      <c r="F63" s="10"/>
      <c r="G63" s="118"/>
      <c r="H63" s="11"/>
      <c r="I63" s="127"/>
      <c r="J63" s="111" t="str">
        <f ca="1" t="shared" si="1"/>
        <v>LOCKED</v>
      </c>
      <c r="K63" s="112" t="str">
        <f t="shared" si="2"/>
        <v>B017Partial Slab PatchesCW 3230-R6</v>
      </c>
      <c r="L63" s="113">
        <f>MATCH(K63,'Pay Items'!$K$1:$K$489,0)</f>
        <v>63</v>
      </c>
      <c r="M63" s="114" t="str">
        <f ca="1" t="shared" si="3"/>
        <v>F0</v>
      </c>
      <c r="N63" s="114" t="str">
        <f ca="1" t="shared" si="4"/>
        <v>G</v>
      </c>
      <c r="O63" s="114" t="str">
        <f ca="1" t="shared" si="5"/>
        <v>C2</v>
      </c>
      <c r="P63" s="39"/>
    </row>
    <row r="64" spans="1:16" s="38" customFormat="1" ht="43.5" customHeight="1">
      <c r="A64" s="18" t="s">
        <v>321</v>
      </c>
      <c r="B64" s="128" t="s">
        <v>397</v>
      </c>
      <c r="C64" s="3" t="s">
        <v>530</v>
      </c>
      <c r="D64" s="4" t="s">
        <v>188</v>
      </c>
      <c r="E64" s="1" t="s">
        <v>193</v>
      </c>
      <c r="F64" s="10"/>
      <c r="G64" s="37"/>
      <c r="H64" s="11">
        <f aca="true" t="shared" si="8" ref="H64:H79">ROUND(G64*F64,2)</f>
        <v>0</v>
      </c>
      <c r="I64" s="127"/>
      <c r="J64" s="111">
        <f ca="1" t="shared" si="1"/>
      </c>
      <c r="K64" s="112" t="str">
        <f t="shared" si="2"/>
        <v>B018250 mm Concrete Pavement (Type A)m²</v>
      </c>
      <c r="L64" s="113">
        <f>MATCH(K64,'Pay Items'!$K$1:$K$489,0)</f>
        <v>64</v>
      </c>
      <c r="M64" s="114" t="str">
        <f ca="1" t="shared" si="3"/>
        <v>F0</v>
      </c>
      <c r="N64" s="114" t="str">
        <f ca="1" t="shared" si="4"/>
        <v>C2</v>
      </c>
      <c r="O64" s="114" t="str">
        <f ca="1" t="shared" si="5"/>
        <v>C2</v>
      </c>
      <c r="P64" s="39"/>
    </row>
    <row r="65" spans="1:16" s="38" customFormat="1" ht="43.5" customHeight="1">
      <c r="A65" s="18" t="s">
        <v>322</v>
      </c>
      <c r="B65" s="128" t="s">
        <v>398</v>
      </c>
      <c r="C65" s="3" t="s">
        <v>531</v>
      </c>
      <c r="D65" s="4" t="s">
        <v>188</v>
      </c>
      <c r="E65" s="1" t="s">
        <v>193</v>
      </c>
      <c r="F65" s="10"/>
      <c r="G65" s="37"/>
      <c r="H65" s="11">
        <f t="shared" si="8"/>
        <v>0</v>
      </c>
      <c r="I65" s="127"/>
      <c r="J65" s="111">
        <f ca="1" t="shared" si="1"/>
      </c>
      <c r="K65" s="112" t="str">
        <f t="shared" si="2"/>
        <v>B019250 mm Concrete Pavement (Type B)m²</v>
      </c>
      <c r="L65" s="113">
        <f>MATCH(K65,'Pay Items'!$K$1:$K$489,0)</f>
        <v>65</v>
      </c>
      <c r="M65" s="114" t="str">
        <f ca="1" t="shared" si="3"/>
        <v>F0</v>
      </c>
      <c r="N65" s="114" t="str">
        <f ca="1" t="shared" si="4"/>
        <v>C2</v>
      </c>
      <c r="O65" s="114" t="str">
        <f ca="1" t="shared" si="5"/>
        <v>C2</v>
      </c>
      <c r="P65" s="39"/>
    </row>
    <row r="66" spans="1:16" s="38" customFormat="1" ht="43.5" customHeight="1">
      <c r="A66" s="18" t="s">
        <v>323</v>
      </c>
      <c r="B66" s="128" t="s">
        <v>399</v>
      </c>
      <c r="C66" s="3" t="s">
        <v>532</v>
      </c>
      <c r="D66" s="4" t="s">
        <v>188</v>
      </c>
      <c r="E66" s="1" t="s">
        <v>193</v>
      </c>
      <c r="F66" s="10"/>
      <c r="G66" s="37"/>
      <c r="H66" s="11">
        <f t="shared" si="8"/>
        <v>0</v>
      </c>
      <c r="I66" s="127"/>
      <c r="J66" s="111">
        <f ca="1" t="shared" si="1"/>
      </c>
      <c r="K66" s="112" t="str">
        <f t="shared" si="2"/>
        <v>B020250 mm Concrete Pavement (Type C)m²</v>
      </c>
      <c r="L66" s="113">
        <f>MATCH(K66,'Pay Items'!$K$1:$K$489,0)</f>
        <v>66</v>
      </c>
      <c r="M66" s="114" t="str">
        <f ca="1" t="shared" si="3"/>
        <v>F0</v>
      </c>
      <c r="N66" s="114" t="str">
        <f ca="1" t="shared" si="4"/>
        <v>C2</v>
      </c>
      <c r="O66" s="114" t="str">
        <f ca="1" t="shared" si="5"/>
        <v>C2</v>
      </c>
      <c r="P66" s="39"/>
    </row>
    <row r="67" spans="1:16" s="38" customFormat="1" ht="43.5" customHeight="1">
      <c r="A67" s="18" t="s">
        <v>324</v>
      </c>
      <c r="B67" s="128" t="s">
        <v>400</v>
      </c>
      <c r="C67" s="3" t="s">
        <v>533</v>
      </c>
      <c r="D67" s="4" t="s">
        <v>188</v>
      </c>
      <c r="E67" s="1" t="s">
        <v>193</v>
      </c>
      <c r="F67" s="10"/>
      <c r="G67" s="37"/>
      <c r="H67" s="11">
        <f t="shared" si="8"/>
        <v>0</v>
      </c>
      <c r="I67" s="127"/>
      <c r="J67" s="111">
        <f ca="1" t="shared" si="1"/>
      </c>
      <c r="K67" s="112" t="str">
        <f t="shared" si="2"/>
        <v>B021250 mm Concrete Pavement (Type D)m²</v>
      </c>
      <c r="L67" s="113">
        <f>MATCH(K67,'Pay Items'!$K$1:$K$489,0)</f>
        <v>67</v>
      </c>
      <c r="M67" s="114" t="str">
        <f ca="1" t="shared" si="3"/>
        <v>F0</v>
      </c>
      <c r="N67" s="114" t="str">
        <f ca="1" t="shared" si="4"/>
        <v>C2</v>
      </c>
      <c r="O67" s="114" t="str">
        <f ca="1" t="shared" si="5"/>
        <v>C2</v>
      </c>
      <c r="P67" s="39"/>
    </row>
    <row r="68" spans="1:16" s="38" customFormat="1" ht="43.5" customHeight="1">
      <c r="A68" s="18" t="s">
        <v>325</v>
      </c>
      <c r="B68" s="128" t="s">
        <v>401</v>
      </c>
      <c r="C68" s="3" t="s">
        <v>534</v>
      </c>
      <c r="D68" s="4" t="s">
        <v>188</v>
      </c>
      <c r="E68" s="1" t="s">
        <v>193</v>
      </c>
      <c r="F68" s="10"/>
      <c r="G68" s="37"/>
      <c r="H68" s="11">
        <f t="shared" si="8"/>
        <v>0</v>
      </c>
      <c r="I68" s="127"/>
      <c r="J68" s="111">
        <f ca="1" t="shared" si="1"/>
      </c>
      <c r="K68" s="112" t="str">
        <f t="shared" si="2"/>
        <v>B022230 mm Concrete Pavement (Type A)m²</v>
      </c>
      <c r="L68" s="113">
        <f>MATCH(K68,'Pay Items'!$K$1:$K$489,0)</f>
        <v>68</v>
      </c>
      <c r="M68" s="114" t="str">
        <f ca="1" t="shared" si="3"/>
        <v>F0</v>
      </c>
      <c r="N68" s="114" t="str">
        <f ca="1" t="shared" si="4"/>
        <v>C2</v>
      </c>
      <c r="O68" s="114" t="str">
        <f ca="1" t="shared" si="5"/>
        <v>C2</v>
      </c>
      <c r="P68" s="39"/>
    </row>
    <row r="69" spans="1:16" s="38" customFormat="1" ht="43.5" customHeight="1">
      <c r="A69" s="18" t="s">
        <v>326</v>
      </c>
      <c r="B69" s="128" t="s">
        <v>402</v>
      </c>
      <c r="C69" s="3" t="s">
        <v>535</v>
      </c>
      <c r="D69" s="4" t="s">
        <v>188</v>
      </c>
      <c r="E69" s="1" t="s">
        <v>193</v>
      </c>
      <c r="F69" s="10"/>
      <c r="G69" s="37"/>
      <c r="H69" s="11">
        <f t="shared" si="8"/>
        <v>0</v>
      </c>
      <c r="I69" s="127"/>
      <c r="J69" s="111">
        <f aca="true" ca="1" t="shared" si="9" ref="J69:J132">IF(CELL("protect",$G69)=1,"LOCKED","")</f>
      </c>
      <c r="K69" s="112" t="str">
        <f aca="true" t="shared" si="10" ref="K69:K132">CLEAN(CONCATENATE(TRIM($A69),TRIM($C69),TRIM($D69),TRIM($E69)))</f>
        <v>B023230 mm Concrete Pavement (Type B)m²</v>
      </c>
      <c r="L69" s="113">
        <f>MATCH(K69,'Pay Items'!$K$1:$K$489,0)</f>
        <v>69</v>
      </c>
      <c r="M69" s="114" t="str">
        <f aca="true" ca="1" t="shared" si="11" ref="M69:M132">CELL("format",$F69)</f>
        <v>F0</v>
      </c>
      <c r="N69" s="114" t="str">
        <f aca="true" ca="1" t="shared" si="12" ref="N69:N132">CELL("format",$G69)</f>
        <v>C2</v>
      </c>
      <c r="O69" s="114" t="str">
        <f aca="true" ca="1" t="shared" si="13" ref="O69:O132">CELL("format",$H69)</f>
        <v>C2</v>
      </c>
      <c r="P69" s="39"/>
    </row>
    <row r="70" spans="1:16" s="38" customFormat="1" ht="43.5" customHeight="1">
      <c r="A70" s="18" t="s">
        <v>327</v>
      </c>
      <c r="B70" s="128" t="s">
        <v>403</v>
      </c>
      <c r="C70" s="3" t="s">
        <v>537</v>
      </c>
      <c r="D70" s="4" t="s">
        <v>188</v>
      </c>
      <c r="E70" s="1" t="s">
        <v>193</v>
      </c>
      <c r="F70" s="10"/>
      <c r="G70" s="37"/>
      <c r="H70" s="11">
        <f t="shared" si="8"/>
        <v>0</v>
      </c>
      <c r="I70" s="127"/>
      <c r="J70" s="111">
        <f ca="1" t="shared" si="9"/>
      </c>
      <c r="K70" s="112" t="str">
        <f t="shared" si="10"/>
        <v>B024230 mm Concrete Pavement (Type C)m²</v>
      </c>
      <c r="L70" s="113">
        <f>MATCH(K70,'Pay Items'!$K$1:$K$489,0)</f>
        <v>70</v>
      </c>
      <c r="M70" s="114" t="str">
        <f ca="1" t="shared" si="11"/>
        <v>F0</v>
      </c>
      <c r="N70" s="114" t="str">
        <f ca="1" t="shared" si="12"/>
        <v>C2</v>
      </c>
      <c r="O70" s="114" t="str">
        <f ca="1" t="shared" si="13"/>
        <v>C2</v>
      </c>
      <c r="P70" s="39"/>
    </row>
    <row r="71" spans="1:16" s="38" customFormat="1" ht="43.5" customHeight="1">
      <c r="A71" s="18" t="s">
        <v>328</v>
      </c>
      <c r="B71" s="128" t="s">
        <v>404</v>
      </c>
      <c r="C71" s="3" t="s">
        <v>536</v>
      </c>
      <c r="D71" s="4" t="s">
        <v>188</v>
      </c>
      <c r="E71" s="1" t="s">
        <v>193</v>
      </c>
      <c r="F71" s="10"/>
      <c r="G71" s="37"/>
      <c r="H71" s="11">
        <f t="shared" si="8"/>
        <v>0</v>
      </c>
      <c r="I71" s="127"/>
      <c r="J71" s="111">
        <f ca="1" t="shared" si="9"/>
      </c>
      <c r="K71" s="112" t="str">
        <f t="shared" si="10"/>
        <v>B025230 mm Concrete Pavement (Type D)m²</v>
      </c>
      <c r="L71" s="113">
        <f>MATCH(K71,'Pay Items'!$K$1:$K$489,0)</f>
        <v>71</v>
      </c>
      <c r="M71" s="114" t="str">
        <f ca="1" t="shared" si="11"/>
        <v>F0</v>
      </c>
      <c r="N71" s="114" t="str">
        <f ca="1" t="shared" si="12"/>
        <v>C2</v>
      </c>
      <c r="O71" s="114" t="str">
        <f ca="1" t="shared" si="13"/>
        <v>C2</v>
      </c>
      <c r="P71" s="39"/>
    </row>
    <row r="72" spans="1:16" s="38" customFormat="1" ht="43.5" customHeight="1">
      <c r="A72" s="18" t="s">
        <v>329</v>
      </c>
      <c r="B72" s="128" t="s">
        <v>405</v>
      </c>
      <c r="C72" s="3" t="s">
        <v>210</v>
      </c>
      <c r="D72" s="4" t="s">
        <v>188</v>
      </c>
      <c r="E72" s="1" t="s">
        <v>193</v>
      </c>
      <c r="F72" s="10"/>
      <c r="G72" s="37"/>
      <c r="H72" s="11">
        <f t="shared" si="8"/>
        <v>0</v>
      </c>
      <c r="I72" s="127"/>
      <c r="J72" s="111">
        <f ca="1" t="shared" si="9"/>
      </c>
      <c r="K72" s="112" t="str">
        <f t="shared" si="10"/>
        <v>B026200 mm Concrete Pavement (Type A)m²</v>
      </c>
      <c r="L72" s="113">
        <f>MATCH(K72,'Pay Items'!$K$1:$K$489,0)</f>
        <v>72</v>
      </c>
      <c r="M72" s="114" t="str">
        <f ca="1" t="shared" si="11"/>
        <v>F0</v>
      </c>
      <c r="N72" s="114" t="str">
        <f ca="1" t="shared" si="12"/>
        <v>C2</v>
      </c>
      <c r="O72" s="114" t="str">
        <f ca="1" t="shared" si="13"/>
        <v>C2</v>
      </c>
      <c r="P72" s="39"/>
    </row>
    <row r="73" spans="1:16" s="38" customFormat="1" ht="43.5" customHeight="1">
      <c r="A73" s="18" t="s">
        <v>330</v>
      </c>
      <c r="B73" s="128" t="s">
        <v>407</v>
      </c>
      <c r="C73" s="3" t="s">
        <v>211</v>
      </c>
      <c r="D73" s="4" t="s">
        <v>188</v>
      </c>
      <c r="E73" s="1" t="s">
        <v>193</v>
      </c>
      <c r="F73" s="10"/>
      <c r="G73" s="37"/>
      <c r="H73" s="11">
        <f t="shared" si="8"/>
        <v>0</v>
      </c>
      <c r="I73" s="127"/>
      <c r="J73" s="111">
        <f ca="1" t="shared" si="9"/>
      </c>
      <c r="K73" s="112" t="str">
        <f t="shared" si="10"/>
        <v>B027200 mm Concrete Pavement (Type B)m²</v>
      </c>
      <c r="L73" s="113">
        <f>MATCH(K73,'Pay Items'!$K$1:$K$489,0)</f>
        <v>73</v>
      </c>
      <c r="M73" s="114" t="str">
        <f ca="1" t="shared" si="11"/>
        <v>F0</v>
      </c>
      <c r="N73" s="114" t="str">
        <f ca="1" t="shared" si="12"/>
        <v>C2</v>
      </c>
      <c r="O73" s="114" t="str">
        <f ca="1" t="shared" si="13"/>
        <v>C2</v>
      </c>
      <c r="P73" s="39"/>
    </row>
    <row r="74" spans="1:16" s="38" customFormat="1" ht="43.5" customHeight="1">
      <c r="A74" s="18" t="s">
        <v>331</v>
      </c>
      <c r="B74" s="128" t="s">
        <v>406</v>
      </c>
      <c r="C74" s="3" t="s">
        <v>212</v>
      </c>
      <c r="D74" s="4" t="s">
        <v>188</v>
      </c>
      <c r="E74" s="1" t="s">
        <v>193</v>
      </c>
      <c r="F74" s="10"/>
      <c r="G74" s="37"/>
      <c r="H74" s="11">
        <f t="shared" si="8"/>
        <v>0</v>
      </c>
      <c r="I74" s="127"/>
      <c r="J74" s="111">
        <f ca="1" t="shared" si="9"/>
      </c>
      <c r="K74" s="112" t="str">
        <f t="shared" si="10"/>
        <v>B028200 mm Concrete Pavement (Type C)m²</v>
      </c>
      <c r="L74" s="113">
        <f>MATCH(K74,'Pay Items'!$K$1:$K$489,0)</f>
        <v>74</v>
      </c>
      <c r="M74" s="114" t="str">
        <f ca="1" t="shared" si="11"/>
        <v>F0</v>
      </c>
      <c r="N74" s="114" t="str">
        <f ca="1" t="shared" si="12"/>
        <v>C2</v>
      </c>
      <c r="O74" s="114" t="str">
        <f ca="1" t="shared" si="13"/>
        <v>C2</v>
      </c>
      <c r="P74" s="39"/>
    </row>
    <row r="75" spans="1:16" s="38" customFormat="1" ht="43.5" customHeight="1">
      <c r="A75" s="18" t="s">
        <v>332</v>
      </c>
      <c r="B75" s="128" t="s">
        <v>238</v>
      </c>
      <c r="C75" s="3" t="s">
        <v>213</v>
      </c>
      <c r="D75" s="4" t="s">
        <v>188</v>
      </c>
      <c r="E75" s="1" t="s">
        <v>193</v>
      </c>
      <c r="F75" s="10"/>
      <c r="G75" s="37"/>
      <c r="H75" s="11">
        <f t="shared" si="8"/>
        <v>0</v>
      </c>
      <c r="I75" s="127"/>
      <c r="J75" s="111">
        <f ca="1" t="shared" si="9"/>
      </c>
      <c r="K75" s="112" t="str">
        <f t="shared" si="10"/>
        <v>B029200 mm Concrete Pavement (Type D)m²</v>
      </c>
      <c r="L75" s="113">
        <f>MATCH(K75,'Pay Items'!$K$1:$K$489,0)</f>
        <v>75</v>
      </c>
      <c r="M75" s="114" t="str">
        <f ca="1" t="shared" si="11"/>
        <v>F0</v>
      </c>
      <c r="N75" s="114" t="str">
        <f ca="1" t="shared" si="12"/>
        <v>C2</v>
      </c>
      <c r="O75" s="114" t="str">
        <f ca="1" t="shared" si="13"/>
        <v>C2</v>
      </c>
      <c r="P75" s="39"/>
    </row>
    <row r="76" spans="1:16" s="38" customFormat="1" ht="43.5" customHeight="1">
      <c r="A76" s="18" t="s">
        <v>333</v>
      </c>
      <c r="B76" s="128" t="s">
        <v>408</v>
      </c>
      <c r="C76" s="3" t="s">
        <v>214</v>
      </c>
      <c r="D76" s="4" t="s">
        <v>188</v>
      </c>
      <c r="E76" s="1" t="s">
        <v>193</v>
      </c>
      <c r="F76" s="10"/>
      <c r="G76" s="37"/>
      <c r="H76" s="11">
        <f t="shared" si="8"/>
        <v>0</v>
      </c>
      <c r="I76" s="127"/>
      <c r="J76" s="111">
        <f ca="1" t="shared" si="9"/>
      </c>
      <c r="K76" s="112" t="str">
        <f t="shared" si="10"/>
        <v>B030150 mm Concrete Pavement (Type A)m²</v>
      </c>
      <c r="L76" s="113">
        <f>MATCH(K76,'Pay Items'!$K$1:$K$489,0)</f>
        <v>76</v>
      </c>
      <c r="M76" s="114" t="str">
        <f ca="1" t="shared" si="11"/>
        <v>F0</v>
      </c>
      <c r="N76" s="114" t="str">
        <f ca="1" t="shared" si="12"/>
        <v>C2</v>
      </c>
      <c r="O76" s="114" t="str">
        <f ca="1" t="shared" si="13"/>
        <v>C2</v>
      </c>
      <c r="P76" s="39"/>
    </row>
    <row r="77" spans="1:16" s="38" customFormat="1" ht="43.5" customHeight="1">
      <c r="A77" s="18" t="s">
        <v>334</v>
      </c>
      <c r="B77" s="128" t="s">
        <v>512</v>
      </c>
      <c r="C77" s="3" t="s">
        <v>215</v>
      </c>
      <c r="D77" s="4" t="s">
        <v>188</v>
      </c>
      <c r="E77" s="1" t="s">
        <v>193</v>
      </c>
      <c r="F77" s="10"/>
      <c r="G77" s="37"/>
      <c r="H77" s="11">
        <f t="shared" si="8"/>
        <v>0</v>
      </c>
      <c r="I77" s="127"/>
      <c r="J77" s="111">
        <f ca="1" t="shared" si="9"/>
      </c>
      <c r="K77" s="112" t="str">
        <f t="shared" si="10"/>
        <v>B031150 mm Concrete Pavement (Type B)m²</v>
      </c>
      <c r="L77" s="113">
        <f>MATCH(K77,'Pay Items'!$K$1:$K$489,0)</f>
        <v>77</v>
      </c>
      <c r="M77" s="114" t="str">
        <f ca="1" t="shared" si="11"/>
        <v>F0</v>
      </c>
      <c r="N77" s="114" t="str">
        <f ca="1" t="shared" si="12"/>
        <v>C2</v>
      </c>
      <c r="O77" s="114" t="str">
        <f ca="1" t="shared" si="13"/>
        <v>C2</v>
      </c>
      <c r="P77" s="39"/>
    </row>
    <row r="78" spans="1:16" s="38" customFormat="1" ht="43.5" customHeight="1">
      <c r="A78" s="18" t="s">
        <v>335</v>
      </c>
      <c r="B78" s="128" t="s">
        <v>513</v>
      </c>
      <c r="C78" s="3" t="s">
        <v>216</v>
      </c>
      <c r="D78" s="4" t="s">
        <v>188</v>
      </c>
      <c r="E78" s="1" t="s">
        <v>193</v>
      </c>
      <c r="F78" s="10"/>
      <c r="G78" s="37"/>
      <c r="H78" s="11">
        <f t="shared" si="8"/>
        <v>0</v>
      </c>
      <c r="I78" s="127"/>
      <c r="J78" s="111">
        <f ca="1" t="shared" si="9"/>
      </c>
      <c r="K78" s="112" t="str">
        <f t="shared" si="10"/>
        <v>B032150 mm Concrete Pavement (Type C)m²</v>
      </c>
      <c r="L78" s="113">
        <f>MATCH(K78,'Pay Items'!$K$1:$K$489,0)</f>
        <v>78</v>
      </c>
      <c r="M78" s="114" t="str">
        <f ca="1" t="shared" si="11"/>
        <v>F0</v>
      </c>
      <c r="N78" s="114" t="str">
        <f ca="1" t="shared" si="12"/>
        <v>C2</v>
      </c>
      <c r="O78" s="114" t="str">
        <f ca="1" t="shared" si="13"/>
        <v>C2</v>
      </c>
      <c r="P78" s="39"/>
    </row>
    <row r="79" spans="1:16" s="38" customFormat="1" ht="43.5" customHeight="1">
      <c r="A79" s="18" t="s">
        <v>336</v>
      </c>
      <c r="B79" s="128" t="s">
        <v>514</v>
      </c>
      <c r="C79" s="3" t="s">
        <v>217</v>
      </c>
      <c r="D79" s="4" t="s">
        <v>188</v>
      </c>
      <c r="E79" s="1" t="s">
        <v>193</v>
      </c>
      <c r="F79" s="10"/>
      <c r="G79" s="37"/>
      <c r="H79" s="11">
        <f t="shared" si="8"/>
        <v>0</v>
      </c>
      <c r="I79" s="127"/>
      <c r="J79" s="111">
        <f ca="1" t="shared" si="9"/>
      </c>
      <c r="K79" s="112" t="str">
        <f t="shared" si="10"/>
        <v>B033150 mm Concrete Pavement (Type D)m²</v>
      </c>
      <c r="L79" s="113">
        <f>MATCH(K79,'Pay Items'!$K$1:$K$489,0)</f>
        <v>79</v>
      </c>
      <c r="M79" s="114" t="str">
        <f ca="1" t="shared" si="11"/>
        <v>F0</v>
      </c>
      <c r="N79" s="114" t="str">
        <f ca="1" t="shared" si="12"/>
        <v>C2</v>
      </c>
      <c r="O79" s="114" t="str">
        <f ca="1" t="shared" si="13"/>
        <v>C2</v>
      </c>
      <c r="P79" s="39"/>
    </row>
    <row r="80" spans="1:16" s="38" customFormat="1" ht="43.5" customHeight="1">
      <c r="A80" s="18" t="s">
        <v>920</v>
      </c>
      <c r="B80" s="7" t="s">
        <v>168</v>
      </c>
      <c r="C80" s="3" t="s">
        <v>539</v>
      </c>
      <c r="D80" s="4" t="s">
        <v>820</v>
      </c>
      <c r="E80" s="1"/>
      <c r="F80" s="10"/>
      <c r="G80" s="118"/>
      <c r="H80" s="11"/>
      <c r="I80" s="127"/>
      <c r="J80" s="111" t="str">
        <f ca="1" t="shared" si="9"/>
        <v>LOCKED</v>
      </c>
      <c r="K80" s="112" t="str">
        <f t="shared" si="10"/>
        <v>B034-24Slab Replacement - Early Opening (24 hour)CW 3230-R6</v>
      </c>
      <c r="L80" s="113">
        <f>MATCH(K80,'Pay Items'!$K$1:$K$489,0)</f>
        <v>80</v>
      </c>
      <c r="M80" s="114" t="str">
        <f ca="1" t="shared" si="11"/>
        <v>F0</v>
      </c>
      <c r="N80" s="114" t="str">
        <f ca="1" t="shared" si="12"/>
        <v>G</v>
      </c>
      <c r="O80" s="114" t="str">
        <f ca="1" t="shared" si="13"/>
        <v>C2</v>
      </c>
      <c r="P80" s="39"/>
    </row>
    <row r="81" spans="1:16" s="38" customFormat="1" ht="43.5" customHeight="1">
      <c r="A81" s="18" t="s">
        <v>921</v>
      </c>
      <c r="B81" s="128" t="s">
        <v>397</v>
      </c>
      <c r="C81" s="3" t="s">
        <v>526</v>
      </c>
      <c r="D81" s="4" t="s">
        <v>188</v>
      </c>
      <c r="E81" s="1" t="s">
        <v>193</v>
      </c>
      <c r="F81" s="10"/>
      <c r="G81" s="37"/>
      <c r="H81" s="11">
        <f>ROUND(G81*F81,2)</f>
        <v>0</v>
      </c>
      <c r="I81" s="126"/>
      <c r="J81" s="111">
        <f ca="1" t="shared" si="9"/>
      </c>
      <c r="K81" s="112" t="str">
        <f t="shared" si="10"/>
        <v>B035-24250 mm Concrete Pavement (Reinforced)m²</v>
      </c>
      <c r="L81" s="113">
        <f>MATCH(K81,'Pay Items'!$K$1:$K$489,0)</f>
        <v>81</v>
      </c>
      <c r="M81" s="114" t="str">
        <f ca="1" t="shared" si="11"/>
        <v>F0</v>
      </c>
      <c r="N81" s="114" t="str">
        <f ca="1" t="shared" si="12"/>
        <v>C2</v>
      </c>
      <c r="O81" s="114" t="str">
        <f ca="1" t="shared" si="13"/>
        <v>C2</v>
      </c>
      <c r="P81" s="39"/>
    </row>
    <row r="82" spans="1:16" s="38" customFormat="1" ht="30" customHeight="1">
      <c r="A82" s="86" t="s">
        <v>337</v>
      </c>
      <c r="B82" s="128"/>
      <c r="C82" s="87" t="s">
        <v>705</v>
      </c>
      <c r="D82" s="4"/>
      <c r="E82" s="1"/>
      <c r="F82" s="10"/>
      <c r="G82" s="11"/>
      <c r="H82" s="11"/>
      <c r="I82" s="126"/>
      <c r="J82" s="111" t="str">
        <f ca="1" t="shared" si="9"/>
        <v>LOCKED</v>
      </c>
      <c r="K82" s="112" t="str">
        <f t="shared" si="10"/>
        <v>B036Pay Item Removed</v>
      </c>
      <c r="L82" s="113">
        <f>MATCH(K82,'Pay Items'!$K$1:$K$489,0)</f>
        <v>82</v>
      </c>
      <c r="M82" s="114" t="str">
        <f ca="1" t="shared" si="11"/>
        <v>F0</v>
      </c>
      <c r="N82" s="114" t="str">
        <f ca="1" t="shared" si="12"/>
        <v>C2</v>
      </c>
      <c r="O82" s="114" t="str">
        <f ca="1" t="shared" si="13"/>
        <v>C2</v>
      </c>
      <c r="P82" s="39"/>
    </row>
    <row r="83" spans="1:16" s="38" customFormat="1" ht="43.5" customHeight="1">
      <c r="A83" s="18" t="s">
        <v>922</v>
      </c>
      <c r="B83" s="128" t="s">
        <v>398</v>
      </c>
      <c r="C83" s="3" t="s">
        <v>527</v>
      </c>
      <c r="D83" s="4" t="s">
        <v>188</v>
      </c>
      <c r="E83" s="1" t="s">
        <v>193</v>
      </c>
      <c r="F83" s="10"/>
      <c r="G83" s="37"/>
      <c r="H83" s="11">
        <f>ROUND(G83*F83,2)</f>
        <v>0</v>
      </c>
      <c r="I83" s="126"/>
      <c r="J83" s="111">
        <f ca="1" t="shared" si="9"/>
      </c>
      <c r="K83" s="112" t="str">
        <f t="shared" si="10"/>
        <v>B037-24250 mm Concrete Pavement (Plain-Dowelled)m²</v>
      </c>
      <c r="L83" s="113">
        <f>MATCH(K83,'Pay Items'!$K$1:$K$489,0)</f>
        <v>83</v>
      </c>
      <c r="M83" s="114" t="str">
        <f ca="1" t="shared" si="11"/>
        <v>F0</v>
      </c>
      <c r="N83" s="114" t="str">
        <f ca="1" t="shared" si="12"/>
        <v>C2</v>
      </c>
      <c r="O83" s="114" t="str">
        <f ca="1" t="shared" si="13"/>
        <v>C2</v>
      </c>
      <c r="P83" s="39"/>
    </row>
    <row r="84" spans="1:16" s="38" customFormat="1" ht="43.5" customHeight="1">
      <c r="A84" s="18" t="s">
        <v>923</v>
      </c>
      <c r="B84" s="128" t="s">
        <v>399</v>
      </c>
      <c r="C84" s="3" t="s">
        <v>528</v>
      </c>
      <c r="D84" s="4" t="s">
        <v>188</v>
      </c>
      <c r="E84" s="1" t="s">
        <v>193</v>
      </c>
      <c r="F84" s="10"/>
      <c r="G84" s="37"/>
      <c r="H84" s="11">
        <f>ROUND(G84*F84,2)</f>
        <v>0</v>
      </c>
      <c r="I84" s="126"/>
      <c r="J84" s="111">
        <f ca="1" t="shared" si="9"/>
      </c>
      <c r="K84" s="112" t="str">
        <f t="shared" si="10"/>
        <v>B038-24230 mm Concrete Pavement (Reinforced)m²</v>
      </c>
      <c r="L84" s="113">
        <f>MATCH(K84,'Pay Items'!$K$1:$K$489,0)</f>
        <v>84</v>
      </c>
      <c r="M84" s="114" t="str">
        <f ca="1" t="shared" si="11"/>
        <v>F0</v>
      </c>
      <c r="N84" s="114" t="str">
        <f ca="1" t="shared" si="12"/>
        <v>C2</v>
      </c>
      <c r="O84" s="114" t="str">
        <f ca="1" t="shared" si="13"/>
        <v>C2</v>
      </c>
      <c r="P84" s="39"/>
    </row>
    <row r="85" spans="1:16" s="38" customFormat="1" ht="30" customHeight="1">
      <c r="A85" s="86" t="s">
        <v>338</v>
      </c>
      <c r="B85" s="128"/>
      <c r="C85" s="87" t="s">
        <v>705</v>
      </c>
      <c r="D85" s="4"/>
      <c r="E85" s="1"/>
      <c r="F85" s="10"/>
      <c r="G85" s="11"/>
      <c r="H85" s="11"/>
      <c r="I85" s="126"/>
      <c r="J85" s="111" t="str">
        <f ca="1" t="shared" si="9"/>
        <v>LOCKED</v>
      </c>
      <c r="K85" s="112" t="str">
        <f t="shared" si="10"/>
        <v>B039Pay Item Removed</v>
      </c>
      <c r="L85" s="113">
        <f>MATCH(K85,'Pay Items'!$K$1:$K$489,0)</f>
        <v>85</v>
      </c>
      <c r="M85" s="114" t="str">
        <f ca="1" t="shared" si="11"/>
        <v>F0</v>
      </c>
      <c r="N85" s="114" t="str">
        <f ca="1" t="shared" si="12"/>
        <v>C2</v>
      </c>
      <c r="O85" s="114" t="str">
        <f ca="1" t="shared" si="13"/>
        <v>C2</v>
      </c>
      <c r="P85" s="39"/>
    </row>
    <row r="86" spans="1:16" s="38" customFormat="1" ht="43.5" customHeight="1">
      <c r="A86" s="18" t="s">
        <v>924</v>
      </c>
      <c r="B86" s="128" t="s">
        <v>400</v>
      </c>
      <c r="C86" s="3" t="s">
        <v>529</v>
      </c>
      <c r="D86" s="4" t="s">
        <v>188</v>
      </c>
      <c r="E86" s="1" t="s">
        <v>193</v>
      </c>
      <c r="F86" s="10"/>
      <c r="G86" s="37"/>
      <c r="H86" s="11">
        <f>ROUND(G86*F86,2)</f>
        <v>0</v>
      </c>
      <c r="I86" s="126"/>
      <c r="J86" s="111">
        <f ca="1" t="shared" si="9"/>
      </c>
      <c r="K86" s="112" t="str">
        <f t="shared" si="10"/>
        <v>B040-24230 mm Concrete Pavement (Plain-Dowelled)m²</v>
      </c>
      <c r="L86" s="113">
        <f>MATCH(K86,'Pay Items'!$K$1:$K$489,0)</f>
        <v>86</v>
      </c>
      <c r="M86" s="114" t="str">
        <f ca="1" t="shared" si="11"/>
        <v>F0</v>
      </c>
      <c r="N86" s="114" t="str">
        <f ca="1" t="shared" si="12"/>
        <v>C2</v>
      </c>
      <c r="O86" s="114" t="str">
        <f ca="1" t="shared" si="13"/>
        <v>C2</v>
      </c>
      <c r="P86" s="39"/>
    </row>
    <row r="87" spans="1:16" s="38" customFormat="1" ht="43.5" customHeight="1">
      <c r="A87" s="18" t="s">
        <v>925</v>
      </c>
      <c r="B87" s="128" t="s">
        <v>401</v>
      </c>
      <c r="C87" s="3" t="s">
        <v>218</v>
      </c>
      <c r="D87" s="4" t="s">
        <v>188</v>
      </c>
      <c r="E87" s="1" t="s">
        <v>193</v>
      </c>
      <c r="F87" s="10"/>
      <c r="G87" s="37"/>
      <c r="H87" s="11">
        <f>ROUND(G87*F87,2)</f>
        <v>0</v>
      </c>
      <c r="I87" s="126"/>
      <c r="J87" s="111">
        <f ca="1" t="shared" si="9"/>
      </c>
      <c r="K87" s="112" t="str">
        <f t="shared" si="10"/>
        <v>B041-24200 mm Concrete Pavement (Reinforced)m²</v>
      </c>
      <c r="L87" s="113">
        <f>MATCH(K87,'Pay Items'!$K$1:$K$489,0)</f>
        <v>87</v>
      </c>
      <c r="M87" s="114" t="str">
        <f ca="1" t="shared" si="11"/>
        <v>F0</v>
      </c>
      <c r="N87" s="114" t="str">
        <f ca="1" t="shared" si="12"/>
        <v>C2</v>
      </c>
      <c r="O87" s="114" t="str">
        <f ca="1" t="shared" si="13"/>
        <v>C2</v>
      </c>
      <c r="P87" s="39"/>
    </row>
    <row r="88" spans="1:16" s="38" customFormat="1" ht="30" customHeight="1">
      <c r="A88" s="86" t="s">
        <v>339</v>
      </c>
      <c r="B88" s="128"/>
      <c r="C88" s="87" t="s">
        <v>705</v>
      </c>
      <c r="D88" s="4"/>
      <c r="E88" s="1"/>
      <c r="F88" s="10"/>
      <c r="G88" s="11"/>
      <c r="H88" s="11"/>
      <c r="I88" s="126"/>
      <c r="J88" s="111" t="str">
        <f ca="1" t="shared" si="9"/>
        <v>LOCKED</v>
      </c>
      <c r="K88" s="112" t="str">
        <f t="shared" si="10"/>
        <v>B042Pay Item Removed</v>
      </c>
      <c r="L88" s="113">
        <f>MATCH(K88,'Pay Items'!$K$1:$K$489,0)</f>
        <v>88</v>
      </c>
      <c r="M88" s="114" t="str">
        <f ca="1" t="shared" si="11"/>
        <v>F0</v>
      </c>
      <c r="N88" s="114" t="str">
        <f ca="1" t="shared" si="12"/>
        <v>C2</v>
      </c>
      <c r="O88" s="114" t="str">
        <f ca="1" t="shared" si="13"/>
        <v>C2</v>
      </c>
      <c r="P88" s="39"/>
    </row>
    <row r="89" spans="1:16" s="38" customFormat="1" ht="43.5" customHeight="1">
      <c r="A89" s="18" t="s">
        <v>926</v>
      </c>
      <c r="B89" s="128" t="s">
        <v>402</v>
      </c>
      <c r="C89" s="3" t="s">
        <v>219</v>
      </c>
      <c r="D89" s="4" t="s">
        <v>188</v>
      </c>
      <c r="E89" s="1" t="s">
        <v>193</v>
      </c>
      <c r="F89" s="10"/>
      <c r="G89" s="37"/>
      <c r="H89" s="11">
        <f>ROUND(G89*F89,2)</f>
        <v>0</v>
      </c>
      <c r="I89" s="126"/>
      <c r="J89" s="111">
        <f ca="1" t="shared" si="9"/>
      </c>
      <c r="K89" s="112" t="str">
        <f t="shared" si="10"/>
        <v>B043-24200 mm Concrete Pavement (Plain-Dowelled)m²</v>
      </c>
      <c r="L89" s="113">
        <f>MATCH(K89,'Pay Items'!$K$1:$K$489,0)</f>
        <v>89</v>
      </c>
      <c r="M89" s="114" t="str">
        <f ca="1" t="shared" si="11"/>
        <v>F0</v>
      </c>
      <c r="N89" s="114" t="str">
        <f ca="1" t="shared" si="12"/>
        <v>C2</v>
      </c>
      <c r="O89" s="114" t="str">
        <f ca="1" t="shared" si="13"/>
        <v>C2</v>
      </c>
      <c r="P89" s="39"/>
    </row>
    <row r="90" spans="1:16" s="38" customFormat="1" ht="43.5" customHeight="1">
      <c r="A90" s="18" t="s">
        <v>927</v>
      </c>
      <c r="B90" s="128" t="s">
        <v>403</v>
      </c>
      <c r="C90" s="3" t="s">
        <v>220</v>
      </c>
      <c r="D90" s="4" t="s">
        <v>188</v>
      </c>
      <c r="E90" s="1" t="s">
        <v>193</v>
      </c>
      <c r="F90" s="10"/>
      <c r="G90" s="37"/>
      <c r="H90" s="11">
        <f>ROUND(G90*F90,2)</f>
        <v>0</v>
      </c>
      <c r="I90" s="126"/>
      <c r="J90" s="111">
        <f ca="1" t="shared" si="9"/>
      </c>
      <c r="K90" s="112" t="str">
        <f t="shared" si="10"/>
        <v>B044-24150 mm Concrete Pavement (Reinforced)m²</v>
      </c>
      <c r="L90" s="113">
        <f>MATCH(K90,'Pay Items'!$K$1:$K$489,0)</f>
        <v>90</v>
      </c>
      <c r="M90" s="114" t="str">
        <f ca="1" t="shared" si="11"/>
        <v>F0</v>
      </c>
      <c r="N90" s="114" t="str">
        <f ca="1" t="shared" si="12"/>
        <v>C2</v>
      </c>
      <c r="O90" s="114" t="str">
        <f ca="1" t="shared" si="13"/>
        <v>C2</v>
      </c>
      <c r="P90" s="39"/>
    </row>
    <row r="91" spans="1:16" s="38" customFormat="1" ht="30" customHeight="1">
      <c r="A91" s="86" t="s">
        <v>340</v>
      </c>
      <c r="B91" s="128"/>
      <c r="C91" s="87" t="s">
        <v>705</v>
      </c>
      <c r="D91" s="4"/>
      <c r="E91" s="1"/>
      <c r="F91" s="10"/>
      <c r="G91" s="11"/>
      <c r="H91" s="11"/>
      <c r="I91" s="126"/>
      <c r="J91" s="111" t="str">
        <f ca="1" t="shared" si="9"/>
        <v>LOCKED</v>
      </c>
      <c r="K91" s="112" t="str">
        <f t="shared" si="10"/>
        <v>B045Pay Item Removed</v>
      </c>
      <c r="L91" s="113">
        <f>MATCH(K91,'Pay Items'!$K$1:$K$489,0)</f>
        <v>91</v>
      </c>
      <c r="M91" s="114" t="str">
        <f ca="1" t="shared" si="11"/>
        <v>F0</v>
      </c>
      <c r="N91" s="114" t="str">
        <f ca="1" t="shared" si="12"/>
        <v>C2</v>
      </c>
      <c r="O91" s="114" t="str">
        <f ca="1" t="shared" si="13"/>
        <v>C2</v>
      </c>
      <c r="P91" s="39"/>
    </row>
    <row r="92" spans="1:16" s="38" customFormat="1" ht="43.5" customHeight="1">
      <c r="A92" s="18" t="s">
        <v>928</v>
      </c>
      <c r="B92" s="128" t="s">
        <v>404</v>
      </c>
      <c r="C92" s="3" t="s">
        <v>221</v>
      </c>
      <c r="D92" s="4" t="s">
        <v>188</v>
      </c>
      <c r="E92" s="1" t="s">
        <v>193</v>
      </c>
      <c r="F92" s="10"/>
      <c r="G92" s="37"/>
      <c r="H92" s="11">
        <f>ROUND(G92*F92,2)</f>
        <v>0</v>
      </c>
      <c r="I92" s="126"/>
      <c r="J92" s="111">
        <f ca="1" t="shared" si="9"/>
      </c>
      <c r="K92" s="112" t="str">
        <f t="shared" si="10"/>
        <v>B046-24150 mm Concrete Pavement (Plain-Dowelled)m²</v>
      </c>
      <c r="L92" s="113">
        <f>MATCH(K92,'Pay Items'!$K$1:$K$489,0)</f>
        <v>92</v>
      </c>
      <c r="M92" s="114" t="str">
        <f ca="1" t="shared" si="11"/>
        <v>F0</v>
      </c>
      <c r="N92" s="114" t="str">
        <f ca="1" t="shared" si="12"/>
        <v>C2</v>
      </c>
      <c r="O92" s="114" t="str">
        <f ca="1" t="shared" si="13"/>
        <v>C2</v>
      </c>
      <c r="P92" s="39"/>
    </row>
    <row r="93" spans="1:16" s="38" customFormat="1" ht="43.5" customHeight="1">
      <c r="A93" s="18" t="s">
        <v>929</v>
      </c>
      <c r="B93" s="7" t="s">
        <v>169</v>
      </c>
      <c r="C93" s="3" t="s">
        <v>540</v>
      </c>
      <c r="D93" s="4" t="s">
        <v>820</v>
      </c>
      <c r="E93" s="1"/>
      <c r="F93" s="10"/>
      <c r="G93" s="118"/>
      <c r="H93" s="11"/>
      <c r="I93" s="127"/>
      <c r="J93" s="111" t="str">
        <f ca="1" t="shared" si="9"/>
        <v>LOCKED</v>
      </c>
      <c r="K93" s="112" t="str">
        <f t="shared" si="10"/>
        <v>B047-24Partial Slab Patches - Early Opening (24 hour)CW 3230-R6</v>
      </c>
      <c r="L93" s="113">
        <f>MATCH(K93,'Pay Items'!$K$1:$K$489,0)</f>
        <v>93</v>
      </c>
      <c r="M93" s="114" t="str">
        <f ca="1" t="shared" si="11"/>
        <v>F0</v>
      </c>
      <c r="N93" s="114" t="str">
        <f ca="1" t="shared" si="12"/>
        <v>G</v>
      </c>
      <c r="O93" s="114" t="str">
        <f ca="1" t="shared" si="13"/>
        <v>C2</v>
      </c>
      <c r="P93" s="39"/>
    </row>
    <row r="94" spans="1:16" s="38" customFormat="1" ht="43.5" customHeight="1">
      <c r="A94" s="18" t="s">
        <v>930</v>
      </c>
      <c r="B94" s="128" t="s">
        <v>397</v>
      </c>
      <c r="C94" s="3" t="s">
        <v>530</v>
      </c>
      <c r="D94" s="4" t="s">
        <v>188</v>
      </c>
      <c r="E94" s="1" t="s">
        <v>193</v>
      </c>
      <c r="F94" s="10"/>
      <c r="G94" s="37"/>
      <c r="H94" s="11">
        <f aca="true" t="shared" si="14" ref="H94:H109">ROUND(G94*F94,2)</f>
        <v>0</v>
      </c>
      <c r="I94" s="127"/>
      <c r="J94" s="111">
        <f ca="1" t="shared" si="9"/>
      </c>
      <c r="K94" s="112" t="str">
        <f t="shared" si="10"/>
        <v>B048-24250 mm Concrete Pavement (Type A)m²</v>
      </c>
      <c r="L94" s="113">
        <f>MATCH(K94,'Pay Items'!$K$1:$K$489,0)</f>
        <v>94</v>
      </c>
      <c r="M94" s="114" t="str">
        <f ca="1" t="shared" si="11"/>
        <v>F0</v>
      </c>
      <c r="N94" s="114" t="str">
        <f ca="1" t="shared" si="12"/>
        <v>C2</v>
      </c>
      <c r="O94" s="114" t="str">
        <f ca="1" t="shared" si="13"/>
        <v>C2</v>
      </c>
      <c r="P94" s="39"/>
    </row>
    <row r="95" spans="1:16" s="38" customFormat="1" ht="43.5" customHeight="1">
      <c r="A95" s="18" t="s">
        <v>931</v>
      </c>
      <c r="B95" s="128" t="s">
        <v>398</v>
      </c>
      <c r="C95" s="3" t="s">
        <v>531</v>
      </c>
      <c r="D95" s="4" t="s">
        <v>188</v>
      </c>
      <c r="E95" s="1" t="s">
        <v>193</v>
      </c>
      <c r="F95" s="10"/>
      <c r="G95" s="37"/>
      <c r="H95" s="11">
        <f t="shared" si="14"/>
        <v>0</v>
      </c>
      <c r="I95" s="127"/>
      <c r="J95" s="111">
        <f ca="1" t="shared" si="9"/>
      </c>
      <c r="K95" s="112" t="str">
        <f t="shared" si="10"/>
        <v>B049-24250 mm Concrete Pavement (Type B)m²</v>
      </c>
      <c r="L95" s="113">
        <f>MATCH(K95,'Pay Items'!$K$1:$K$489,0)</f>
        <v>95</v>
      </c>
      <c r="M95" s="114" t="str">
        <f ca="1" t="shared" si="11"/>
        <v>F0</v>
      </c>
      <c r="N95" s="114" t="str">
        <f ca="1" t="shared" si="12"/>
        <v>C2</v>
      </c>
      <c r="O95" s="114" t="str">
        <f ca="1" t="shared" si="13"/>
        <v>C2</v>
      </c>
      <c r="P95" s="39"/>
    </row>
    <row r="96" spans="1:16" s="38" customFormat="1" ht="43.5" customHeight="1">
      <c r="A96" s="18" t="s">
        <v>932</v>
      </c>
      <c r="B96" s="128" t="s">
        <v>399</v>
      </c>
      <c r="C96" s="3" t="s">
        <v>532</v>
      </c>
      <c r="D96" s="4" t="s">
        <v>188</v>
      </c>
      <c r="E96" s="1" t="s">
        <v>193</v>
      </c>
      <c r="F96" s="10"/>
      <c r="G96" s="37"/>
      <c r="H96" s="11">
        <f t="shared" si="14"/>
        <v>0</v>
      </c>
      <c r="I96" s="127"/>
      <c r="J96" s="111">
        <f ca="1" t="shared" si="9"/>
      </c>
      <c r="K96" s="112" t="str">
        <f t="shared" si="10"/>
        <v>B050-24250 mm Concrete Pavement (Type C)m²</v>
      </c>
      <c r="L96" s="113">
        <f>MATCH(K96,'Pay Items'!$K$1:$K$489,0)</f>
        <v>96</v>
      </c>
      <c r="M96" s="114" t="str">
        <f ca="1" t="shared" si="11"/>
        <v>F0</v>
      </c>
      <c r="N96" s="114" t="str">
        <f ca="1" t="shared" si="12"/>
        <v>C2</v>
      </c>
      <c r="O96" s="114" t="str">
        <f ca="1" t="shared" si="13"/>
        <v>C2</v>
      </c>
      <c r="P96" s="39"/>
    </row>
    <row r="97" spans="1:16" s="38" customFormat="1" ht="43.5" customHeight="1">
      <c r="A97" s="18" t="s">
        <v>933</v>
      </c>
      <c r="B97" s="128" t="s">
        <v>400</v>
      </c>
      <c r="C97" s="3" t="s">
        <v>533</v>
      </c>
      <c r="D97" s="4" t="s">
        <v>188</v>
      </c>
      <c r="E97" s="1" t="s">
        <v>193</v>
      </c>
      <c r="F97" s="10"/>
      <c r="G97" s="37"/>
      <c r="H97" s="11">
        <f t="shared" si="14"/>
        <v>0</v>
      </c>
      <c r="I97" s="127"/>
      <c r="J97" s="111">
        <f ca="1" t="shared" si="9"/>
      </c>
      <c r="K97" s="112" t="str">
        <f t="shared" si="10"/>
        <v>B051-24250 mm Concrete Pavement (Type D)m²</v>
      </c>
      <c r="L97" s="113">
        <f>MATCH(K97,'Pay Items'!$K$1:$K$489,0)</f>
        <v>97</v>
      </c>
      <c r="M97" s="114" t="str">
        <f ca="1" t="shared" si="11"/>
        <v>F0</v>
      </c>
      <c r="N97" s="114" t="str">
        <f ca="1" t="shared" si="12"/>
        <v>C2</v>
      </c>
      <c r="O97" s="114" t="str">
        <f ca="1" t="shared" si="13"/>
        <v>C2</v>
      </c>
      <c r="P97" s="39"/>
    </row>
    <row r="98" spans="1:16" s="38" customFormat="1" ht="43.5" customHeight="1">
      <c r="A98" s="18" t="s">
        <v>934</v>
      </c>
      <c r="B98" s="128" t="s">
        <v>401</v>
      </c>
      <c r="C98" s="3" t="s">
        <v>534</v>
      </c>
      <c r="D98" s="4" t="s">
        <v>188</v>
      </c>
      <c r="E98" s="1" t="s">
        <v>193</v>
      </c>
      <c r="F98" s="10"/>
      <c r="G98" s="37"/>
      <c r="H98" s="11">
        <f t="shared" si="14"/>
        <v>0</v>
      </c>
      <c r="I98" s="127"/>
      <c r="J98" s="111">
        <f ca="1" t="shared" si="9"/>
      </c>
      <c r="K98" s="112" t="str">
        <f t="shared" si="10"/>
        <v>B052-24230 mm Concrete Pavement (Type A)m²</v>
      </c>
      <c r="L98" s="113">
        <f>MATCH(K98,'Pay Items'!$K$1:$K$489,0)</f>
        <v>98</v>
      </c>
      <c r="M98" s="114" t="str">
        <f ca="1" t="shared" si="11"/>
        <v>F0</v>
      </c>
      <c r="N98" s="114" t="str">
        <f ca="1" t="shared" si="12"/>
        <v>C2</v>
      </c>
      <c r="O98" s="114" t="str">
        <f ca="1" t="shared" si="13"/>
        <v>C2</v>
      </c>
      <c r="P98" s="39"/>
    </row>
    <row r="99" spans="1:16" s="38" customFormat="1" ht="43.5" customHeight="1">
      <c r="A99" s="18" t="s">
        <v>935</v>
      </c>
      <c r="B99" s="128" t="s">
        <v>402</v>
      </c>
      <c r="C99" s="3" t="s">
        <v>535</v>
      </c>
      <c r="D99" s="4" t="s">
        <v>188</v>
      </c>
      <c r="E99" s="1" t="s">
        <v>193</v>
      </c>
      <c r="F99" s="10"/>
      <c r="G99" s="37"/>
      <c r="H99" s="11">
        <f t="shared" si="14"/>
        <v>0</v>
      </c>
      <c r="I99" s="127"/>
      <c r="J99" s="111">
        <f ca="1" t="shared" si="9"/>
      </c>
      <c r="K99" s="112" t="str">
        <f t="shared" si="10"/>
        <v>B053-24230 mm Concrete Pavement (Type B)m²</v>
      </c>
      <c r="L99" s="113">
        <f>MATCH(K99,'Pay Items'!$K$1:$K$489,0)</f>
        <v>99</v>
      </c>
      <c r="M99" s="114" t="str">
        <f ca="1" t="shared" si="11"/>
        <v>F0</v>
      </c>
      <c r="N99" s="114" t="str">
        <f ca="1" t="shared" si="12"/>
        <v>C2</v>
      </c>
      <c r="O99" s="114" t="str">
        <f ca="1" t="shared" si="13"/>
        <v>C2</v>
      </c>
      <c r="P99" s="39"/>
    </row>
    <row r="100" spans="1:16" s="38" customFormat="1" ht="43.5" customHeight="1">
      <c r="A100" s="18" t="s">
        <v>936</v>
      </c>
      <c r="B100" s="128" t="s">
        <v>403</v>
      </c>
      <c r="C100" s="3" t="s">
        <v>537</v>
      </c>
      <c r="D100" s="4" t="s">
        <v>188</v>
      </c>
      <c r="E100" s="1" t="s">
        <v>193</v>
      </c>
      <c r="F100" s="10"/>
      <c r="G100" s="37"/>
      <c r="H100" s="11">
        <f t="shared" si="14"/>
        <v>0</v>
      </c>
      <c r="I100" s="127"/>
      <c r="J100" s="111">
        <f ca="1" t="shared" si="9"/>
      </c>
      <c r="K100" s="112" t="str">
        <f t="shared" si="10"/>
        <v>B054-24230 mm Concrete Pavement (Type C)m²</v>
      </c>
      <c r="L100" s="113">
        <f>MATCH(K100,'Pay Items'!$K$1:$K$489,0)</f>
        <v>100</v>
      </c>
      <c r="M100" s="114" t="str">
        <f ca="1" t="shared" si="11"/>
        <v>F0</v>
      </c>
      <c r="N100" s="114" t="str">
        <f ca="1" t="shared" si="12"/>
        <v>C2</v>
      </c>
      <c r="O100" s="114" t="str">
        <f ca="1" t="shared" si="13"/>
        <v>C2</v>
      </c>
      <c r="P100" s="39"/>
    </row>
    <row r="101" spans="1:16" s="38" customFormat="1" ht="43.5" customHeight="1">
      <c r="A101" s="18" t="s">
        <v>937</v>
      </c>
      <c r="B101" s="128" t="s">
        <v>404</v>
      </c>
      <c r="C101" s="3" t="s">
        <v>536</v>
      </c>
      <c r="D101" s="4" t="s">
        <v>188</v>
      </c>
      <c r="E101" s="1" t="s">
        <v>193</v>
      </c>
      <c r="F101" s="10"/>
      <c r="G101" s="37"/>
      <c r="H101" s="11">
        <f t="shared" si="14"/>
        <v>0</v>
      </c>
      <c r="I101" s="127"/>
      <c r="J101" s="111">
        <f ca="1" t="shared" si="9"/>
      </c>
      <c r="K101" s="112" t="str">
        <f t="shared" si="10"/>
        <v>B055-24230 mm Concrete Pavement (Type D)m²</v>
      </c>
      <c r="L101" s="113">
        <f>MATCH(K101,'Pay Items'!$K$1:$K$489,0)</f>
        <v>101</v>
      </c>
      <c r="M101" s="114" t="str">
        <f ca="1" t="shared" si="11"/>
        <v>F0</v>
      </c>
      <c r="N101" s="114" t="str">
        <f ca="1" t="shared" si="12"/>
        <v>C2</v>
      </c>
      <c r="O101" s="114" t="str">
        <f ca="1" t="shared" si="13"/>
        <v>C2</v>
      </c>
      <c r="P101" s="39"/>
    </row>
    <row r="102" spans="1:16" s="38" customFormat="1" ht="43.5" customHeight="1">
      <c r="A102" s="18" t="s">
        <v>938</v>
      </c>
      <c r="B102" s="128" t="s">
        <v>405</v>
      </c>
      <c r="C102" s="3" t="s">
        <v>210</v>
      </c>
      <c r="D102" s="4" t="s">
        <v>188</v>
      </c>
      <c r="E102" s="1" t="s">
        <v>193</v>
      </c>
      <c r="F102" s="10"/>
      <c r="G102" s="37"/>
      <c r="H102" s="11">
        <f t="shared" si="14"/>
        <v>0</v>
      </c>
      <c r="I102" s="127"/>
      <c r="J102" s="111">
        <f ca="1" t="shared" si="9"/>
      </c>
      <c r="K102" s="112" t="str">
        <f t="shared" si="10"/>
        <v>B056-24200 mm Concrete Pavement (Type A)m²</v>
      </c>
      <c r="L102" s="113">
        <f>MATCH(K102,'Pay Items'!$K$1:$K$489,0)</f>
        <v>102</v>
      </c>
      <c r="M102" s="114" t="str">
        <f ca="1" t="shared" si="11"/>
        <v>F0</v>
      </c>
      <c r="N102" s="114" t="str">
        <f ca="1" t="shared" si="12"/>
        <v>C2</v>
      </c>
      <c r="O102" s="114" t="str">
        <f ca="1" t="shared" si="13"/>
        <v>C2</v>
      </c>
      <c r="P102" s="39"/>
    </row>
    <row r="103" spans="1:16" s="38" customFormat="1" ht="43.5" customHeight="1">
      <c r="A103" s="18" t="s">
        <v>939</v>
      </c>
      <c r="B103" s="128" t="s">
        <v>407</v>
      </c>
      <c r="C103" s="3" t="s">
        <v>211</v>
      </c>
      <c r="D103" s="4" t="s">
        <v>188</v>
      </c>
      <c r="E103" s="1" t="s">
        <v>193</v>
      </c>
      <c r="F103" s="10"/>
      <c r="G103" s="37"/>
      <c r="H103" s="11">
        <f t="shared" si="14"/>
        <v>0</v>
      </c>
      <c r="I103" s="127"/>
      <c r="J103" s="111">
        <f ca="1" t="shared" si="9"/>
      </c>
      <c r="K103" s="112" t="str">
        <f t="shared" si="10"/>
        <v>B057-24200 mm Concrete Pavement (Type B)m²</v>
      </c>
      <c r="L103" s="113">
        <f>MATCH(K103,'Pay Items'!$K$1:$K$489,0)</f>
        <v>103</v>
      </c>
      <c r="M103" s="114" t="str">
        <f ca="1" t="shared" si="11"/>
        <v>F0</v>
      </c>
      <c r="N103" s="114" t="str">
        <f ca="1" t="shared" si="12"/>
        <v>C2</v>
      </c>
      <c r="O103" s="114" t="str">
        <f ca="1" t="shared" si="13"/>
        <v>C2</v>
      </c>
      <c r="P103" s="39"/>
    </row>
    <row r="104" spans="1:16" s="38" customFormat="1" ht="43.5" customHeight="1">
      <c r="A104" s="18" t="s">
        <v>940</v>
      </c>
      <c r="B104" s="128" t="s">
        <v>406</v>
      </c>
      <c r="C104" s="3" t="s">
        <v>212</v>
      </c>
      <c r="D104" s="4" t="s">
        <v>188</v>
      </c>
      <c r="E104" s="1" t="s">
        <v>193</v>
      </c>
      <c r="F104" s="10"/>
      <c r="G104" s="37"/>
      <c r="H104" s="11">
        <f t="shared" si="14"/>
        <v>0</v>
      </c>
      <c r="I104" s="126"/>
      <c r="J104" s="111">
        <f ca="1" t="shared" si="9"/>
      </c>
      <c r="K104" s="112" t="str">
        <f t="shared" si="10"/>
        <v>B058-24200 mm Concrete Pavement (Type C)m²</v>
      </c>
      <c r="L104" s="113">
        <f>MATCH(K104,'Pay Items'!$K$1:$K$489,0)</f>
        <v>104</v>
      </c>
      <c r="M104" s="114" t="str">
        <f ca="1" t="shared" si="11"/>
        <v>F0</v>
      </c>
      <c r="N104" s="114" t="str">
        <f ca="1" t="shared" si="12"/>
        <v>C2</v>
      </c>
      <c r="O104" s="114" t="str">
        <f ca="1" t="shared" si="13"/>
        <v>C2</v>
      </c>
      <c r="P104" s="39"/>
    </row>
    <row r="105" spans="1:16" s="38" customFormat="1" ht="43.5" customHeight="1">
      <c r="A105" s="18" t="s">
        <v>941</v>
      </c>
      <c r="B105" s="128" t="s">
        <v>238</v>
      </c>
      <c r="C105" s="3" t="s">
        <v>213</v>
      </c>
      <c r="D105" s="4" t="s">
        <v>188</v>
      </c>
      <c r="E105" s="1" t="s">
        <v>193</v>
      </c>
      <c r="F105" s="10"/>
      <c r="G105" s="37"/>
      <c r="H105" s="11">
        <f t="shared" si="14"/>
        <v>0</v>
      </c>
      <c r="I105" s="126"/>
      <c r="J105" s="111">
        <f ca="1" t="shared" si="9"/>
      </c>
      <c r="K105" s="112" t="str">
        <f t="shared" si="10"/>
        <v>B059-24200 mm Concrete Pavement (Type D)m²</v>
      </c>
      <c r="L105" s="113">
        <f>MATCH(K105,'Pay Items'!$K$1:$K$489,0)</f>
        <v>105</v>
      </c>
      <c r="M105" s="114" t="str">
        <f ca="1" t="shared" si="11"/>
        <v>F0</v>
      </c>
      <c r="N105" s="114" t="str">
        <f ca="1" t="shared" si="12"/>
        <v>C2</v>
      </c>
      <c r="O105" s="114" t="str">
        <f ca="1" t="shared" si="13"/>
        <v>C2</v>
      </c>
      <c r="P105" s="39"/>
    </row>
    <row r="106" spans="1:16" s="38" customFormat="1" ht="43.5" customHeight="1">
      <c r="A106" s="18" t="s">
        <v>942</v>
      </c>
      <c r="B106" s="128" t="s">
        <v>408</v>
      </c>
      <c r="C106" s="3" t="s">
        <v>214</v>
      </c>
      <c r="D106" s="4" t="s">
        <v>188</v>
      </c>
      <c r="E106" s="1" t="s">
        <v>193</v>
      </c>
      <c r="F106" s="10"/>
      <c r="G106" s="37"/>
      <c r="H106" s="11">
        <f t="shared" si="14"/>
        <v>0</v>
      </c>
      <c r="I106" s="126"/>
      <c r="J106" s="111">
        <f ca="1" t="shared" si="9"/>
      </c>
      <c r="K106" s="112" t="str">
        <f t="shared" si="10"/>
        <v>B060-24150 mm Concrete Pavement (Type A)m²</v>
      </c>
      <c r="L106" s="113">
        <f>MATCH(K106,'Pay Items'!$K$1:$K$489,0)</f>
        <v>106</v>
      </c>
      <c r="M106" s="114" t="str">
        <f ca="1" t="shared" si="11"/>
        <v>F0</v>
      </c>
      <c r="N106" s="114" t="str">
        <f ca="1" t="shared" si="12"/>
        <v>C2</v>
      </c>
      <c r="O106" s="114" t="str">
        <f ca="1" t="shared" si="13"/>
        <v>C2</v>
      </c>
      <c r="P106" s="39"/>
    </row>
    <row r="107" spans="1:16" s="38" customFormat="1" ht="43.5" customHeight="1">
      <c r="A107" s="18" t="s">
        <v>943</v>
      </c>
      <c r="B107" s="128" t="s">
        <v>512</v>
      </c>
      <c r="C107" s="3" t="s">
        <v>215</v>
      </c>
      <c r="D107" s="4" t="s">
        <v>188</v>
      </c>
      <c r="E107" s="1" t="s">
        <v>193</v>
      </c>
      <c r="F107" s="10"/>
      <c r="G107" s="37"/>
      <c r="H107" s="11">
        <f t="shared" si="14"/>
        <v>0</v>
      </c>
      <c r="I107" s="126"/>
      <c r="J107" s="111">
        <f ca="1" t="shared" si="9"/>
      </c>
      <c r="K107" s="112" t="str">
        <f t="shared" si="10"/>
        <v>B061-24150 mm Concrete Pavement (Type B)m²</v>
      </c>
      <c r="L107" s="113">
        <f>MATCH(K107,'Pay Items'!$K$1:$K$489,0)</f>
        <v>107</v>
      </c>
      <c r="M107" s="114" t="str">
        <f ca="1" t="shared" si="11"/>
        <v>F0</v>
      </c>
      <c r="N107" s="114" t="str">
        <f ca="1" t="shared" si="12"/>
        <v>C2</v>
      </c>
      <c r="O107" s="114" t="str">
        <f ca="1" t="shared" si="13"/>
        <v>C2</v>
      </c>
      <c r="P107" s="39"/>
    </row>
    <row r="108" spans="1:16" s="38" customFormat="1" ht="43.5" customHeight="1">
      <c r="A108" s="18" t="s">
        <v>944</v>
      </c>
      <c r="B108" s="128" t="s">
        <v>513</v>
      </c>
      <c r="C108" s="3" t="s">
        <v>216</v>
      </c>
      <c r="D108" s="4" t="s">
        <v>188</v>
      </c>
      <c r="E108" s="1" t="s">
        <v>193</v>
      </c>
      <c r="F108" s="10"/>
      <c r="G108" s="37"/>
      <c r="H108" s="11">
        <f t="shared" si="14"/>
        <v>0</v>
      </c>
      <c r="I108" s="126"/>
      <c r="J108" s="111">
        <f ca="1" t="shared" si="9"/>
      </c>
      <c r="K108" s="112" t="str">
        <f t="shared" si="10"/>
        <v>B062-24150 mm Concrete Pavement (Type C)m²</v>
      </c>
      <c r="L108" s="113">
        <f>MATCH(K108,'Pay Items'!$K$1:$K$489,0)</f>
        <v>108</v>
      </c>
      <c r="M108" s="114" t="str">
        <f ca="1" t="shared" si="11"/>
        <v>F0</v>
      </c>
      <c r="N108" s="114" t="str">
        <f ca="1" t="shared" si="12"/>
        <v>C2</v>
      </c>
      <c r="O108" s="114" t="str">
        <f ca="1" t="shared" si="13"/>
        <v>C2</v>
      </c>
      <c r="P108" s="39"/>
    </row>
    <row r="109" spans="1:16" s="38" customFormat="1" ht="43.5" customHeight="1">
      <c r="A109" s="18" t="s">
        <v>945</v>
      </c>
      <c r="B109" s="128" t="s">
        <v>514</v>
      </c>
      <c r="C109" s="3" t="s">
        <v>217</v>
      </c>
      <c r="D109" s="4" t="s">
        <v>188</v>
      </c>
      <c r="E109" s="1" t="s">
        <v>193</v>
      </c>
      <c r="F109" s="10"/>
      <c r="G109" s="37"/>
      <c r="H109" s="11">
        <f t="shared" si="14"/>
        <v>0</v>
      </c>
      <c r="I109" s="126"/>
      <c r="J109" s="111">
        <f ca="1" t="shared" si="9"/>
      </c>
      <c r="K109" s="112" t="str">
        <f t="shared" si="10"/>
        <v>B063-24150 mm Concrete Pavement (Type D)m²</v>
      </c>
      <c r="L109" s="113">
        <f>MATCH(K109,'Pay Items'!$K$1:$K$489,0)</f>
        <v>109</v>
      </c>
      <c r="M109" s="114" t="str">
        <f ca="1" t="shared" si="11"/>
        <v>F0</v>
      </c>
      <c r="N109" s="114" t="str">
        <f ca="1" t="shared" si="12"/>
        <v>C2</v>
      </c>
      <c r="O109" s="114" t="str">
        <f ca="1" t="shared" si="13"/>
        <v>C2</v>
      </c>
      <c r="P109" s="39"/>
    </row>
    <row r="110" spans="1:16" s="38" customFormat="1" ht="43.5" customHeight="1">
      <c r="A110" s="18" t="s">
        <v>946</v>
      </c>
      <c r="B110" s="7" t="s">
        <v>174</v>
      </c>
      <c r="C110" s="3" t="s">
        <v>660</v>
      </c>
      <c r="D110" s="4" t="s">
        <v>820</v>
      </c>
      <c r="E110" s="1"/>
      <c r="F110" s="10"/>
      <c r="G110" s="118"/>
      <c r="H110" s="11"/>
      <c r="I110" s="127"/>
      <c r="J110" s="111" t="str">
        <f ca="1" t="shared" si="9"/>
        <v>LOCKED</v>
      </c>
      <c r="K110" s="112" t="str">
        <f t="shared" si="10"/>
        <v>B064-72Slab Replacement - Early Opening (72 hour)CW 3230-R6</v>
      </c>
      <c r="L110" s="113">
        <f>MATCH(K110,'Pay Items'!$K$1:$K$489,0)</f>
        <v>110</v>
      </c>
      <c r="M110" s="114" t="str">
        <f ca="1" t="shared" si="11"/>
        <v>F0</v>
      </c>
      <c r="N110" s="114" t="str">
        <f ca="1" t="shared" si="12"/>
        <v>G</v>
      </c>
      <c r="O110" s="114" t="str">
        <f ca="1" t="shared" si="13"/>
        <v>C2</v>
      </c>
      <c r="P110" s="39"/>
    </row>
    <row r="111" spans="1:16" s="38" customFormat="1" ht="43.5" customHeight="1">
      <c r="A111" s="18" t="s">
        <v>947</v>
      </c>
      <c r="B111" s="128" t="s">
        <v>397</v>
      </c>
      <c r="C111" s="3" t="s">
        <v>526</v>
      </c>
      <c r="D111" s="4" t="s">
        <v>188</v>
      </c>
      <c r="E111" s="1" t="s">
        <v>193</v>
      </c>
      <c r="F111" s="10"/>
      <c r="G111" s="37"/>
      <c r="H111" s="11">
        <f>ROUND(G111*F111,2)</f>
        <v>0</v>
      </c>
      <c r="I111" s="127"/>
      <c r="J111" s="111">
        <f ca="1" t="shared" si="9"/>
      </c>
      <c r="K111" s="112" t="str">
        <f t="shared" si="10"/>
        <v>B065-72250 mm Concrete Pavement (Reinforced)m²</v>
      </c>
      <c r="L111" s="113">
        <f>MATCH(K111,'Pay Items'!$K$1:$K$489,0)</f>
        <v>111</v>
      </c>
      <c r="M111" s="114" t="str">
        <f ca="1" t="shared" si="11"/>
        <v>F0</v>
      </c>
      <c r="N111" s="114" t="str">
        <f ca="1" t="shared" si="12"/>
        <v>C2</v>
      </c>
      <c r="O111" s="114" t="str">
        <f ca="1" t="shared" si="13"/>
        <v>C2</v>
      </c>
      <c r="P111" s="39"/>
    </row>
    <row r="112" spans="1:16" s="38" customFormat="1" ht="30" customHeight="1">
      <c r="A112" s="86" t="s">
        <v>341</v>
      </c>
      <c r="B112" s="128"/>
      <c r="C112" s="87" t="s">
        <v>705</v>
      </c>
      <c r="D112" s="4"/>
      <c r="E112" s="1"/>
      <c r="F112" s="10"/>
      <c r="G112" s="11"/>
      <c r="H112" s="11"/>
      <c r="I112" s="127"/>
      <c r="J112" s="111" t="str">
        <f ca="1" t="shared" si="9"/>
        <v>LOCKED</v>
      </c>
      <c r="K112" s="112" t="str">
        <f t="shared" si="10"/>
        <v>B066Pay Item Removed</v>
      </c>
      <c r="L112" s="113">
        <f>MATCH(K112,'Pay Items'!$K$1:$K$489,0)</f>
        <v>112</v>
      </c>
      <c r="M112" s="114" t="str">
        <f ca="1" t="shared" si="11"/>
        <v>F0</v>
      </c>
      <c r="N112" s="114" t="str">
        <f ca="1" t="shared" si="12"/>
        <v>C2</v>
      </c>
      <c r="O112" s="114" t="str">
        <f ca="1" t="shared" si="13"/>
        <v>C2</v>
      </c>
      <c r="P112" s="39"/>
    </row>
    <row r="113" spans="1:16" s="38" customFormat="1" ht="43.5" customHeight="1">
      <c r="A113" s="18" t="s">
        <v>948</v>
      </c>
      <c r="B113" s="128" t="s">
        <v>398</v>
      </c>
      <c r="C113" s="3" t="s">
        <v>527</v>
      </c>
      <c r="D113" s="4" t="s">
        <v>188</v>
      </c>
      <c r="E113" s="1" t="s">
        <v>193</v>
      </c>
      <c r="F113" s="10"/>
      <c r="G113" s="37"/>
      <c r="H113" s="11">
        <f>ROUND(G113*F113,2)</f>
        <v>0</v>
      </c>
      <c r="I113" s="127"/>
      <c r="J113" s="111">
        <f ca="1" t="shared" si="9"/>
      </c>
      <c r="K113" s="112" t="str">
        <f t="shared" si="10"/>
        <v>B067-72250 mm Concrete Pavement (Plain-Dowelled)m²</v>
      </c>
      <c r="L113" s="113">
        <f>MATCH(K113,'Pay Items'!$K$1:$K$489,0)</f>
        <v>113</v>
      </c>
      <c r="M113" s="114" t="str">
        <f ca="1" t="shared" si="11"/>
        <v>F0</v>
      </c>
      <c r="N113" s="114" t="str">
        <f ca="1" t="shared" si="12"/>
        <v>C2</v>
      </c>
      <c r="O113" s="114" t="str">
        <f ca="1" t="shared" si="13"/>
        <v>C2</v>
      </c>
      <c r="P113" s="39"/>
    </row>
    <row r="114" spans="1:16" s="38" customFormat="1" ht="43.5" customHeight="1">
      <c r="A114" s="18" t="s">
        <v>949</v>
      </c>
      <c r="B114" s="128" t="s">
        <v>399</v>
      </c>
      <c r="C114" s="3" t="s">
        <v>528</v>
      </c>
      <c r="D114" s="4" t="s">
        <v>188</v>
      </c>
      <c r="E114" s="1" t="s">
        <v>193</v>
      </c>
      <c r="F114" s="10"/>
      <c r="G114" s="37"/>
      <c r="H114" s="11">
        <f>ROUND(G114*F114,2)</f>
        <v>0</v>
      </c>
      <c r="I114" s="127"/>
      <c r="J114" s="111">
        <f ca="1" t="shared" si="9"/>
      </c>
      <c r="K114" s="112" t="str">
        <f t="shared" si="10"/>
        <v>B068-72230 mm Concrete Pavement (Reinforced)m²</v>
      </c>
      <c r="L114" s="113">
        <f>MATCH(K114,'Pay Items'!$K$1:$K$489,0)</f>
        <v>114</v>
      </c>
      <c r="M114" s="114" t="str">
        <f ca="1" t="shared" si="11"/>
        <v>F0</v>
      </c>
      <c r="N114" s="114" t="str">
        <f ca="1" t="shared" si="12"/>
        <v>C2</v>
      </c>
      <c r="O114" s="114" t="str">
        <f ca="1" t="shared" si="13"/>
        <v>C2</v>
      </c>
      <c r="P114" s="39"/>
    </row>
    <row r="115" spans="1:16" s="38" customFormat="1" ht="30" customHeight="1">
      <c r="A115" s="86" t="s">
        <v>342</v>
      </c>
      <c r="B115" s="128"/>
      <c r="C115" s="87" t="s">
        <v>705</v>
      </c>
      <c r="D115" s="4"/>
      <c r="E115" s="1"/>
      <c r="F115" s="10"/>
      <c r="G115" s="11"/>
      <c r="H115" s="11"/>
      <c r="I115" s="127"/>
      <c r="J115" s="111" t="str">
        <f ca="1" t="shared" si="9"/>
        <v>LOCKED</v>
      </c>
      <c r="K115" s="112" t="str">
        <f t="shared" si="10"/>
        <v>B069Pay Item Removed</v>
      </c>
      <c r="L115" s="113">
        <f>MATCH(K115,'Pay Items'!$K$1:$K$489,0)</f>
        <v>115</v>
      </c>
      <c r="M115" s="114" t="str">
        <f ca="1" t="shared" si="11"/>
        <v>F0</v>
      </c>
      <c r="N115" s="114" t="str">
        <f ca="1" t="shared" si="12"/>
        <v>C2</v>
      </c>
      <c r="O115" s="114" t="str">
        <f ca="1" t="shared" si="13"/>
        <v>C2</v>
      </c>
      <c r="P115" s="39"/>
    </row>
    <row r="116" spans="1:16" s="38" customFormat="1" ht="43.5" customHeight="1">
      <c r="A116" s="18" t="s">
        <v>950</v>
      </c>
      <c r="B116" s="128" t="s">
        <v>400</v>
      </c>
      <c r="C116" s="3" t="s">
        <v>529</v>
      </c>
      <c r="D116" s="4" t="s">
        <v>188</v>
      </c>
      <c r="E116" s="1" t="s">
        <v>193</v>
      </c>
      <c r="F116" s="10"/>
      <c r="G116" s="37"/>
      <c r="H116" s="11">
        <f>ROUND(G116*F116,2)</f>
        <v>0</v>
      </c>
      <c r="I116" s="127"/>
      <c r="J116" s="111">
        <f ca="1" t="shared" si="9"/>
      </c>
      <c r="K116" s="112" t="str">
        <f t="shared" si="10"/>
        <v>B070-72230 mm Concrete Pavement (Plain-Dowelled)m²</v>
      </c>
      <c r="L116" s="113">
        <f>MATCH(K116,'Pay Items'!$K$1:$K$489,0)</f>
        <v>116</v>
      </c>
      <c r="M116" s="114" t="str">
        <f ca="1" t="shared" si="11"/>
        <v>F0</v>
      </c>
      <c r="N116" s="114" t="str">
        <f ca="1" t="shared" si="12"/>
        <v>C2</v>
      </c>
      <c r="O116" s="114" t="str">
        <f ca="1" t="shared" si="13"/>
        <v>C2</v>
      </c>
      <c r="P116" s="39"/>
    </row>
    <row r="117" spans="1:16" s="38" customFormat="1" ht="43.5" customHeight="1">
      <c r="A117" s="18" t="s">
        <v>951</v>
      </c>
      <c r="B117" s="128" t="s">
        <v>401</v>
      </c>
      <c r="C117" s="3" t="s">
        <v>218</v>
      </c>
      <c r="D117" s="4" t="s">
        <v>188</v>
      </c>
      <c r="E117" s="1" t="s">
        <v>193</v>
      </c>
      <c r="F117" s="10"/>
      <c r="G117" s="37"/>
      <c r="H117" s="11">
        <f>ROUND(G117*F117,2)</f>
        <v>0</v>
      </c>
      <c r="I117" s="126"/>
      <c r="J117" s="111">
        <f ca="1" t="shared" si="9"/>
      </c>
      <c r="K117" s="112" t="str">
        <f t="shared" si="10"/>
        <v>B071-72200 mm Concrete Pavement (Reinforced)m²</v>
      </c>
      <c r="L117" s="113">
        <f>MATCH(K117,'Pay Items'!$K$1:$K$489,0)</f>
        <v>117</v>
      </c>
      <c r="M117" s="114" t="str">
        <f ca="1" t="shared" si="11"/>
        <v>F0</v>
      </c>
      <c r="N117" s="114" t="str">
        <f ca="1" t="shared" si="12"/>
        <v>C2</v>
      </c>
      <c r="O117" s="114" t="str">
        <f ca="1" t="shared" si="13"/>
        <v>C2</v>
      </c>
      <c r="P117" s="39"/>
    </row>
    <row r="118" spans="1:16" s="38" customFormat="1" ht="30" customHeight="1">
      <c r="A118" s="86" t="s">
        <v>343</v>
      </c>
      <c r="B118" s="128"/>
      <c r="C118" s="87" t="s">
        <v>705</v>
      </c>
      <c r="D118" s="4"/>
      <c r="E118" s="1"/>
      <c r="F118" s="10"/>
      <c r="G118" s="11"/>
      <c r="H118" s="11"/>
      <c r="I118" s="126"/>
      <c r="J118" s="111" t="str">
        <f ca="1" t="shared" si="9"/>
        <v>LOCKED</v>
      </c>
      <c r="K118" s="112" t="str">
        <f t="shared" si="10"/>
        <v>B072Pay Item Removed</v>
      </c>
      <c r="L118" s="113">
        <f>MATCH(K118,'Pay Items'!$K$1:$K$489,0)</f>
        <v>118</v>
      </c>
      <c r="M118" s="114" t="str">
        <f ca="1" t="shared" si="11"/>
        <v>F0</v>
      </c>
      <c r="N118" s="114" t="str">
        <f ca="1" t="shared" si="12"/>
        <v>C2</v>
      </c>
      <c r="O118" s="114" t="str">
        <f ca="1" t="shared" si="13"/>
        <v>C2</v>
      </c>
      <c r="P118" s="39"/>
    </row>
    <row r="119" spans="1:16" s="38" customFormat="1" ht="43.5" customHeight="1">
      <c r="A119" s="18" t="s">
        <v>952</v>
      </c>
      <c r="B119" s="128" t="s">
        <v>402</v>
      </c>
      <c r="C119" s="3" t="s">
        <v>219</v>
      </c>
      <c r="D119" s="4" t="s">
        <v>188</v>
      </c>
      <c r="E119" s="1" t="s">
        <v>193</v>
      </c>
      <c r="F119" s="10"/>
      <c r="G119" s="37"/>
      <c r="H119" s="11">
        <f>ROUND(G119*F119,2)</f>
        <v>0</v>
      </c>
      <c r="I119" s="126"/>
      <c r="J119" s="111">
        <f ca="1" t="shared" si="9"/>
      </c>
      <c r="K119" s="112" t="str">
        <f t="shared" si="10"/>
        <v>B073-72200 mm Concrete Pavement (Plain-Dowelled)m²</v>
      </c>
      <c r="L119" s="113">
        <f>MATCH(K119,'Pay Items'!$K$1:$K$489,0)</f>
        <v>119</v>
      </c>
      <c r="M119" s="114" t="str">
        <f ca="1" t="shared" si="11"/>
        <v>F0</v>
      </c>
      <c r="N119" s="114" t="str">
        <f ca="1" t="shared" si="12"/>
        <v>C2</v>
      </c>
      <c r="O119" s="114" t="str">
        <f ca="1" t="shared" si="13"/>
        <v>C2</v>
      </c>
      <c r="P119" s="39"/>
    </row>
    <row r="120" spans="1:16" s="38" customFormat="1" ht="43.5" customHeight="1">
      <c r="A120" s="18" t="s">
        <v>953</v>
      </c>
      <c r="B120" s="128" t="s">
        <v>403</v>
      </c>
      <c r="C120" s="3" t="s">
        <v>220</v>
      </c>
      <c r="D120" s="4" t="s">
        <v>188</v>
      </c>
      <c r="E120" s="1" t="s">
        <v>193</v>
      </c>
      <c r="F120" s="10"/>
      <c r="G120" s="37"/>
      <c r="H120" s="11">
        <f>ROUND(G120*F120,2)</f>
        <v>0</v>
      </c>
      <c r="I120" s="126"/>
      <c r="J120" s="111">
        <f ca="1" t="shared" si="9"/>
      </c>
      <c r="K120" s="112" t="str">
        <f t="shared" si="10"/>
        <v>B074-72150 mm Concrete Pavement (Reinforced)m²</v>
      </c>
      <c r="L120" s="113">
        <f>MATCH(K120,'Pay Items'!$K$1:$K$489,0)</f>
        <v>120</v>
      </c>
      <c r="M120" s="114" t="str">
        <f ca="1" t="shared" si="11"/>
        <v>F0</v>
      </c>
      <c r="N120" s="114" t="str">
        <f ca="1" t="shared" si="12"/>
        <v>C2</v>
      </c>
      <c r="O120" s="114" t="str">
        <f ca="1" t="shared" si="13"/>
        <v>C2</v>
      </c>
      <c r="P120" s="39"/>
    </row>
    <row r="121" spans="1:16" s="38" customFormat="1" ht="30" customHeight="1">
      <c r="A121" s="86" t="s">
        <v>344</v>
      </c>
      <c r="B121" s="128"/>
      <c r="C121" s="87" t="s">
        <v>705</v>
      </c>
      <c r="D121" s="4"/>
      <c r="E121" s="1"/>
      <c r="F121" s="10"/>
      <c r="G121" s="11"/>
      <c r="H121" s="11"/>
      <c r="I121" s="126"/>
      <c r="J121" s="111" t="str">
        <f ca="1" t="shared" si="9"/>
        <v>LOCKED</v>
      </c>
      <c r="K121" s="112" t="str">
        <f t="shared" si="10"/>
        <v>B075Pay Item Removed</v>
      </c>
      <c r="L121" s="113">
        <f>MATCH(K121,'Pay Items'!$K$1:$K$489,0)</f>
        <v>121</v>
      </c>
      <c r="M121" s="114" t="str">
        <f ca="1" t="shared" si="11"/>
        <v>F0</v>
      </c>
      <c r="N121" s="114" t="str">
        <f ca="1" t="shared" si="12"/>
        <v>C2</v>
      </c>
      <c r="O121" s="114" t="str">
        <f ca="1" t="shared" si="13"/>
        <v>C2</v>
      </c>
      <c r="P121" s="39"/>
    </row>
    <row r="122" spans="1:16" s="38" customFormat="1" ht="43.5" customHeight="1">
      <c r="A122" s="18" t="s">
        <v>954</v>
      </c>
      <c r="B122" s="128" t="s">
        <v>404</v>
      </c>
      <c r="C122" s="3" t="s">
        <v>221</v>
      </c>
      <c r="D122" s="4" t="s">
        <v>188</v>
      </c>
      <c r="E122" s="1" t="s">
        <v>193</v>
      </c>
      <c r="F122" s="10"/>
      <c r="G122" s="37"/>
      <c r="H122" s="11">
        <f>ROUND(G122*F122,2)</f>
        <v>0</v>
      </c>
      <c r="I122" s="126"/>
      <c r="J122" s="111">
        <f ca="1" t="shared" si="9"/>
      </c>
      <c r="K122" s="112" t="str">
        <f t="shared" si="10"/>
        <v>B076-72150 mm Concrete Pavement (Plain-Dowelled)m²</v>
      </c>
      <c r="L122" s="113">
        <f>MATCH(K122,'Pay Items'!$K$1:$K$489,0)</f>
        <v>122</v>
      </c>
      <c r="M122" s="114" t="str">
        <f ca="1" t="shared" si="11"/>
        <v>F0</v>
      </c>
      <c r="N122" s="114" t="str">
        <f ca="1" t="shared" si="12"/>
        <v>C2</v>
      </c>
      <c r="O122" s="114" t="str">
        <f ca="1" t="shared" si="13"/>
        <v>C2</v>
      </c>
      <c r="P122" s="39"/>
    </row>
    <row r="123" spans="1:16" s="38" customFormat="1" ht="43.5" customHeight="1">
      <c r="A123" s="18" t="s">
        <v>955</v>
      </c>
      <c r="B123" s="19" t="s">
        <v>418</v>
      </c>
      <c r="C123" s="3" t="s">
        <v>541</v>
      </c>
      <c r="D123" s="4" t="s">
        <v>820</v>
      </c>
      <c r="E123" s="1"/>
      <c r="F123" s="10"/>
      <c r="G123" s="118"/>
      <c r="H123" s="11"/>
      <c r="I123" s="127"/>
      <c r="J123" s="111" t="str">
        <f ca="1" t="shared" si="9"/>
        <v>LOCKED</v>
      </c>
      <c r="K123" s="112" t="str">
        <f t="shared" si="10"/>
        <v>B077-72Partial Slab Patches - Early Opening (72 hour)CW 3230-R6</v>
      </c>
      <c r="L123" s="113">
        <f>MATCH(K123,'Pay Items'!$K$1:$K$489,0)</f>
        <v>123</v>
      </c>
      <c r="M123" s="114" t="str">
        <f ca="1" t="shared" si="11"/>
        <v>F0</v>
      </c>
      <c r="N123" s="114" t="str">
        <f ca="1" t="shared" si="12"/>
        <v>G</v>
      </c>
      <c r="O123" s="114" t="str">
        <f ca="1" t="shared" si="13"/>
        <v>C2</v>
      </c>
      <c r="P123" s="39"/>
    </row>
    <row r="124" spans="1:16" s="38" customFormat="1" ht="43.5" customHeight="1">
      <c r="A124" s="18" t="s">
        <v>956</v>
      </c>
      <c r="B124" s="128" t="s">
        <v>397</v>
      </c>
      <c r="C124" s="3" t="s">
        <v>530</v>
      </c>
      <c r="D124" s="4" t="s">
        <v>188</v>
      </c>
      <c r="E124" s="1" t="s">
        <v>193</v>
      </c>
      <c r="F124" s="10"/>
      <c r="G124" s="37"/>
      <c r="H124" s="11">
        <f aca="true" t="shared" si="15" ref="H124:H139">ROUND(G124*F124,2)</f>
        <v>0</v>
      </c>
      <c r="I124" s="127"/>
      <c r="J124" s="111">
        <f ca="1" t="shared" si="9"/>
      </c>
      <c r="K124" s="112" t="str">
        <f t="shared" si="10"/>
        <v>B078-72250 mm Concrete Pavement (Type A)m²</v>
      </c>
      <c r="L124" s="113">
        <f>MATCH(K124,'Pay Items'!$K$1:$K$489,0)</f>
        <v>124</v>
      </c>
      <c r="M124" s="114" t="str">
        <f ca="1" t="shared" si="11"/>
        <v>F0</v>
      </c>
      <c r="N124" s="114" t="str">
        <f ca="1" t="shared" si="12"/>
        <v>C2</v>
      </c>
      <c r="O124" s="114" t="str">
        <f ca="1" t="shared" si="13"/>
        <v>C2</v>
      </c>
      <c r="P124" s="39"/>
    </row>
    <row r="125" spans="1:16" s="38" customFormat="1" ht="43.5" customHeight="1">
      <c r="A125" s="18" t="s">
        <v>957</v>
      </c>
      <c r="B125" s="128" t="s">
        <v>398</v>
      </c>
      <c r="C125" s="3" t="s">
        <v>531</v>
      </c>
      <c r="D125" s="4" t="s">
        <v>188</v>
      </c>
      <c r="E125" s="1" t="s">
        <v>193</v>
      </c>
      <c r="F125" s="10"/>
      <c r="G125" s="37"/>
      <c r="H125" s="11">
        <f t="shared" si="15"/>
        <v>0</v>
      </c>
      <c r="I125" s="127"/>
      <c r="J125" s="111">
        <f ca="1" t="shared" si="9"/>
      </c>
      <c r="K125" s="112" t="str">
        <f t="shared" si="10"/>
        <v>B079-72250 mm Concrete Pavement (Type B)m²</v>
      </c>
      <c r="L125" s="113">
        <f>MATCH(K125,'Pay Items'!$K$1:$K$489,0)</f>
        <v>125</v>
      </c>
      <c r="M125" s="114" t="str">
        <f ca="1" t="shared" si="11"/>
        <v>F0</v>
      </c>
      <c r="N125" s="114" t="str">
        <f ca="1" t="shared" si="12"/>
        <v>C2</v>
      </c>
      <c r="O125" s="114" t="str">
        <f ca="1" t="shared" si="13"/>
        <v>C2</v>
      </c>
      <c r="P125" s="39"/>
    </row>
    <row r="126" spans="1:16" s="38" customFormat="1" ht="43.5" customHeight="1">
      <c r="A126" s="18" t="s">
        <v>958</v>
      </c>
      <c r="B126" s="128" t="s">
        <v>399</v>
      </c>
      <c r="C126" s="3" t="s">
        <v>532</v>
      </c>
      <c r="D126" s="4" t="s">
        <v>188</v>
      </c>
      <c r="E126" s="1" t="s">
        <v>193</v>
      </c>
      <c r="F126" s="10"/>
      <c r="G126" s="37"/>
      <c r="H126" s="11">
        <f t="shared" si="15"/>
        <v>0</v>
      </c>
      <c r="I126" s="127"/>
      <c r="J126" s="111">
        <f ca="1" t="shared" si="9"/>
      </c>
      <c r="K126" s="112" t="str">
        <f t="shared" si="10"/>
        <v>B080-72250 mm Concrete Pavement (Type C)m²</v>
      </c>
      <c r="L126" s="113">
        <f>MATCH(K126,'Pay Items'!$K$1:$K$489,0)</f>
        <v>126</v>
      </c>
      <c r="M126" s="114" t="str">
        <f ca="1" t="shared" si="11"/>
        <v>F0</v>
      </c>
      <c r="N126" s="114" t="str">
        <f ca="1" t="shared" si="12"/>
        <v>C2</v>
      </c>
      <c r="O126" s="114" t="str">
        <f ca="1" t="shared" si="13"/>
        <v>C2</v>
      </c>
      <c r="P126" s="39"/>
    </row>
    <row r="127" spans="1:16" s="38" customFormat="1" ht="43.5" customHeight="1">
      <c r="A127" s="18" t="s">
        <v>959</v>
      </c>
      <c r="B127" s="128" t="s">
        <v>400</v>
      </c>
      <c r="C127" s="3" t="s">
        <v>533</v>
      </c>
      <c r="D127" s="4" t="s">
        <v>188</v>
      </c>
      <c r="E127" s="1" t="s">
        <v>193</v>
      </c>
      <c r="F127" s="10"/>
      <c r="G127" s="37"/>
      <c r="H127" s="11">
        <f t="shared" si="15"/>
        <v>0</v>
      </c>
      <c r="I127" s="127"/>
      <c r="J127" s="111">
        <f ca="1" t="shared" si="9"/>
      </c>
      <c r="K127" s="112" t="str">
        <f t="shared" si="10"/>
        <v>B081-72250 mm Concrete Pavement (Type D)m²</v>
      </c>
      <c r="L127" s="113">
        <f>MATCH(K127,'Pay Items'!$K$1:$K$489,0)</f>
        <v>127</v>
      </c>
      <c r="M127" s="114" t="str">
        <f ca="1" t="shared" si="11"/>
        <v>F0</v>
      </c>
      <c r="N127" s="114" t="str">
        <f ca="1" t="shared" si="12"/>
        <v>C2</v>
      </c>
      <c r="O127" s="114" t="str">
        <f ca="1" t="shared" si="13"/>
        <v>C2</v>
      </c>
      <c r="P127" s="39"/>
    </row>
    <row r="128" spans="1:16" s="38" customFormat="1" ht="43.5" customHeight="1">
      <c r="A128" s="18" t="s">
        <v>960</v>
      </c>
      <c r="B128" s="128" t="s">
        <v>401</v>
      </c>
      <c r="C128" s="3" t="s">
        <v>534</v>
      </c>
      <c r="D128" s="4" t="s">
        <v>188</v>
      </c>
      <c r="E128" s="1" t="s">
        <v>193</v>
      </c>
      <c r="F128" s="10"/>
      <c r="G128" s="37"/>
      <c r="H128" s="11">
        <f t="shared" si="15"/>
        <v>0</v>
      </c>
      <c r="I128" s="127"/>
      <c r="J128" s="111">
        <f ca="1" t="shared" si="9"/>
      </c>
      <c r="K128" s="112" t="str">
        <f t="shared" si="10"/>
        <v>B082-72230 mm Concrete Pavement (Type A)m²</v>
      </c>
      <c r="L128" s="113">
        <f>MATCH(K128,'Pay Items'!$K$1:$K$489,0)</f>
        <v>128</v>
      </c>
      <c r="M128" s="114" t="str">
        <f ca="1" t="shared" si="11"/>
        <v>F0</v>
      </c>
      <c r="N128" s="114" t="str">
        <f ca="1" t="shared" si="12"/>
        <v>C2</v>
      </c>
      <c r="O128" s="114" t="str">
        <f ca="1" t="shared" si="13"/>
        <v>C2</v>
      </c>
      <c r="P128" s="39"/>
    </row>
    <row r="129" spans="1:16" s="38" customFormat="1" ht="43.5" customHeight="1">
      <c r="A129" s="18" t="s">
        <v>961</v>
      </c>
      <c r="B129" s="128" t="s">
        <v>402</v>
      </c>
      <c r="C129" s="3" t="s">
        <v>535</v>
      </c>
      <c r="D129" s="4" t="s">
        <v>188</v>
      </c>
      <c r="E129" s="1" t="s">
        <v>193</v>
      </c>
      <c r="F129" s="10"/>
      <c r="G129" s="37"/>
      <c r="H129" s="11">
        <f t="shared" si="15"/>
        <v>0</v>
      </c>
      <c r="I129" s="127"/>
      <c r="J129" s="111">
        <f ca="1" t="shared" si="9"/>
      </c>
      <c r="K129" s="112" t="str">
        <f t="shared" si="10"/>
        <v>B083-72230 mm Concrete Pavement (Type B)m²</v>
      </c>
      <c r="L129" s="113">
        <f>MATCH(K129,'Pay Items'!$K$1:$K$489,0)</f>
        <v>129</v>
      </c>
      <c r="M129" s="114" t="str">
        <f ca="1" t="shared" si="11"/>
        <v>F0</v>
      </c>
      <c r="N129" s="114" t="str">
        <f ca="1" t="shared" si="12"/>
        <v>C2</v>
      </c>
      <c r="O129" s="114" t="str">
        <f ca="1" t="shared" si="13"/>
        <v>C2</v>
      </c>
      <c r="P129" s="39"/>
    </row>
    <row r="130" spans="1:16" s="38" customFormat="1" ht="43.5" customHeight="1">
      <c r="A130" s="18" t="s">
        <v>962</v>
      </c>
      <c r="B130" s="128" t="s">
        <v>403</v>
      </c>
      <c r="C130" s="3" t="s">
        <v>537</v>
      </c>
      <c r="D130" s="4" t="s">
        <v>188</v>
      </c>
      <c r="E130" s="1" t="s">
        <v>193</v>
      </c>
      <c r="F130" s="10"/>
      <c r="G130" s="37"/>
      <c r="H130" s="11">
        <f t="shared" si="15"/>
        <v>0</v>
      </c>
      <c r="I130" s="127"/>
      <c r="J130" s="111">
        <f ca="1" t="shared" si="9"/>
      </c>
      <c r="K130" s="112" t="str">
        <f t="shared" si="10"/>
        <v>B084-72230 mm Concrete Pavement (Type C)m²</v>
      </c>
      <c r="L130" s="113">
        <f>MATCH(K130,'Pay Items'!$K$1:$K$489,0)</f>
        <v>130</v>
      </c>
      <c r="M130" s="114" t="str">
        <f ca="1" t="shared" si="11"/>
        <v>F0</v>
      </c>
      <c r="N130" s="114" t="str">
        <f ca="1" t="shared" si="12"/>
        <v>C2</v>
      </c>
      <c r="O130" s="114" t="str">
        <f ca="1" t="shared" si="13"/>
        <v>C2</v>
      </c>
      <c r="P130" s="39"/>
    </row>
    <row r="131" spans="1:16" s="38" customFormat="1" ht="43.5" customHeight="1">
      <c r="A131" s="18" t="s">
        <v>963</v>
      </c>
      <c r="B131" s="128" t="s">
        <v>404</v>
      </c>
      <c r="C131" s="3" t="s">
        <v>536</v>
      </c>
      <c r="D131" s="4" t="s">
        <v>188</v>
      </c>
      <c r="E131" s="1" t="s">
        <v>193</v>
      </c>
      <c r="F131" s="10"/>
      <c r="G131" s="37"/>
      <c r="H131" s="11">
        <f t="shared" si="15"/>
        <v>0</v>
      </c>
      <c r="I131" s="127"/>
      <c r="J131" s="111">
        <f ca="1" t="shared" si="9"/>
      </c>
      <c r="K131" s="112" t="str">
        <f t="shared" si="10"/>
        <v>B085-72230 mm Concrete Pavement (Type D)m²</v>
      </c>
      <c r="L131" s="113">
        <f>MATCH(K131,'Pay Items'!$K$1:$K$489,0)</f>
        <v>131</v>
      </c>
      <c r="M131" s="114" t="str">
        <f ca="1" t="shared" si="11"/>
        <v>F0</v>
      </c>
      <c r="N131" s="114" t="str">
        <f ca="1" t="shared" si="12"/>
        <v>C2</v>
      </c>
      <c r="O131" s="114" t="str">
        <f ca="1" t="shared" si="13"/>
        <v>C2</v>
      </c>
      <c r="P131" s="39"/>
    </row>
    <row r="132" spans="1:16" s="38" customFormat="1" ht="43.5" customHeight="1">
      <c r="A132" s="18" t="s">
        <v>964</v>
      </c>
      <c r="B132" s="128" t="s">
        <v>405</v>
      </c>
      <c r="C132" s="3" t="s">
        <v>210</v>
      </c>
      <c r="D132" s="4" t="s">
        <v>188</v>
      </c>
      <c r="E132" s="1" t="s">
        <v>193</v>
      </c>
      <c r="F132" s="10"/>
      <c r="G132" s="37"/>
      <c r="H132" s="11">
        <f t="shared" si="15"/>
        <v>0</v>
      </c>
      <c r="I132" s="127"/>
      <c r="J132" s="111">
        <f ca="1" t="shared" si="9"/>
      </c>
      <c r="K132" s="112" t="str">
        <f t="shared" si="10"/>
        <v>B086-72200 mm Concrete Pavement (Type A)m²</v>
      </c>
      <c r="L132" s="113">
        <f>MATCH(K132,'Pay Items'!$K$1:$K$489,0)</f>
        <v>132</v>
      </c>
      <c r="M132" s="114" t="str">
        <f ca="1" t="shared" si="11"/>
        <v>F0</v>
      </c>
      <c r="N132" s="114" t="str">
        <f ca="1" t="shared" si="12"/>
        <v>C2</v>
      </c>
      <c r="O132" s="114" t="str">
        <f ca="1" t="shared" si="13"/>
        <v>C2</v>
      </c>
      <c r="P132" s="39"/>
    </row>
    <row r="133" spans="1:16" s="38" customFormat="1" ht="43.5" customHeight="1">
      <c r="A133" s="18" t="s">
        <v>965</v>
      </c>
      <c r="B133" s="128" t="s">
        <v>407</v>
      </c>
      <c r="C133" s="3" t="s">
        <v>211</v>
      </c>
      <c r="D133" s="4" t="s">
        <v>188</v>
      </c>
      <c r="E133" s="1" t="s">
        <v>193</v>
      </c>
      <c r="F133" s="10"/>
      <c r="G133" s="37"/>
      <c r="H133" s="11">
        <f t="shared" si="15"/>
        <v>0</v>
      </c>
      <c r="I133" s="127"/>
      <c r="J133" s="111">
        <f aca="true" ca="1" t="shared" si="16" ref="J133:J196">IF(CELL("protect",$G133)=1,"LOCKED","")</f>
      </c>
      <c r="K133" s="112" t="str">
        <f aca="true" t="shared" si="17" ref="K133:K196">CLEAN(CONCATENATE(TRIM($A133),TRIM($C133),TRIM($D133),TRIM($E133)))</f>
        <v>B087-72200 mm Concrete Pavement (Type B)m²</v>
      </c>
      <c r="L133" s="113">
        <f>MATCH(K133,'Pay Items'!$K$1:$K$489,0)</f>
        <v>133</v>
      </c>
      <c r="M133" s="114" t="str">
        <f aca="true" ca="1" t="shared" si="18" ref="M133:M196">CELL("format",$F133)</f>
        <v>F0</v>
      </c>
      <c r="N133" s="114" t="str">
        <f aca="true" ca="1" t="shared" si="19" ref="N133:N196">CELL("format",$G133)</f>
        <v>C2</v>
      </c>
      <c r="O133" s="114" t="str">
        <f aca="true" ca="1" t="shared" si="20" ref="O133:O196">CELL("format",$H133)</f>
        <v>C2</v>
      </c>
      <c r="P133" s="39"/>
    </row>
    <row r="134" spans="1:16" s="38" customFormat="1" ht="43.5" customHeight="1">
      <c r="A134" s="18" t="s">
        <v>966</v>
      </c>
      <c r="B134" s="128" t="s">
        <v>406</v>
      </c>
      <c r="C134" s="3" t="s">
        <v>212</v>
      </c>
      <c r="D134" s="4" t="s">
        <v>188</v>
      </c>
      <c r="E134" s="1" t="s">
        <v>193</v>
      </c>
      <c r="F134" s="10"/>
      <c r="G134" s="37"/>
      <c r="H134" s="11">
        <f t="shared" si="15"/>
        <v>0</v>
      </c>
      <c r="I134" s="127"/>
      <c r="J134" s="111">
        <f ca="1" t="shared" si="16"/>
      </c>
      <c r="K134" s="112" t="str">
        <f t="shared" si="17"/>
        <v>B088-72200 mm Concrete Pavement (Type C)m²</v>
      </c>
      <c r="L134" s="113">
        <f>MATCH(K134,'Pay Items'!$K$1:$K$489,0)</f>
        <v>134</v>
      </c>
      <c r="M134" s="114" t="str">
        <f ca="1" t="shared" si="18"/>
        <v>F0</v>
      </c>
      <c r="N134" s="114" t="str">
        <f ca="1" t="shared" si="19"/>
        <v>C2</v>
      </c>
      <c r="O134" s="114" t="str">
        <f ca="1" t="shared" si="20"/>
        <v>C2</v>
      </c>
      <c r="P134" s="39"/>
    </row>
    <row r="135" spans="1:16" s="38" customFormat="1" ht="43.5" customHeight="1">
      <c r="A135" s="18" t="s">
        <v>967</v>
      </c>
      <c r="B135" s="128" t="s">
        <v>238</v>
      </c>
      <c r="C135" s="3" t="s">
        <v>213</v>
      </c>
      <c r="D135" s="4" t="s">
        <v>188</v>
      </c>
      <c r="E135" s="1" t="s">
        <v>193</v>
      </c>
      <c r="F135" s="10"/>
      <c r="G135" s="37"/>
      <c r="H135" s="11">
        <f t="shared" si="15"/>
        <v>0</v>
      </c>
      <c r="I135" s="127"/>
      <c r="J135" s="111">
        <f ca="1" t="shared" si="16"/>
      </c>
      <c r="K135" s="112" t="str">
        <f t="shared" si="17"/>
        <v>B089-72200 mm Concrete Pavement (Type D)m²</v>
      </c>
      <c r="L135" s="113">
        <f>MATCH(K135,'Pay Items'!$K$1:$K$489,0)</f>
        <v>135</v>
      </c>
      <c r="M135" s="114" t="str">
        <f ca="1" t="shared" si="18"/>
        <v>F0</v>
      </c>
      <c r="N135" s="114" t="str">
        <f ca="1" t="shared" si="19"/>
        <v>C2</v>
      </c>
      <c r="O135" s="114" t="str">
        <f ca="1" t="shared" si="20"/>
        <v>C2</v>
      </c>
      <c r="P135" s="39"/>
    </row>
    <row r="136" spans="1:16" s="38" customFormat="1" ht="43.5" customHeight="1">
      <c r="A136" s="18" t="s">
        <v>968</v>
      </c>
      <c r="B136" s="128" t="s">
        <v>408</v>
      </c>
      <c r="C136" s="3" t="s">
        <v>214</v>
      </c>
      <c r="D136" s="4" t="s">
        <v>188</v>
      </c>
      <c r="E136" s="1" t="s">
        <v>193</v>
      </c>
      <c r="F136" s="10"/>
      <c r="G136" s="37"/>
      <c r="H136" s="11">
        <f t="shared" si="15"/>
        <v>0</v>
      </c>
      <c r="I136" s="126"/>
      <c r="J136" s="111">
        <f ca="1" t="shared" si="16"/>
      </c>
      <c r="K136" s="112" t="str">
        <f t="shared" si="17"/>
        <v>B090-72150 mm Concrete Pavement (Type A)m²</v>
      </c>
      <c r="L136" s="113">
        <f>MATCH(K136,'Pay Items'!$K$1:$K$489,0)</f>
        <v>136</v>
      </c>
      <c r="M136" s="114" t="str">
        <f ca="1" t="shared" si="18"/>
        <v>F0</v>
      </c>
      <c r="N136" s="114" t="str">
        <f ca="1" t="shared" si="19"/>
        <v>C2</v>
      </c>
      <c r="O136" s="114" t="str">
        <f ca="1" t="shared" si="20"/>
        <v>C2</v>
      </c>
      <c r="P136" s="39"/>
    </row>
    <row r="137" spans="1:16" s="38" customFormat="1" ht="43.5" customHeight="1">
      <c r="A137" s="18" t="s">
        <v>969</v>
      </c>
      <c r="B137" s="128" t="s">
        <v>512</v>
      </c>
      <c r="C137" s="3" t="s">
        <v>215</v>
      </c>
      <c r="D137" s="4" t="s">
        <v>188</v>
      </c>
      <c r="E137" s="1" t="s">
        <v>193</v>
      </c>
      <c r="F137" s="10"/>
      <c r="G137" s="37"/>
      <c r="H137" s="11">
        <f t="shared" si="15"/>
        <v>0</v>
      </c>
      <c r="I137" s="126"/>
      <c r="J137" s="111">
        <f ca="1" t="shared" si="16"/>
      </c>
      <c r="K137" s="112" t="str">
        <f t="shared" si="17"/>
        <v>B091-72150 mm Concrete Pavement (Type B)m²</v>
      </c>
      <c r="L137" s="113">
        <f>MATCH(K137,'Pay Items'!$K$1:$K$489,0)</f>
        <v>137</v>
      </c>
      <c r="M137" s="114" t="str">
        <f ca="1" t="shared" si="18"/>
        <v>F0</v>
      </c>
      <c r="N137" s="114" t="str">
        <f ca="1" t="shared" si="19"/>
        <v>C2</v>
      </c>
      <c r="O137" s="114" t="str">
        <f ca="1" t="shared" si="20"/>
        <v>C2</v>
      </c>
      <c r="P137" s="39"/>
    </row>
    <row r="138" spans="1:16" s="38" customFormat="1" ht="43.5" customHeight="1">
      <c r="A138" s="18" t="s">
        <v>970</v>
      </c>
      <c r="B138" s="128" t="s">
        <v>513</v>
      </c>
      <c r="C138" s="3" t="s">
        <v>216</v>
      </c>
      <c r="D138" s="4" t="s">
        <v>188</v>
      </c>
      <c r="E138" s="1" t="s">
        <v>193</v>
      </c>
      <c r="F138" s="10"/>
      <c r="G138" s="37"/>
      <c r="H138" s="11">
        <f t="shared" si="15"/>
        <v>0</v>
      </c>
      <c r="I138" s="126"/>
      <c r="J138" s="111">
        <f ca="1" t="shared" si="16"/>
      </c>
      <c r="K138" s="112" t="str">
        <f t="shared" si="17"/>
        <v>B092-72150 mm Concrete Pavement (Type C)m²</v>
      </c>
      <c r="L138" s="113">
        <f>MATCH(K138,'Pay Items'!$K$1:$K$489,0)</f>
        <v>138</v>
      </c>
      <c r="M138" s="114" t="str">
        <f ca="1" t="shared" si="18"/>
        <v>F0</v>
      </c>
      <c r="N138" s="114" t="str">
        <f ca="1" t="shared" si="19"/>
        <v>C2</v>
      </c>
      <c r="O138" s="114" t="str">
        <f ca="1" t="shared" si="20"/>
        <v>C2</v>
      </c>
      <c r="P138" s="39"/>
    </row>
    <row r="139" spans="1:16" s="38" customFormat="1" ht="43.5" customHeight="1">
      <c r="A139" s="18" t="s">
        <v>971</v>
      </c>
      <c r="B139" s="128" t="s">
        <v>514</v>
      </c>
      <c r="C139" s="3" t="s">
        <v>217</v>
      </c>
      <c r="D139" s="4" t="s">
        <v>188</v>
      </c>
      <c r="E139" s="1" t="s">
        <v>193</v>
      </c>
      <c r="F139" s="10"/>
      <c r="G139" s="37"/>
      <c r="H139" s="11">
        <f t="shared" si="15"/>
        <v>0</v>
      </c>
      <c r="I139" s="126"/>
      <c r="J139" s="111">
        <f ca="1" t="shared" si="16"/>
      </c>
      <c r="K139" s="112" t="str">
        <f t="shared" si="17"/>
        <v>B093-72150 mm Concrete Pavement (Type D)m²</v>
      </c>
      <c r="L139" s="113">
        <f>MATCH(K139,'Pay Items'!$K$1:$K$489,0)</f>
        <v>139</v>
      </c>
      <c r="M139" s="114" t="str">
        <f ca="1" t="shared" si="18"/>
        <v>F0</v>
      </c>
      <c r="N139" s="114" t="str">
        <f ca="1" t="shared" si="19"/>
        <v>C2</v>
      </c>
      <c r="O139" s="114" t="str">
        <f ca="1" t="shared" si="20"/>
        <v>C2</v>
      </c>
      <c r="P139" s="39"/>
    </row>
    <row r="140" spans="1:16" s="38" customFormat="1" ht="30" customHeight="1">
      <c r="A140" s="18" t="s">
        <v>345</v>
      </c>
      <c r="B140" s="7" t="s">
        <v>175</v>
      </c>
      <c r="C140" s="3" t="s">
        <v>176</v>
      </c>
      <c r="D140" s="4" t="s">
        <v>821</v>
      </c>
      <c r="E140" s="1"/>
      <c r="F140" s="10"/>
      <c r="G140" s="118"/>
      <c r="H140" s="11"/>
      <c r="I140" s="127"/>
      <c r="J140" s="111" t="str">
        <f ca="1" t="shared" si="16"/>
        <v>LOCKED</v>
      </c>
      <c r="K140" s="112" t="str">
        <f t="shared" si="17"/>
        <v>B094Drilled DowelsCW 3230-R6</v>
      </c>
      <c r="L140" s="113">
        <f>MATCH(K140,'Pay Items'!$K$1:$K$489,0)</f>
        <v>140</v>
      </c>
      <c r="M140" s="114" t="str">
        <f ca="1" t="shared" si="18"/>
        <v>F0</v>
      </c>
      <c r="N140" s="114" t="str">
        <f ca="1" t="shared" si="19"/>
        <v>G</v>
      </c>
      <c r="O140" s="114" t="str">
        <f ca="1" t="shared" si="20"/>
        <v>C2</v>
      </c>
      <c r="P140" s="39"/>
    </row>
    <row r="141" spans="1:16" s="38" customFormat="1" ht="30" customHeight="1">
      <c r="A141" s="18" t="s">
        <v>346</v>
      </c>
      <c r="B141" s="128" t="s">
        <v>397</v>
      </c>
      <c r="C141" s="3" t="s">
        <v>208</v>
      </c>
      <c r="D141" s="4" t="s">
        <v>188</v>
      </c>
      <c r="E141" s="1" t="s">
        <v>196</v>
      </c>
      <c r="F141" s="10"/>
      <c r="G141" s="37"/>
      <c r="H141" s="11">
        <f>ROUND(G141*F141,2)</f>
        <v>0</v>
      </c>
      <c r="I141" s="127"/>
      <c r="J141" s="111">
        <f ca="1" t="shared" si="16"/>
      </c>
      <c r="K141" s="112" t="str">
        <f t="shared" si="17"/>
        <v>B09519.1 mm Diametereach</v>
      </c>
      <c r="L141" s="113">
        <f>MATCH(K141,'Pay Items'!$K$1:$K$489,0)</f>
        <v>141</v>
      </c>
      <c r="M141" s="114" t="str">
        <f ca="1" t="shared" si="18"/>
        <v>F0</v>
      </c>
      <c r="N141" s="114" t="str">
        <f ca="1" t="shared" si="19"/>
        <v>C2</v>
      </c>
      <c r="O141" s="114" t="str">
        <f ca="1" t="shared" si="20"/>
        <v>C2</v>
      </c>
      <c r="P141" s="39"/>
    </row>
    <row r="142" spans="1:16" s="38" customFormat="1" ht="30" customHeight="1">
      <c r="A142" s="18" t="s">
        <v>347</v>
      </c>
      <c r="B142" s="128" t="s">
        <v>398</v>
      </c>
      <c r="C142" s="3" t="s">
        <v>209</v>
      </c>
      <c r="D142" s="4" t="s">
        <v>188</v>
      </c>
      <c r="E142" s="1" t="s">
        <v>196</v>
      </c>
      <c r="F142" s="10"/>
      <c r="G142" s="37"/>
      <c r="H142" s="11">
        <f>ROUND(G142*F142,2)</f>
        <v>0</v>
      </c>
      <c r="I142" s="127"/>
      <c r="J142" s="111">
        <f ca="1" t="shared" si="16"/>
      </c>
      <c r="K142" s="112" t="str">
        <f t="shared" si="17"/>
        <v>B09628.6 mm Diametereach</v>
      </c>
      <c r="L142" s="113">
        <f>MATCH(K142,'Pay Items'!$K$1:$K$489,0)</f>
        <v>142</v>
      </c>
      <c r="M142" s="114" t="str">
        <f ca="1" t="shared" si="18"/>
        <v>F0</v>
      </c>
      <c r="N142" s="114" t="str">
        <f ca="1" t="shared" si="19"/>
        <v>C2</v>
      </c>
      <c r="O142" s="114" t="str">
        <f ca="1" t="shared" si="20"/>
        <v>C2</v>
      </c>
      <c r="P142" s="39"/>
    </row>
    <row r="143" spans="1:16" s="38" customFormat="1" ht="30" customHeight="1">
      <c r="A143" s="18" t="s">
        <v>348</v>
      </c>
      <c r="B143" s="7" t="s">
        <v>222</v>
      </c>
      <c r="C143" s="3" t="s">
        <v>177</v>
      </c>
      <c r="D143" s="4" t="s">
        <v>821</v>
      </c>
      <c r="E143" s="1"/>
      <c r="F143" s="10"/>
      <c r="G143" s="118"/>
      <c r="H143" s="11"/>
      <c r="I143" s="127"/>
      <c r="J143" s="111" t="str">
        <f ca="1" t="shared" si="16"/>
        <v>LOCKED</v>
      </c>
      <c r="K143" s="112" t="str">
        <f t="shared" si="17"/>
        <v>B097Drilled Tie BarsCW 3230-R6</v>
      </c>
      <c r="L143" s="113">
        <f>MATCH(K143,'Pay Items'!$K$1:$K$489,0)</f>
        <v>143</v>
      </c>
      <c r="M143" s="114" t="str">
        <f ca="1" t="shared" si="18"/>
        <v>F0</v>
      </c>
      <c r="N143" s="114" t="str">
        <f ca="1" t="shared" si="19"/>
        <v>G</v>
      </c>
      <c r="O143" s="114" t="str">
        <f ca="1" t="shared" si="20"/>
        <v>C2</v>
      </c>
      <c r="P143" s="39"/>
    </row>
    <row r="144" spans="1:16" s="38" customFormat="1" ht="30" customHeight="1">
      <c r="A144" s="18" t="s">
        <v>349</v>
      </c>
      <c r="B144" s="128" t="s">
        <v>397</v>
      </c>
      <c r="C144" s="3" t="s">
        <v>206</v>
      </c>
      <c r="D144" s="4" t="s">
        <v>188</v>
      </c>
      <c r="E144" s="1" t="s">
        <v>196</v>
      </c>
      <c r="F144" s="10"/>
      <c r="G144" s="37"/>
      <c r="H144" s="11">
        <f>ROUND(G144*F144,2)</f>
        <v>0</v>
      </c>
      <c r="I144" s="127"/>
      <c r="J144" s="111">
        <f ca="1" t="shared" si="16"/>
      </c>
      <c r="K144" s="112" t="str">
        <f t="shared" si="17"/>
        <v>B09820 M Deformed Tie Bareach</v>
      </c>
      <c r="L144" s="113">
        <f>MATCH(K144,'Pay Items'!$K$1:$K$489,0)</f>
        <v>144</v>
      </c>
      <c r="M144" s="114" t="str">
        <f ca="1" t="shared" si="18"/>
        <v>F0</v>
      </c>
      <c r="N144" s="114" t="str">
        <f ca="1" t="shared" si="19"/>
        <v>C2</v>
      </c>
      <c r="O144" s="114" t="str">
        <f ca="1" t="shared" si="20"/>
        <v>C2</v>
      </c>
      <c r="P144" s="39"/>
    </row>
    <row r="145" spans="1:16" s="38" customFormat="1" ht="30" customHeight="1">
      <c r="A145" s="18" t="s">
        <v>511</v>
      </c>
      <c r="B145" s="128" t="s">
        <v>398</v>
      </c>
      <c r="C145" s="3" t="s">
        <v>207</v>
      </c>
      <c r="D145" s="4" t="s">
        <v>188</v>
      </c>
      <c r="E145" s="1" t="s">
        <v>196</v>
      </c>
      <c r="F145" s="10"/>
      <c r="G145" s="37"/>
      <c r="H145" s="11">
        <f>ROUND(G145*F145,2)</f>
        <v>0</v>
      </c>
      <c r="I145" s="127"/>
      <c r="J145" s="111">
        <f ca="1" t="shared" si="16"/>
      </c>
      <c r="K145" s="112" t="str">
        <f t="shared" si="17"/>
        <v>B09925 M Deformed Tie Bareach</v>
      </c>
      <c r="L145" s="113">
        <f>MATCH(K145,'Pay Items'!$K$1:$K$489,0)</f>
        <v>145</v>
      </c>
      <c r="M145" s="114" t="str">
        <f ca="1" t="shared" si="18"/>
        <v>F0</v>
      </c>
      <c r="N145" s="114" t="str">
        <f ca="1" t="shared" si="19"/>
        <v>C2</v>
      </c>
      <c r="O145" s="114" t="str">
        <f ca="1" t="shared" si="20"/>
        <v>C2</v>
      </c>
      <c r="P145" s="39"/>
    </row>
    <row r="146" spans="1:16" ht="43.5" customHeight="1">
      <c r="A146" s="18" t="s">
        <v>972</v>
      </c>
      <c r="B146" s="7" t="s">
        <v>170</v>
      </c>
      <c r="C146" s="3" t="s">
        <v>374</v>
      </c>
      <c r="D146" s="4" t="s">
        <v>878</v>
      </c>
      <c r="E146" s="1"/>
      <c r="F146" s="10"/>
      <c r="G146" s="118"/>
      <c r="H146" s="11"/>
      <c r="I146" s="127"/>
      <c r="J146" s="111" t="str">
        <f ca="1" t="shared" si="16"/>
        <v>LOCKED</v>
      </c>
      <c r="K146" s="112" t="str">
        <f t="shared" si="17"/>
        <v>B100rMiscellaneous Concrete Slab RemovalCW 3235-R7</v>
      </c>
      <c r="L146" s="113">
        <f>MATCH(K146,'Pay Items'!$K$1:$K$489,0)</f>
        <v>146</v>
      </c>
      <c r="M146" s="114" t="str">
        <f ca="1" t="shared" si="18"/>
        <v>F0</v>
      </c>
      <c r="N146" s="114" t="str">
        <f ca="1" t="shared" si="19"/>
        <v>G</v>
      </c>
      <c r="O146" s="114" t="str">
        <f ca="1" t="shared" si="20"/>
        <v>C2</v>
      </c>
      <c r="P146" s="39"/>
    </row>
    <row r="147" spans="1:16" s="38" customFormat="1" ht="30" customHeight="1">
      <c r="A147" s="18" t="s">
        <v>973</v>
      </c>
      <c r="B147" s="128" t="s">
        <v>397</v>
      </c>
      <c r="C147" s="3" t="s">
        <v>375</v>
      </c>
      <c r="D147" s="4" t="s">
        <v>188</v>
      </c>
      <c r="E147" s="1" t="s">
        <v>193</v>
      </c>
      <c r="F147" s="10"/>
      <c r="G147" s="37"/>
      <c r="H147" s="11">
        <f aca="true" t="shared" si="21" ref="H147:H152">ROUND(G147*F147,2)</f>
        <v>0</v>
      </c>
      <c r="I147" s="127"/>
      <c r="J147" s="111">
        <f ca="1" t="shared" si="16"/>
      </c>
      <c r="K147" s="112" t="str">
        <f t="shared" si="17"/>
        <v>B101rMedian Slabm²</v>
      </c>
      <c r="L147" s="113">
        <f>MATCH(K147,'Pay Items'!$K$1:$K$489,0)</f>
        <v>147</v>
      </c>
      <c r="M147" s="114" t="str">
        <f ca="1" t="shared" si="18"/>
        <v>F0</v>
      </c>
      <c r="N147" s="114" t="str">
        <f ca="1" t="shared" si="19"/>
        <v>C2</v>
      </c>
      <c r="O147" s="114" t="str">
        <f ca="1" t="shared" si="20"/>
        <v>C2</v>
      </c>
      <c r="P147" s="39"/>
    </row>
    <row r="148" spans="1:16" s="38" customFormat="1" ht="30" customHeight="1">
      <c r="A148" s="18" t="s">
        <v>974</v>
      </c>
      <c r="B148" s="128" t="s">
        <v>398</v>
      </c>
      <c r="C148" s="3" t="s">
        <v>448</v>
      </c>
      <c r="D148" s="4" t="s">
        <v>188</v>
      </c>
      <c r="E148" s="1" t="s">
        <v>193</v>
      </c>
      <c r="F148" s="10"/>
      <c r="G148" s="37"/>
      <c r="H148" s="11">
        <f t="shared" si="21"/>
        <v>0</v>
      </c>
      <c r="I148" s="127"/>
      <c r="J148" s="111">
        <f ca="1" t="shared" si="16"/>
      </c>
      <c r="K148" s="112" t="str">
        <f t="shared" si="17"/>
        <v>B102rMonolithic Median Slabm²</v>
      </c>
      <c r="L148" s="113">
        <f>MATCH(K148,'Pay Items'!$K$1:$K$489,0)</f>
        <v>148</v>
      </c>
      <c r="M148" s="114" t="str">
        <f ca="1" t="shared" si="18"/>
        <v>F0</v>
      </c>
      <c r="N148" s="114" t="str">
        <f ca="1" t="shared" si="19"/>
        <v>C2</v>
      </c>
      <c r="O148" s="114" t="str">
        <f ca="1" t="shared" si="20"/>
        <v>C2</v>
      </c>
      <c r="P148" s="39"/>
    </row>
    <row r="149" spans="1:16" s="38" customFormat="1" ht="30" customHeight="1">
      <c r="A149" s="18" t="s">
        <v>975</v>
      </c>
      <c r="B149" s="128" t="s">
        <v>399</v>
      </c>
      <c r="C149" s="3" t="s">
        <v>376</v>
      </c>
      <c r="D149" s="4" t="s">
        <v>188</v>
      </c>
      <c r="E149" s="1" t="s">
        <v>193</v>
      </c>
      <c r="F149" s="10"/>
      <c r="G149" s="37"/>
      <c r="H149" s="11">
        <f t="shared" si="21"/>
        <v>0</v>
      </c>
      <c r="I149" s="126"/>
      <c r="J149" s="111">
        <f ca="1" t="shared" si="16"/>
      </c>
      <c r="K149" s="112" t="str">
        <f t="shared" si="17"/>
        <v>B103rSafety Medianm²</v>
      </c>
      <c r="L149" s="113">
        <f>MATCH(K149,'Pay Items'!$K$1:$K$489,0)</f>
        <v>149</v>
      </c>
      <c r="M149" s="114" t="str">
        <f ca="1" t="shared" si="18"/>
        <v>F0</v>
      </c>
      <c r="N149" s="114" t="str">
        <f ca="1" t="shared" si="19"/>
        <v>C2</v>
      </c>
      <c r="O149" s="114" t="str">
        <f ca="1" t="shared" si="20"/>
        <v>C2</v>
      </c>
      <c r="P149" s="39"/>
    </row>
    <row r="150" spans="1:16" s="38" customFormat="1" ht="30" customHeight="1">
      <c r="A150" s="18" t="s">
        <v>976</v>
      </c>
      <c r="B150" s="128" t="s">
        <v>400</v>
      </c>
      <c r="C150" s="3" t="s">
        <v>377</v>
      </c>
      <c r="D150" s="4" t="s">
        <v>188</v>
      </c>
      <c r="E150" s="1" t="s">
        <v>193</v>
      </c>
      <c r="F150" s="10"/>
      <c r="G150" s="37"/>
      <c r="H150" s="11">
        <f t="shared" si="21"/>
        <v>0</v>
      </c>
      <c r="I150" s="127"/>
      <c r="J150" s="111">
        <f ca="1" t="shared" si="16"/>
      </c>
      <c r="K150" s="112" t="str">
        <f t="shared" si="17"/>
        <v>B104rSidewalkm²</v>
      </c>
      <c r="L150" s="113">
        <f>MATCH(K150,'Pay Items'!$K$1:$K$489,0)</f>
        <v>150</v>
      </c>
      <c r="M150" s="114" t="str">
        <f ca="1" t="shared" si="18"/>
        <v>F0</v>
      </c>
      <c r="N150" s="114" t="str">
        <f ca="1" t="shared" si="19"/>
        <v>C2</v>
      </c>
      <c r="O150" s="114" t="str">
        <f ca="1" t="shared" si="20"/>
        <v>C2</v>
      </c>
      <c r="P150" s="39"/>
    </row>
    <row r="151" spans="1:16" s="38" customFormat="1" ht="30" customHeight="1">
      <c r="A151" s="18" t="s">
        <v>977</v>
      </c>
      <c r="B151" s="128" t="s">
        <v>401</v>
      </c>
      <c r="C151" s="3" t="s">
        <v>378</v>
      </c>
      <c r="D151" s="4" t="s">
        <v>188</v>
      </c>
      <c r="E151" s="1" t="s">
        <v>193</v>
      </c>
      <c r="F151" s="10"/>
      <c r="G151" s="37"/>
      <c r="H151" s="11">
        <f t="shared" si="21"/>
        <v>0</v>
      </c>
      <c r="I151" s="127"/>
      <c r="J151" s="111">
        <f ca="1" t="shared" si="16"/>
      </c>
      <c r="K151" s="112" t="str">
        <f t="shared" si="17"/>
        <v>B105rBullnosem²</v>
      </c>
      <c r="L151" s="113">
        <f>MATCH(K151,'Pay Items'!$K$1:$K$489,0)</f>
        <v>151</v>
      </c>
      <c r="M151" s="114" t="str">
        <f ca="1" t="shared" si="18"/>
        <v>F0</v>
      </c>
      <c r="N151" s="114" t="str">
        <f ca="1" t="shared" si="19"/>
        <v>C2</v>
      </c>
      <c r="O151" s="114" t="str">
        <f ca="1" t="shared" si="20"/>
        <v>C2</v>
      </c>
      <c r="P151" s="39"/>
    </row>
    <row r="152" spans="1:16" s="38" customFormat="1" ht="30" customHeight="1">
      <c r="A152" s="18" t="s">
        <v>978</v>
      </c>
      <c r="B152" s="128" t="s">
        <v>402</v>
      </c>
      <c r="C152" s="3" t="s">
        <v>379</v>
      </c>
      <c r="D152" s="4" t="s">
        <v>188</v>
      </c>
      <c r="E152" s="1" t="s">
        <v>193</v>
      </c>
      <c r="F152" s="10"/>
      <c r="G152" s="37"/>
      <c r="H152" s="11">
        <f t="shared" si="21"/>
        <v>0</v>
      </c>
      <c r="I152" s="127"/>
      <c r="J152" s="111">
        <f ca="1" t="shared" si="16"/>
      </c>
      <c r="K152" s="112" t="str">
        <f t="shared" si="17"/>
        <v>B106rMonolithic Curb and Sidewalkm²</v>
      </c>
      <c r="L152" s="113">
        <f>MATCH(K152,'Pay Items'!$K$1:$K$489,0)</f>
        <v>152</v>
      </c>
      <c r="M152" s="114" t="str">
        <f ca="1" t="shared" si="18"/>
        <v>F0</v>
      </c>
      <c r="N152" s="114" t="str">
        <f ca="1" t="shared" si="19"/>
        <v>C2</v>
      </c>
      <c r="O152" s="114" t="str">
        <f ca="1" t="shared" si="20"/>
        <v>C2</v>
      </c>
      <c r="P152" s="39"/>
    </row>
    <row r="153" spans="1:16" ht="43.5" customHeight="1">
      <c r="A153" s="18" t="s">
        <v>979</v>
      </c>
      <c r="B153" s="7" t="s">
        <v>171</v>
      </c>
      <c r="C153" s="3" t="s">
        <v>380</v>
      </c>
      <c r="D153" s="4" t="s">
        <v>878</v>
      </c>
      <c r="E153" s="1"/>
      <c r="F153" s="10"/>
      <c r="G153" s="118"/>
      <c r="H153" s="11"/>
      <c r="I153" s="127"/>
      <c r="J153" s="111" t="str">
        <f ca="1" t="shared" si="16"/>
        <v>LOCKED</v>
      </c>
      <c r="K153" s="112" t="str">
        <f t="shared" si="17"/>
        <v>B107iMiscellaneous Concrete Slab InstallationCW 3235-R7</v>
      </c>
      <c r="L153" s="113">
        <f>MATCH(K153,'Pay Items'!$K$1:$K$489,0)</f>
        <v>153</v>
      </c>
      <c r="M153" s="114" t="str">
        <f ca="1" t="shared" si="18"/>
        <v>F0</v>
      </c>
      <c r="N153" s="114" t="str">
        <f ca="1" t="shared" si="19"/>
        <v>G</v>
      </c>
      <c r="O153" s="114" t="str">
        <f ca="1" t="shared" si="20"/>
        <v>C2</v>
      </c>
      <c r="P153" s="39"/>
    </row>
    <row r="154" spans="1:16" s="38" customFormat="1" ht="30" customHeight="1">
      <c r="A154" s="18" t="s">
        <v>980</v>
      </c>
      <c r="B154" s="128" t="s">
        <v>397</v>
      </c>
      <c r="C154" s="3" t="s">
        <v>375</v>
      </c>
      <c r="D154" s="4" t="s">
        <v>384</v>
      </c>
      <c r="E154" s="1" t="s">
        <v>193</v>
      </c>
      <c r="F154" s="10"/>
      <c r="G154" s="37"/>
      <c r="H154" s="11">
        <f aca="true" t="shared" si="22" ref="H154:H159">ROUND(G154*F154,2)</f>
        <v>0</v>
      </c>
      <c r="I154" s="127"/>
      <c r="J154" s="111">
        <f ca="1" t="shared" si="16"/>
      </c>
      <c r="K154" s="112" t="str">
        <f t="shared" si="17"/>
        <v>B108iMedian SlabSD-227Am²</v>
      </c>
      <c r="L154" s="113">
        <f>MATCH(K154,'Pay Items'!$K$1:$K$489,0)</f>
        <v>154</v>
      </c>
      <c r="M154" s="114" t="str">
        <f ca="1" t="shared" si="18"/>
        <v>F0</v>
      </c>
      <c r="N154" s="114" t="str">
        <f ca="1" t="shared" si="19"/>
        <v>C2</v>
      </c>
      <c r="O154" s="114" t="str">
        <f ca="1" t="shared" si="20"/>
        <v>C2</v>
      </c>
      <c r="P154" s="39"/>
    </row>
    <row r="155" spans="1:16" s="38" customFormat="1" ht="30" customHeight="1">
      <c r="A155" s="18" t="s">
        <v>981</v>
      </c>
      <c r="B155" s="128" t="s">
        <v>398</v>
      </c>
      <c r="C155" s="3" t="s">
        <v>448</v>
      </c>
      <c r="D155" s="4" t="s">
        <v>382</v>
      </c>
      <c r="E155" s="1" t="s">
        <v>193</v>
      </c>
      <c r="F155" s="10"/>
      <c r="G155" s="37"/>
      <c r="H155" s="11">
        <f t="shared" si="22"/>
        <v>0</v>
      </c>
      <c r="I155" s="127"/>
      <c r="J155" s="111">
        <f ca="1" t="shared" si="16"/>
      </c>
      <c r="K155" s="112" t="str">
        <f t="shared" si="17"/>
        <v>B109iMonolithic Median SlabSD-226Am²</v>
      </c>
      <c r="L155" s="113">
        <f>MATCH(K155,'Pay Items'!$K$1:$K$489,0)</f>
        <v>155</v>
      </c>
      <c r="M155" s="114" t="str">
        <f ca="1" t="shared" si="18"/>
        <v>F0</v>
      </c>
      <c r="N155" s="114" t="str">
        <f ca="1" t="shared" si="19"/>
        <v>C2</v>
      </c>
      <c r="O155" s="114" t="str">
        <f ca="1" t="shared" si="20"/>
        <v>C2</v>
      </c>
      <c r="P155" s="39"/>
    </row>
    <row r="156" spans="1:16" s="38" customFormat="1" ht="30" customHeight="1">
      <c r="A156" s="18" t="s">
        <v>982</v>
      </c>
      <c r="B156" s="128" t="s">
        <v>399</v>
      </c>
      <c r="C156" s="3" t="s">
        <v>376</v>
      </c>
      <c r="D156" s="4" t="s">
        <v>383</v>
      </c>
      <c r="E156" s="1" t="s">
        <v>193</v>
      </c>
      <c r="F156" s="10"/>
      <c r="G156" s="37"/>
      <c r="H156" s="11">
        <f t="shared" si="22"/>
        <v>0</v>
      </c>
      <c r="I156" s="127"/>
      <c r="J156" s="111">
        <f ca="1" t="shared" si="16"/>
      </c>
      <c r="K156" s="112" t="str">
        <f t="shared" si="17"/>
        <v>B110iSafety MedianSD-226Bm²</v>
      </c>
      <c r="L156" s="113">
        <f>MATCH(K156,'Pay Items'!$K$1:$K$489,0)</f>
        <v>156</v>
      </c>
      <c r="M156" s="114" t="str">
        <f ca="1" t="shared" si="18"/>
        <v>F0</v>
      </c>
      <c r="N156" s="114" t="str">
        <f ca="1" t="shared" si="19"/>
        <v>C2</v>
      </c>
      <c r="O156" s="114" t="str">
        <f ca="1" t="shared" si="20"/>
        <v>C2</v>
      </c>
      <c r="P156" s="39"/>
    </row>
    <row r="157" spans="1:16" s="38" customFormat="1" ht="30" customHeight="1">
      <c r="A157" s="18" t="s">
        <v>983</v>
      </c>
      <c r="B157" s="128" t="s">
        <v>400</v>
      </c>
      <c r="C157" s="3" t="s">
        <v>377</v>
      </c>
      <c r="D157" s="4" t="s">
        <v>449</v>
      </c>
      <c r="E157" s="1" t="s">
        <v>193</v>
      </c>
      <c r="F157" s="10"/>
      <c r="G157" s="37"/>
      <c r="H157" s="11">
        <f t="shared" si="22"/>
        <v>0</v>
      </c>
      <c r="I157" s="127"/>
      <c r="J157" s="111">
        <f ca="1" t="shared" si="16"/>
      </c>
      <c r="K157" s="112" t="str">
        <f t="shared" si="17"/>
        <v>B111iSidewalkSD-228Am²</v>
      </c>
      <c r="L157" s="113">
        <f>MATCH(K157,'Pay Items'!$K$1:$K$489,0)</f>
        <v>157</v>
      </c>
      <c r="M157" s="114" t="str">
        <f ca="1" t="shared" si="18"/>
        <v>F0</v>
      </c>
      <c r="N157" s="114" t="str">
        <f ca="1" t="shared" si="19"/>
        <v>C2</v>
      </c>
      <c r="O157" s="114" t="str">
        <f ca="1" t="shared" si="20"/>
        <v>C2</v>
      </c>
      <c r="P157" s="39"/>
    </row>
    <row r="158" spans="1:16" s="38" customFormat="1" ht="30" customHeight="1">
      <c r="A158" s="18" t="s">
        <v>984</v>
      </c>
      <c r="B158" s="128" t="s">
        <v>401</v>
      </c>
      <c r="C158" s="3" t="s">
        <v>378</v>
      </c>
      <c r="D158" s="4" t="s">
        <v>702</v>
      </c>
      <c r="E158" s="1" t="s">
        <v>193</v>
      </c>
      <c r="F158" s="10"/>
      <c r="G158" s="37"/>
      <c r="H158" s="11">
        <f t="shared" si="22"/>
        <v>0</v>
      </c>
      <c r="I158" s="127"/>
      <c r="J158" s="111">
        <f ca="1" t="shared" si="16"/>
      </c>
      <c r="K158" s="112" t="str">
        <f t="shared" si="17"/>
        <v>B112iBullnoseSD-227Cm²</v>
      </c>
      <c r="L158" s="113">
        <f>MATCH(K158,'Pay Items'!$K$1:$K$489,0)</f>
        <v>158</v>
      </c>
      <c r="M158" s="114" t="str">
        <f ca="1" t="shared" si="18"/>
        <v>F0</v>
      </c>
      <c r="N158" s="114" t="str">
        <f ca="1" t="shared" si="19"/>
        <v>C2</v>
      </c>
      <c r="O158" s="114" t="str">
        <f ca="1" t="shared" si="20"/>
        <v>C2</v>
      </c>
      <c r="P158" s="39"/>
    </row>
    <row r="159" spans="1:16" s="38" customFormat="1" ht="30" customHeight="1">
      <c r="A159" s="18" t="s">
        <v>985</v>
      </c>
      <c r="B159" s="128" t="s">
        <v>402</v>
      </c>
      <c r="C159" s="3" t="s">
        <v>379</v>
      </c>
      <c r="D159" s="4" t="s">
        <v>396</v>
      </c>
      <c r="E159" s="1" t="s">
        <v>193</v>
      </c>
      <c r="F159" s="10"/>
      <c r="G159" s="37"/>
      <c r="H159" s="11">
        <f t="shared" si="22"/>
        <v>0</v>
      </c>
      <c r="I159" s="127" t="s">
        <v>1</v>
      </c>
      <c r="J159" s="111">
        <f ca="1" t="shared" si="16"/>
      </c>
      <c r="K159" s="112" t="str">
        <f t="shared" si="17"/>
        <v>B113iMonolithic Curb and SidewalkSD-228Bm²</v>
      </c>
      <c r="L159" s="113">
        <f>MATCH(K159,'Pay Items'!$K$1:$K$489,0)</f>
        <v>159</v>
      </c>
      <c r="M159" s="114" t="str">
        <f ca="1" t="shared" si="18"/>
        <v>F0</v>
      </c>
      <c r="N159" s="114" t="str">
        <f ca="1" t="shared" si="19"/>
        <v>C2</v>
      </c>
      <c r="O159" s="114" t="str">
        <f ca="1" t="shared" si="20"/>
        <v>C2</v>
      </c>
      <c r="P159" s="39"/>
    </row>
    <row r="160" spans="1:16" ht="43.5" customHeight="1">
      <c r="A160" s="18" t="s">
        <v>986</v>
      </c>
      <c r="B160" s="7" t="s">
        <v>178</v>
      </c>
      <c r="C160" s="3" t="s">
        <v>381</v>
      </c>
      <c r="D160" s="4" t="s">
        <v>878</v>
      </c>
      <c r="E160" s="1"/>
      <c r="F160" s="10"/>
      <c r="G160" s="118"/>
      <c r="H160" s="11"/>
      <c r="I160" s="127"/>
      <c r="J160" s="111" t="str">
        <f ca="1" t="shared" si="16"/>
        <v>LOCKED</v>
      </c>
      <c r="K160" s="112" t="str">
        <f t="shared" si="17"/>
        <v>B114rlMiscellaneous Concrete Slab RenewalCW 3235-R7</v>
      </c>
      <c r="L160" s="113">
        <f>MATCH(K160,'Pay Items'!$K$1:$K$489,0)</f>
        <v>160</v>
      </c>
      <c r="M160" s="114" t="str">
        <f ca="1" t="shared" si="18"/>
        <v>F0</v>
      </c>
      <c r="N160" s="114" t="str">
        <f ca="1" t="shared" si="19"/>
        <v>G</v>
      </c>
      <c r="O160" s="114" t="str">
        <f ca="1" t="shared" si="20"/>
        <v>C2</v>
      </c>
      <c r="P160" s="39"/>
    </row>
    <row r="161" spans="1:16" s="38" customFormat="1" ht="30" customHeight="1">
      <c r="A161" s="18" t="s">
        <v>987</v>
      </c>
      <c r="B161" s="128" t="s">
        <v>397</v>
      </c>
      <c r="C161" s="3" t="s">
        <v>375</v>
      </c>
      <c r="D161" s="4" t="s">
        <v>384</v>
      </c>
      <c r="E161" s="1" t="s">
        <v>193</v>
      </c>
      <c r="F161" s="10"/>
      <c r="G161" s="37"/>
      <c r="H161" s="11">
        <f>ROUND(G161*F161,2)</f>
        <v>0</v>
      </c>
      <c r="I161" s="127"/>
      <c r="J161" s="111">
        <f ca="1" t="shared" si="16"/>
      </c>
      <c r="K161" s="112" t="str">
        <f t="shared" si="17"/>
        <v>B115rlMedian SlabSD-227Am²</v>
      </c>
      <c r="L161" s="113">
        <f>MATCH(K161,'Pay Items'!$K$1:$K$489,0)</f>
        <v>161</v>
      </c>
      <c r="M161" s="114" t="str">
        <f ca="1" t="shared" si="18"/>
        <v>F0</v>
      </c>
      <c r="N161" s="114" t="str">
        <f ca="1" t="shared" si="19"/>
        <v>C2</v>
      </c>
      <c r="O161" s="114" t="str">
        <f ca="1" t="shared" si="20"/>
        <v>C2</v>
      </c>
      <c r="P161" s="39"/>
    </row>
    <row r="162" spans="1:16" s="38" customFormat="1" ht="30" customHeight="1">
      <c r="A162" s="18" t="s">
        <v>988</v>
      </c>
      <c r="B162" s="128" t="s">
        <v>398</v>
      </c>
      <c r="C162" s="3" t="s">
        <v>448</v>
      </c>
      <c r="D162" s="4" t="s">
        <v>382</v>
      </c>
      <c r="E162" s="1" t="s">
        <v>193</v>
      </c>
      <c r="F162" s="10"/>
      <c r="G162" s="37"/>
      <c r="H162" s="11">
        <f>ROUND(G162*F162,2)</f>
        <v>0</v>
      </c>
      <c r="I162" s="127"/>
      <c r="J162" s="111">
        <f ca="1" t="shared" si="16"/>
      </c>
      <c r="K162" s="112" t="str">
        <f t="shared" si="17"/>
        <v>B116rlMonolithic Median SlabSD-226Am²</v>
      </c>
      <c r="L162" s="113">
        <f>MATCH(K162,'Pay Items'!$K$1:$K$489,0)</f>
        <v>162</v>
      </c>
      <c r="M162" s="114" t="str">
        <f ca="1" t="shared" si="18"/>
        <v>F0</v>
      </c>
      <c r="N162" s="114" t="str">
        <f ca="1" t="shared" si="19"/>
        <v>C2</v>
      </c>
      <c r="O162" s="114" t="str">
        <f ca="1" t="shared" si="20"/>
        <v>C2</v>
      </c>
      <c r="P162" s="39"/>
    </row>
    <row r="163" spans="1:16" s="38" customFormat="1" ht="30" customHeight="1">
      <c r="A163" s="18" t="s">
        <v>989</v>
      </c>
      <c r="B163" s="128" t="s">
        <v>399</v>
      </c>
      <c r="C163" s="3" t="s">
        <v>376</v>
      </c>
      <c r="D163" s="4" t="s">
        <v>383</v>
      </c>
      <c r="E163" s="1" t="s">
        <v>193</v>
      </c>
      <c r="F163" s="10"/>
      <c r="G163" s="37"/>
      <c r="H163" s="11">
        <f>ROUND(G163*F163,2)</f>
        <v>0</v>
      </c>
      <c r="I163" s="127"/>
      <c r="J163" s="111">
        <f ca="1" t="shared" si="16"/>
      </c>
      <c r="K163" s="112" t="str">
        <f t="shared" si="17"/>
        <v>B117rlSafety MedianSD-226Bm²</v>
      </c>
      <c r="L163" s="113">
        <f>MATCH(K163,'Pay Items'!$K$1:$K$489,0)</f>
        <v>163</v>
      </c>
      <c r="M163" s="114" t="str">
        <f ca="1" t="shared" si="18"/>
        <v>F0</v>
      </c>
      <c r="N163" s="114" t="str">
        <f ca="1" t="shared" si="19"/>
        <v>C2</v>
      </c>
      <c r="O163" s="114" t="str">
        <f ca="1" t="shared" si="20"/>
        <v>C2</v>
      </c>
      <c r="P163" s="39"/>
    </row>
    <row r="164" spans="1:16" s="38" customFormat="1" ht="30" customHeight="1">
      <c r="A164" s="18" t="s">
        <v>990</v>
      </c>
      <c r="B164" s="128" t="s">
        <v>104</v>
      </c>
      <c r="C164" s="3" t="s">
        <v>377</v>
      </c>
      <c r="D164" s="4" t="s">
        <v>449</v>
      </c>
      <c r="E164" s="1"/>
      <c r="F164" s="10"/>
      <c r="G164" s="118"/>
      <c r="H164" s="11"/>
      <c r="I164" s="127"/>
      <c r="J164" s="111" t="str">
        <f ca="1" t="shared" si="16"/>
        <v>LOCKED</v>
      </c>
      <c r="K164" s="112" t="str">
        <f t="shared" si="17"/>
        <v>B118rlSidewalkSD-228A</v>
      </c>
      <c r="L164" s="113">
        <f>MATCH(K164,'Pay Items'!$K$1:$K$489,0)</f>
        <v>164</v>
      </c>
      <c r="M164" s="114" t="str">
        <f ca="1" t="shared" si="18"/>
        <v>F0</v>
      </c>
      <c r="N164" s="114" t="str">
        <f ca="1" t="shared" si="19"/>
        <v>G</v>
      </c>
      <c r="O164" s="114" t="str">
        <f ca="1" t="shared" si="20"/>
        <v>C2</v>
      </c>
      <c r="P164" s="39"/>
    </row>
    <row r="165" spans="1:16" s="38" customFormat="1" ht="30" customHeight="1">
      <c r="A165" s="18" t="s">
        <v>991</v>
      </c>
      <c r="B165" s="2" t="s">
        <v>822</v>
      </c>
      <c r="C165" s="3" t="s">
        <v>823</v>
      </c>
      <c r="D165" s="4"/>
      <c r="E165" s="1" t="s">
        <v>193</v>
      </c>
      <c r="F165" s="10"/>
      <c r="G165" s="37"/>
      <c r="H165" s="11">
        <f aca="true" t="shared" si="23" ref="H165:H172">ROUND(G165*F165,2)</f>
        <v>0</v>
      </c>
      <c r="I165" s="129"/>
      <c r="J165" s="111">
        <f ca="1" t="shared" si="16"/>
      </c>
      <c r="K165" s="112" t="str">
        <f t="shared" si="17"/>
        <v>B119rlLess than 5 sq.m.m²</v>
      </c>
      <c r="L165" s="113">
        <f>MATCH(K165,'Pay Items'!$K$1:$K$489,0)</f>
        <v>165</v>
      </c>
      <c r="M165" s="114" t="str">
        <f ca="1" t="shared" si="18"/>
        <v>F0</v>
      </c>
      <c r="N165" s="114" t="str">
        <f ca="1" t="shared" si="19"/>
        <v>C2</v>
      </c>
      <c r="O165" s="114" t="str">
        <f ca="1" t="shared" si="20"/>
        <v>C2</v>
      </c>
      <c r="P165" s="39"/>
    </row>
    <row r="166" spans="1:16" s="38" customFormat="1" ht="30" customHeight="1">
      <c r="A166" s="18" t="s">
        <v>992</v>
      </c>
      <c r="B166" s="2" t="s">
        <v>824</v>
      </c>
      <c r="C166" s="3" t="s">
        <v>825</v>
      </c>
      <c r="D166" s="4"/>
      <c r="E166" s="1" t="s">
        <v>193</v>
      </c>
      <c r="F166" s="10"/>
      <c r="G166" s="37"/>
      <c r="H166" s="11">
        <f t="shared" si="23"/>
        <v>0</v>
      </c>
      <c r="I166" s="127"/>
      <c r="J166" s="111">
        <f ca="1" t="shared" si="16"/>
      </c>
      <c r="K166" s="112" t="str">
        <f t="shared" si="17"/>
        <v>B120rl5 sq.m. to 20 sq.m.m²</v>
      </c>
      <c r="L166" s="113">
        <f>MATCH(K166,'Pay Items'!$K$1:$K$489,0)</f>
        <v>166</v>
      </c>
      <c r="M166" s="114" t="str">
        <f ca="1" t="shared" si="18"/>
        <v>F0</v>
      </c>
      <c r="N166" s="114" t="str">
        <f ca="1" t="shared" si="19"/>
        <v>C2</v>
      </c>
      <c r="O166" s="114" t="str">
        <f ca="1" t="shared" si="20"/>
        <v>C2</v>
      </c>
      <c r="P166" s="39"/>
    </row>
    <row r="167" spans="1:16" s="38" customFormat="1" ht="30" customHeight="1">
      <c r="A167" s="18" t="s">
        <v>993</v>
      </c>
      <c r="B167" s="2" t="s">
        <v>826</v>
      </c>
      <c r="C167" s="3" t="s">
        <v>827</v>
      </c>
      <c r="D167" s="4" t="s">
        <v>188</v>
      </c>
      <c r="E167" s="1" t="s">
        <v>193</v>
      </c>
      <c r="F167" s="10"/>
      <c r="G167" s="37"/>
      <c r="H167" s="11">
        <f t="shared" si="23"/>
        <v>0</v>
      </c>
      <c r="I167" s="130"/>
      <c r="J167" s="111">
        <f ca="1" t="shared" si="16"/>
      </c>
      <c r="K167" s="112" t="str">
        <f t="shared" si="17"/>
        <v>B121rlGreater than 20 sq.m.m²</v>
      </c>
      <c r="L167" s="113">
        <f>MATCH(K167,'Pay Items'!$K$1:$K$489,0)</f>
        <v>167</v>
      </c>
      <c r="M167" s="114" t="str">
        <f ca="1" t="shared" si="18"/>
        <v>F0</v>
      </c>
      <c r="N167" s="114" t="str">
        <f ca="1" t="shared" si="19"/>
        <v>C2</v>
      </c>
      <c r="O167" s="114" t="str">
        <f ca="1" t="shared" si="20"/>
        <v>C2</v>
      </c>
      <c r="P167" s="39"/>
    </row>
    <row r="168" spans="1:16" s="38" customFormat="1" ht="30" customHeight="1">
      <c r="A168" s="18" t="s">
        <v>994</v>
      </c>
      <c r="B168" s="128" t="s">
        <v>401</v>
      </c>
      <c r="C168" s="3" t="s">
        <v>378</v>
      </c>
      <c r="D168" s="4" t="s">
        <v>702</v>
      </c>
      <c r="E168" s="1" t="s">
        <v>193</v>
      </c>
      <c r="F168" s="10"/>
      <c r="G168" s="37"/>
      <c r="H168" s="11">
        <f t="shared" si="23"/>
        <v>0</v>
      </c>
      <c r="I168" s="127"/>
      <c r="J168" s="111">
        <f ca="1" t="shared" si="16"/>
      </c>
      <c r="K168" s="112" t="str">
        <f t="shared" si="17"/>
        <v>B122rlBullnoseSD-227Cm²</v>
      </c>
      <c r="L168" s="113">
        <f>MATCH(K168,'Pay Items'!$K$1:$K$489,0)</f>
        <v>168</v>
      </c>
      <c r="M168" s="114" t="str">
        <f ca="1" t="shared" si="18"/>
        <v>F0</v>
      </c>
      <c r="N168" s="114" t="str">
        <f ca="1" t="shared" si="19"/>
        <v>C2</v>
      </c>
      <c r="O168" s="114" t="str">
        <f ca="1" t="shared" si="20"/>
        <v>C2</v>
      </c>
      <c r="P168" s="39"/>
    </row>
    <row r="169" spans="1:16" s="38" customFormat="1" ht="30" customHeight="1">
      <c r="A169" s="18" t="s">
        <v>995</v>
      </c>
      <c r="B169" s="128" t="s">
        <v>402</v>
      </c>
      <c r="C169" s="3" t="s">
        <v>379</v>
      </c>
      <c r="D169" s="4" t="s">
        <v>396</v>
      </c>
      <c r="E169" s="1" t="s">
        <v>193</v>
      </c>
      <c r="F169" s="10"/>
      <c r="G169" s="37"/>
      <c r="H169" s="11">
        <f t="shared" si="23"/>
        <v>0</v>
      </c>
      <c r="I169" s="127" t="s">
        <v>2</v>
      </c>
      <c r="J169" s="111">
        <f ca="1" t="shared" si="16"/>
      </c>
      <c r="K169" s="112" t="str">
        <f t="shared" si="17"/>
        <v>B123rlMonolithic Curb and SidewalkSD-228Bm²</v>
      </c>
      <c r="L169" s="113">
        <f>MATCH(K169,'Pay Items'!$K$1:$K$489,0)</f>
        <v>169</v>
      </c>
      <c r="M169" s="114" t="str">
        <f ca="1" t="shared" si="18"/>
        <v>F0</v>
      </c>
      <c r="N169" s="114" t="str">
        <f ca="1" t="shared" si="19"/>
        <v>C2</v>
      </c>
      <c r="O169" s="114" t="str">
        <f ca="1" t="shared" si="20"/>
        <v>C2</v>
      </c>
      <c r="P169" s="39"/>
    </row>
    <row r="170" spans="1:16" ht="43.5" customHeight="1">
      <c r="A170" s="18" t="s">
        <v>551</v>
      </c>
      <c r="B170" s="7" t="s">
        <v>179</v>
      </c>
      <c r="C170" s="3" t="s">
        <v>467</v>
      </c>
      <c r="D170" s="4" t="s">
        <v>878</v>
      </c>
      <c r="E170" s="1" t="s">
        <v>193</v>
      </c>
      <c r="F170" s="5"/>
      <c r="G170" s="37"/>
      <c r="H170" s="11">
        <f t="shared" si="23"/>
        <v>0</v>
      </c>
      <c r="I170" s="127"/>
      <c r="J170" s="111">
        <f ca="1" t="shared" si="16"/>
      </c>
      <c r="K170" s="112" t="str">
        <f t="shared" si="17"/>
        <v>B124Adjustment of Precast Sidewalk BlocksCW 3235-R7m²</v>
      </c>
      <c r="L170" s="113">
        <f>MATCH(K170,'Pay Items'!$K$1:$K$489,0)</f>
        <v>170</v>
      </c>
      <c r="M170" s="114" t="str">
        <f ca="1" t="shared" si="18"/>
        <v>F0</v>
      </c>
      <c r="N170" s="114" t="str">
        <f ca="1" t="shared" si="19"/>
        <v>C2</v>
      </c>
      <c r="O170" s="114" t="str">
        <f ca="1" t="shared" si="20"/>
        <v>C2</v>
      </c>
      <c r="P170" s="39"/>
    </row>
    <row r="171" spans="1:16" s="38" customFormat="1" ht="30" customHeight="1">
      <c r="A171" s="18" t="s">
        <v>552</v>
      </c>
      <c r="B171" s="7" t="s">
        <v>173</v>
      </c>
      <c r="C171" s="3" t="s">
        <v>468</v>
      </c>
      <c r="D171" s="4" t="s">
        <v>878</v>
      </c>
      <c r="E171" s="1" t="s">
        <v>193</v>
      </c>
      <c r="F171" s="10"/>
      <c r="G171" s="37"/>
      <c r="H171" s="11">
        <f t="shared" si="23"/>
        <v>0</v>
      </c>
      <c r="I171" s="127"/>
      <c r="J171" s="111">
        <f ca="1" t="shared" si="16"/>
      </c>
      <c r="K171" s="112" t="str">
        <f t="shared" si="17"/>
        <v>B125Supply of Precast Sidewalk BlocksCW 3235-R7m²</v>
      </c>
      <c r="L171" s="113">
        <f>MATCH(K171,'Pay Items'!$K$1:$K$489,0)</f>
        <v>171</v>
      </c>
      <c r="M171" s="114" t="str">
        <f ca="1" t="shared" si="18"/>
        <v>F0</v>
      </c>
      <c r="N171" s="114" t="str">
        <f ca="1" t="shared" si="19"/>
        <v>C2</v>
      </c>
      <c r="O171" s="114" t="str">
        <f ca="1" t="shared" si="20"/>
        <v>C2</v>
      </c>
      <c r="P171" s="39"/>
    </row>
    <row r="172" spans="1:16" s="38" customFormat="1" ht="30" customHeight="1">
      <c r="A172" s="18" t="s">
        <v>714</v>
      </c>
      <c r="B172" s="7" t="s">
        <v>801</v>
      </c>
      <c r="C172" s="3" t="s">
        <v>701</v>
      </c>
      <c r="D172" s="4" t="s">
        <v>878</v>
      </c>
      <c r="E172" s="1" t="s">
        <v>193</v>
      </c>
      <c r="F172" s="10"/>
      <c r="G172" s="37"/>
      <c r="H172" s="11">
        <f t="shared" si="23"/>
        <v>0</v>
      </c>
      <c r="I172" s="127"/>
      <c r="J172" s="111">
        <f ca="1" t="shared" si="16"/>
      </c>
      <c r="K172" s="112" t="str">
        <f t="shared" si="17"/>
        <v>B125ARemoval of Precast Sidewalk BlocksCW 3235-R7m²</v>
      </c>
      <c r="L172" s="113">
        <f>MATCH(K172,'Pay Items'!$K$1:$K$489,0)</f>
        <v>172</v>
      </c>
      <c r="M172" s="114" t="str">
        <f ca="1" t="shared" si="18"/>
        <v>F0</v>
      </c>
      <c r="N172" s="114" t="str">
        <f ca="1" t="shared" si="19"/>
        <v>C2</v>
      </c>
      <c r="O172" s="114" t="str">
        <f ca="1" t="shared" si="20"/>
        <v>C2</v>
      </c>
      <c r="P172" s="39"/>
    </row>
    <row r="173" spans="1:16" ht="30" customHeight="1">
      <c r="A173" s="18" t="s">
        <v>996</v>
      </c>
      <c r="B173" s="7" t="s">
        <v>181</v>
      </c>
      <c r="C173" s="3" t="s">
        <v>385</v>
      </c>
      <c r="D173" s="4" t="s">
        <v>997</v>
      </c>
      <c r="E173" s="1"/>
      <c r="F173" s="10"/>
      <c r="G173" s="118"/>
      <c r="H173" s="11"/>
      <c r="I173" s="127"/>
      <c r="J173" s="111" t="str">
        <f ca="1" t="shared" si="16"/>
        <v>LOCKED</v>
      </c>
      <c r="K173" s="112" t="str">
        <f t="shared" si="17"/>
        <v>B126rConcrete Curb RemovalCW 3240-R8</v>
      </c>
      <c r="L173" s="113">
        <f>MATCH(K173,'Pay Items'!$K$1:$K$489,0)</f>
        <v>173</v>
      </c>
      <c r="M173" s="114" t="str">
        <f ca="1" t="shared" si="18"/>
        <v>F0</v>
      </c>
      <c r="N173" s="114" t="str">
        <f ca="1" t="shared" si="19"/>
        <v>G</v>
      </c>
      <c r="O173" s="114" t="str">
        <f ca="1" t="shared" si="20"/>
        <v>C2</v>
      </c>
      <c r="P173" s="39"/>
    </row>
    <row r="174" spans="1:16" s="38" customFormat="1" ht="30" customHeight="1">
      <c r="A174" s="18" t="s">
        <v>998</v>
      </c>
      <c r="B174" s="128" t="s">
        <v>397</v>
      </c>
      <c r="C174" s="3" t="s">
        <v>828</v>
      </c>
      <c r="D174" s="4" t="s">
        <v>188</v>
      </c>
      <c r="E174" s="1" t="s">
        <v>197</v>
      </c>
      <c r="F174" s="10"/>
      <c r="G174" s="37"/>
      <c r="H174" s="11">
        <f aca="true" t="shared" si="24" ref="H174:H181">ROUND(G174*F174,2)</f>
        <v>0</v>
      </c>
      <c r="I174" s="127" t="s">
        <v>999</v>
      </c>
      <c r="J174" s="111">
        <f ca="1" t="shared" si="16"/>
      </c>
      <c r="K174" s="112" t="str">
        <f t="shared" si="17"/>
        <v>B127rBarrier ^m</v>
      </c>
      <c r="L174" s="113">
        <f>MATCH(K174,'Pay Items'!$K$1:$K$489,0)</f>
        <v>174</v>
      </c>
      <c r="M174" s="114" t="str">
        <f ca="1" t="shared" si="18"/>
        <v>F0</v>
      </c>
      <c r="N174" s="114" t="str">
        <f ca="1" t="shared" si="19"/>
        <v>C2</v>
      </c>
      <c r="O174" s="114" t="str">
        <f ca="1" t="shared" si="20"/>
        <v>C2</v>
      </c>
      <c r="P174" s="39"/>
    </row>
    <row r="175" spans="1:16" s="38" customFormat="1" ht="30" customHeight="1">
      <c r="A175" s="18" t="s">
        <v>1000</v>
      </c>
      <c r="B175" s="128" t="s">
        <v>398</v>
      </c>
      <c r="C175" s="3" t="s">
        <v>676</v>
      </c>
      <c r="D175" s="4"/>
      <c r="E175" s="1" t="s">
        <v>197</v>
      </c>
      <c r="F175" s="10"/>
      <c r="G175" s="37"/>
      <c r="H175" s="11">
        <f t="shared" si="24"/>
        <v>0</v>
      </c>
      <c r="I175" s="127"/>
      <c r="J175" s="111">
        <f ca="1" t="shared" si="16"/>
      </c>
      <c r="K175" s="112" t="str">
        <f t="shared" si="17"/>
        <v>B128rModified Barrier (Integral)m</v>
      </c>
      <c r="L175" s="113">
        <f>MATCH(K175,'Pay Items'!$K$1:$K$489,0)</f>
        <v>175</v>
      </c>
      <c r="M175" s="114" t="str">
        <f ca="1" t="shared" si="18"/>
        <v>F0</v>
      </c>
      <c r="N175" s="114" t="str">
        <f ca="1" t="shared" si="19"/>
        <v>C2</v>
      </c>
      <c r="O175" s="114" t="str">
        <f ca="1" t="shared" si="20"/>
        <v>C2</v>
      </c>
      <c r="P175" s="39"/>
    </row>
    <row r="176" spans="1:16" s="38" customFormat="1" ht="30" customHeight="1">
      <c r="A176" s="18" t="s">
        <v>1001</v>
      </c>
      <c r="B176" s="128" t="s">
        <v>399</v>
      </c>
      <c r="C176" s="3" t="s">
        <v>453</v>
      </c>
      <c r="D176" s="4" t="s">
        <v>188</v>
      </c>
      <c r="E176" s="1" t="s">
        <v>197</v>
      </c>
      <c r="F176" s="10"/>
      <c r="G176" s="37"/>
      <c r="H176" s="11">
        <f t="shared" si="24"/>
        <v>0</v>
      </c>
      <c r="I176" s="126"/>
      <c r="J176" s="111">
        <f ca="1" t="shared" si="16"/>
      </c>
      <c r="K176" s="112" t="str">
        <f t="shared" si="17"/>
        <v>B129rCurb and Gutterm</v>
      </c>
      <c r="L176" s="113">
        <f>MATCH(K176,'Pay Items'!$K$1:$K$489,0)</f>
        <v>176</v>
      </c>
      <c r="M176" s="114" t="str">
        <f ca="1" t="shared" si="18"/>
        <v>F0</v>
      </c>
      <c r="N176" s="114" t="str">
        <f ca="1" t="shared" si="19"/>
        <v>C2</v>
      </c>
      <c r="O176" s="114" t="str">
        <f ca="1" t="shared" si="20"/>
        <v>C2</v>
      </c>
      <c r="P176" s="39"/>
    </row>
    <row r="177" spans="1:16" s="38" customFormat="1" ht="30" customHeight="1">
      <c r="A177" s="18" t="s">
        <v>1002</v>
      </c>
      <c r="B177" s="128" t="s">
        <v>400</v>
      </c>
      <c r="C177" s="3" t="s">
        <v>454</v>
      </c>
      <c r="D177" s="4" t="s">
        <v>188</v>
      </c>
      <c r="E177" s="1" t="s">
        <v>197</v>
      </c>
      <c r="F177" s="10"/>
      <c r="G177" s="37"/>
      <c r="H177" s="11">
        <f t="shared" si="24"/>
        <v>0</v>
      </c>
      <c r="I177" s="126"/>
      <c r="J177" s="111">
        <f ca="1" t="shared" si="16"/>
      </c>
      <c r="K177" s="112" t="str">
        <f t="shared" si="17"/>
        <v>B130rMountable Curbm</v>
      </c>
      <c r="L177" s="113">
        <f>MATCH(K177,'Pay Items'!$K$1:$K$489,0)</f>
        <v>177</v>
      </c>
      <c r="M177" s="114" t="str">
        <f ca="1" t="shared" si="18"/>
        <v>F0</v>
      </c>
      <c r="N177" s="114" t="str">
        <f ca="1" t="shared" si="19"/>
        <v>C2</v>
      </c>
      <c r="O177" s="114" t="str">
        <f ca="1" t="shared" si="20"/>
        <v>C2</v>
      </c>
      <c r="P177" s="39"/>
    </row>
    <row r="178" spans="1:16" s="38" customFormat="1" ht="30" customHeight="1">
      <c r="A178" s="18" t="s">
        <v>1003</v>
      </c>
      <c r="B178" s="128" t="s">
        <v>401</v>
      </c>
      <c r="C178" s="3" t="s">
        <v>455</v>
      </c>
      <c r="D178" s="4" t="s">
        <v>392</v>
      </c>
      <c r="E178" s="1" t="s">
        <v>197</v>
      </c>
      <c r="F178" s="10"/>
      <c r="G178" s="37"/>
      <c r="H178" s="11">
        <f t="shared" si="24"/>
        <v>0</v>
      </c>
      <c r="I178" s="127" t="s">
        <v>1004</v>
      </c>
      <c r="J178" s="111">
        <f ca="1" t="shared" si="16"/>
      </c>
      <c r="K178" s="112" t="str">
        <f t="shared" si="17"/>
        <v>B131rLip CurbSD-202Cm</v>
      </c>
      <c r="L178" s="113">
        <f>MATCH(K178,'Pay Items'!$K$1:$K$489,0)</f>
        <v>178</v>
      </c>
      <c r="M178" s="114" t="str">
        <f ca="1" t="shared" si="18"/>
        <v>F0</v>
      </c>
      <c r="N178" s="114" t="str">
        <f ca="1" t="shared" si="19"/>
        <v>C2</v>
      </c>
      <c r="O178" s="114" t="str">
        <f ca="1" t="shared" si="20"/>
        <v>C2</v>
      </c>
      <c r="P178" s="39"/>
    </row>
    <row r="179" spans="1:16" s="38" customFormat="1" ht="30" customHeight="1">
      <c r="A179" s="18" t="s">
        <v>1005</v>
      </c>
      <c r="B179" s="128" t="s">
        <v>402</v>
      </c>
      <c r="C179" s="3" t="s">
        <v>802</v>
      </c>
      <c r="D179" s="4" t="s">
        <v>188</v>
      </c>
      <c r="E179" s="1" t="s">
        <v>197</v>
      </c>
      <c r="F179" s="10"/>
      <c r="G179" s="37"/>
      <c r="H179" s="11">
        <f t="shared" si="24"/>
        <v>0</v>
      </c>
      <c r="I179" s="127"/>
      <c r="J179" s="111">
        <f ca="1" t="shared" si="16"/>
      </c>
      <c r="K179" s="112" t="str">
        <f t="shared" si="17"/>
        <v>B132rCurb Rampm</v>
      </c>
      <c r="L179" s="113">
        <f>MATCH(K179,'Pay Items'!$K$1:$K$489,0)</f>
        <v>179</v>
      </c>
      <c r="M179" s="114" t="str">
        <f ca="1" t="shared" si="18"/>
        <v>F0</v>
      </c>
      <c r="N179" s="114" t="str">
        <f ca="1" t="shared" si="19"/>
        <v>C2</v>
      </c>
      <c r="O179" s="114" t="str">
        <f ca="1" t="shared" si="20"/>
        <v>C2</v>
      </c>
      <c r="P179" s="39"/>
    </row>
    <row r="180" spans="1:16" s="38" customFormat="1" ht="30" customHeight="1">
      <c r="A180" s="18" t="s">
        <v>1006</v>
      </c>
      <c r="B180" s="128" t="s">
        <v>403</v>
      </c>
      <c r="C180" s="3" t="s">
        <v>386</v>
      </c>
      <c r="D180" s="4" t="s">
        <v>188</v>
      </c>
      <c r="E180" s="1" t="s">
        <v>197</v>
      </c>
      <c r="F180" s="10"/>
      <c r="G180" s="37"/>
      <c r="H180" s="11">
        <f t="shared" si="24"/>
        <v>0</v>
      </c>
      <c r="I180" s="127"/>
      <c r="J180" s="111">
        <f ca="1" t="shared" si="16"/>
      </c>
      <c r="K180" s="112" t="str">
        <f t="shared" si="17"/>
        <v>B133rSafety Curbm</v>
      </c>
      <c r="L180" s="113">
        <f>MATCH(K180,'Pay Items'!$K$1:$K$489,0)</f>
        <v>180</v>
      </c>
      <c r="M180" s="114" t="str">
        <f ca="1" t="shared" si="18"/>
        <v>F0</v>
      </c>
      <c r="N180" s="114" t="str">
        <f ca="1" t="shared" si="19"/>
        <v>C2</v>
      </c>
      <c r="O180" s="114" t="str">
        <f ca="1" t="shared" si="20"/>
        <v>C2</v>
      </c>
      <c r="P180" s="39"/>
    </row>
    <row r="181" spans="1:16" s="91" customFormat="1" ht="30" customHeight="1">
      <c r="A181" s="18" t="s">
        <v>1007</v>
      </c>
      <c r="B181" s="128" t="s">
        <v>404</v>
      </c>
      <c r="C181" s="3" t="s">
        <v>829</v>
      </c>
      <c r="D181" s="4"/>
      <c r="E181" s="1" t="s">
        <v>197</v>
      </c>
      <c r="F181" s="10"/>
      <c r="G181" s="37"/>
      <c r="H181" s="11">
        <f t="shared" si="24"/>
        <v>0</v>
      </c>
      <c r="I181" s="127" t="s">
        <v>1008</v>
      </c>
      <c r="J181" s="111">
        <f ca="1" t="shared" si="16"/>
      </c>
      <c r="K181" s="112" t="str">
        <f t="shared" si="17"/>
        <v>B134rSplash Strip ^m</v>
      </c>
      <c r="L181" s="113">
        <f>MATCH(K181,'Pay Items'!$K$1:$K$489,0)</f>
        <v>181</v>
      </c>
      <c r="M181" s="114" t="str">
        <f ca="1" t="shared" si="18"/>
        <v>F0</v>
      </c>
      <c r="N181" s="114" t="str">
        <f ca="1" t="shared" si="19"/>
        <v>C2</v>
      </c>
      <c r="O181" s="114" t="str">
        <f ca="1" t="shared" si="20"/>
        <v>C2</v>
      </c>
      <c r="P181" s="90"/>
    </row>
    <row r="182" spans="1:16" s="38" customFormat="1" ht="30" customHeight="1">
      <c r="A182" s="18" t="s">
        <v>1009</v>
      </c>
      <c r="B182" s="7" t="s">
        <v>182</v>
      </c>
      <c r="C182" s="3" t="s">
        <v>387</v>
      </c>
      <c r="D182" s="4" t="s">
        <v>997</v>
      </c>
      <c r="E182" s="1"/>
      <c r="F182" s="10"/>
      <c r="G182" s="118"/>
      <c r="H182" s="11"/>
      <c r="I182" s="127"/>
      <c r="J182" s="111" t="str">
        <f ca="1" t="shared" si="16"/>
        <v>LOCKED</v>
      </c>
      <c r="K182" s="112" t="str">
        <f t="shared" si="17"/>
        <v>B135iConcrete Curb InstallationCW 3240-R8</v>
      </c>
      <c r="L182" s="113">
        <f>MATCH(K182,'Pay Items'!$K$1:$K$489,0)</f>
        <v>182</v>
      </c>
      <c r="M182" s="114" t="str">
        <f ca="1" t="shared" si="18"/>
        <v>F0</v>
      </c>
      <c r="N182" s="114" t="str">
        <f ca="1" t="shared" si="19"/>
        <v>G</v>
      </c>
      <c r="O182" s="114" t="str">
        <f ca="1" t="shared" si="20"/>
        <v>C2</v>
      </c>
      <c r="P182" s="39"/>
    </row>
    <row r="183" spans="1:16" s="38" customFormat="1" ht="30" customHeight="1">
      <c r="A183" s="18" t="s">
        <v>1010</v>
      </c>
      <c r="B183" s="128" t="s">
        <v>397</v>
      </c>
      <c r="C183" s="3" t="s">
        <v>1118</v>
      </c>
      <c r="D183" s="4" t="s">
        <v>450</v>
      </c>
      <c r="E183" s="1" t="s">
        <v>197</v>
      </c>
      <c r="F183" s="10"/>
      <c r="G183" s="37"/>
      <c r="H183" s="11">
        <f aca="true" t="shared" si="25" ref="H183:H199">ROUND(G183*F183,2)</f>
        <v>0</v>
      </c>
      <c r="I183" s="127" t="s">
        <v>889</v>
      </c>
      <c r="J183" s="111">
        <f ca="1" t="shared" si="16"/>
      </c>
      <c r="K183" s="112" t="str">
        <f t="shared" si="17"/>
        <v>B136iBarrier (^ mm ht, Dowelled)SD-205m</v>
      </c>
      <c r="L183" s="113">
        <f>MATCH(K183,'Pay Items'!$K$1:$K$489,0)</f>
        <v>183</v>
      </c>
      <c r="M183" s="114" t="str">
        <f ca="1" t="shared" si="18"/>
        <v>F0</v>
      </c>
      <c r="N183" s="114" t="str">
        <f ca="1" t="shared" si="19"/>
        <v>C2</v>
      </c>
      <c r="O183" s="114" t="str">
        <f ca="1" t="shared" si="20"/>
        <v>C2</v>
      </c>
      <c r="P183" s="39"/>
    </row>
    <row r="184" spans="1:16" s="38" customFormat="1" ht="30" customHeight="1">
      <c r="A184" s="18" t="s">
        <v>1011</v>
      </c>
      <c r="B184" s="128" t="s">
        <v>398</v>
      </c>
      <c r="C184" s="3" t="s">
        <v>1119</v>
      </c>
      <c r="D184" s="4" t="s">
        <v>661</v>
      </c>
      <c r="E184" s="1" t="s">
        <v>197</v>
      </c>
      <c r="F184" s="10"/>
      <c r="G184" s="37"/>
      <c r="H184" s="11">
        <f t="shared" si="25"/>
        <v>0</v>
      </c>
      <c r="I184" s="127" t="s">
        <v>889</v>
      </c>
      <c r="J184" s="111">
        <f ca="1" t="shared" si="16"/>
      </c>
      <c r="K184" s="112" t="str">
        <f t="shared" si="17"/>
        <v>B137iBarrier (^ mm ht, Separate)SD-203Am</v>
      </c>
      <c r="L184" s="113">
        <f>MATCH(K184,'Pay Items'!$K$1:$K$489,0)</f>
        <v>184</v>
      </c>
      <c r="M184" s="114" t="str">
        <f ca="1" t="shared" si="18"/>
        <v>F0</v>
      </c>
      <c r="N184" s="114" t="str">
        <f ca="1" t="shared" si="19"/>
        <v>C2</v>
      </c>
      <c r="O184" s="114" t="str">
        <f ca="1" t="shared" si="20"/>
        <v>C2</v>
      </c>
      <c r="P184" s="39"/>
    </row>
    <row r="185" spans="1:16" s="38" customFormat="1" ht="30" customHeight="1">
      <c r="A185" s="18" t="s">
        <v>1012</v>
      </c>
      <c r="B185" s="128" t="s">
        <v>399</v>
      </c>
      <c r="C185" s="3" t="s">
        <v>1120</v>
      </c>
      <c r="D185" s="4" t="s">
        <v>394</v>
      </c>
      <c r="E185" s="1" t="s">
        <v>197</v>
      </c>
      <c r="F185" s="10"/>
      <c r="G185" s="37"/>
      <c r="H185" s="11">
        <f t="shared" si="25"/>
        <v>0</v>
      </c>
      <c r="I185" s="127" t="s">
        <v>890</v>
      </c>
      <c r="J185" s="111">
        <f ca="1" t="shared" si="16"/>
      </c>
      <c r="K185" s="112" t="str">
        <f t="shared" si="17"/>
        <v>B138iBarrier (^ mm ht, Integral)SD-204m</v>
      </c>
      <c r="L185" s="113">
        <f>MATCH(K185,'Pay Items'!$K$1:$K$489,0)</f>
        <v>185</v>
      </c>
      <c r="M185" s="114" t="str">
        <f ca="1" t="shared" si="18"/>
        <v>F0</v>
      </c>
      <c r="N185" s="114" t="str">
        <f ca="1" t="shared" si="19"/>
        <v>C2</v>
      </c>
      <c r="O185" s="114" t="str">
        <f ca="1" t="shared" si="20"/>
        <v>C2</v>
      </c>
      <c r="P185" s="39"/>
    </row>
    <row r="186" spans="1:16" s="38" customFormat="1" ht="30" customHeight="1">
      <c r="A186" s="18" t="s">
        <v>1013</v>
      </c>
      <c r="B186" s="128" t="s">
        <v>400</v>
      </c>
      <c r="C186" s="3" t="s">
        <v>1121</v>
      </c>
      <c r="D186" s="4" t="s">
        <v>451</v>
      </c>
      <c r="E186" s="1" t="s">
        <v>197</v>
      </c>
      <c r="F186" s="10"/>
      <c r="G186" s="37"/>
      <c r="H186" s="11">
        <f t="shared" si="25"/>
        <v>0</v>
      </c>
      <c r="I186" s="127" t="s">
        <v>890</v>
      </c>
      <c r="J186" s="111">
        <f ca="1" t="shared" si="16"/>
      </c>
      <c r="K186" s="112" t="str">
        <f t="shared" si="17"/>
        <v>B139iModified Barrier (^ mm ht, Dowelled)SD-203Bm</v>
      </c>
      <c r="L186" s="113">
        <f>MATCH(K186,'Pay Items'!$K$1:$K$489,0)</f>
        <v>186</v>
      </c>
      <c r="M186" s="114" t="str">
        <f ca="1" t="shared" si="18"/>
        <v>F0</v>
      </c>
      <c r="N186" s="114" t="str">
        <f ca="1" t="shared" si="19"/>
        <v>C2</v>
      </c>
      <c r="O186" s="114" t="str">
        <f ca="1" t="shared" si="20"/>
        <v>C2</v>
      </c>
      <c r="P186" s="39"/>
    </row>
    <row r="187" spans="1:16" s="38" customFormat="1" ht="30" customHeight="1">
      <c r="A187" s="18" t="s">
        <v>1014</v>
      </c>
      <c r="B187" s="128" t="s">
        <v>401</v>
      </c>
      <c r="C187" s="3" t="s">
        <v>1122</v>
      </c>
      <c r="D187" s="4" t="s">
        <v>451</v>
      </c>
      <c r="E187" s="1" t="s">
        <v>197</v>
      </c>
      <c r="F187" s="10"/>
      <c r="G187" s="37"/>
      <c r="H187" s="11">
        <f t="shared" si="25"/>
        <v>0</v>
      </c>
      <c r="I187" s="127" t="s">
        <v>890</v>
      </c>
      <c r="J187" s="111">
        <f ca="1" t="shared" si="16"/>
      </c>
      <c r="K187" s="112" t="str">
        <f t="shared" si="17"/>
        <v>B140iModified Barrier (^ mm ht, Integral)SD-203Bm</v>
      </c>
      <c r="L187" s="113">
        <f>MATCH(K187,'Pay Items'!$K$1:$K$489,0)</f>
        <v>187</v>
      </c>
      <c r="M187" s="114" t="str">
        <f ca="1" t="shared" si="18"/>
        <v>F0</v>
      </c>
      <c r="N187" s="114" t="str">
        <f ca="1" t="shared" si="19"/>
        <v>C2</v>
      </c>
      <c r="O187" s="114" t="str">
        <f ca="1" t="shared" si="20"/>
        <v>C2</v>
      </c>
      <c r="P187" s="39"/>
    </row>
    <row r="188" spans="1:16" s="38" customFormat="1" ht="30" customHeight="1">
      <c r="A188" s="18" t="s">
        <v>1015</v>
      </c>
      <c r="B188" s="128" t="s">
        <v>402</v>
      </c>
      <c r="C188" s="3" t="s">
        <v>891</v>
      </c>
      <c r="D188" s="4" t="s">
        <v>388</v>
      </c>
      <c r="E188" s="1" t="s">
        <v>197</v>
      </c>
      <c r="F188" s="10"/>
      <c r="G188" s="37"/>
      <c r="H188" s="11">
        <f t="shared" si="25"/>
        <v>0</v>
      </c>
      <c r="I188" s="127" t="s">
        <v>890</v>
      </c>
      <c r="J188" s="111">
        <f ca="1" t="shared" si="16"/>
      </c>
      <c r="K188" s="112" t="str">
        <f t="shared" si="17"/>
        <v>B141iMountable Curb (^ mm ht, Integral)SD-201m</v>
      </c>
      <c r="L188" s="113">
        <f>MATCH(K188,'Pay Items'!$K$1:$K$489,0)</f>
        <v>188</v>
      </c>
      <c r="M188" s="114" t="str">
        <f ca="1" t="shared" si="18"/>
        <v>F0</v>
      </c>
      <c r="N188" s="114" t="str">
        <f ca="1" t="shared" si="19"/>
        <v>C2</v>
      </c>
      <c r="O188" s="114" t="str">
        <f ca="1" t="shared" si="20"/>
        <v>C2</v>
      </c>
      <c r="P188" s="39"/>
    </row>
    <row r="189" spans="1:16" ht="54" customHeight="1">
      <c r="A189" s="18" t="s">
        <v>1016</v>
      </c>
      <c r="B189" s="128" t="s">
        <v>403</v>
      </c>
      <c r="C189" s="3" t="s">
        <v>1124</v>
      </c>
      <c r="D189" s="4" t="s">
        <v>389</v>
      </c>
      <c r="E189" s="1" t="s">
        <v>197</v>
      </c>
      <c r="F189" s="5"/>
      <c r="G189" s="37"/>
      <c r="H189" s="11">
        <f t="shared" si="25"/>
        <v>0</v>
      </c>
      <c r="I189" s="127" t="s">
        <v>889</v>
      </c>
      <c r="J189" s="111">
        <f ca="1" t="shared" si="16"/>
      </c>
      <c r="K189" s="112" t="str">
        <f t="shared" si="17"/>
        <v>B142iCurb and Gutter (^ mm ht, Barrier, Integral, 600 mm width, 150 mm Plain Concrete Pavement)SD-200m</v>
      </c>
      <c r="L189" s="113">
        <f>MATCH(K189,'Pay Items'!$K$1:$K$489,0)</f>
        <v>189</v>
      </c>
      <c r="M189" s="114" t="str">
        <f ca="1" t="shared" si="18"/>
        <v>F0</v>
      </c>
      <c r="N189" s="114" t="str">
        <f ca="1" t="shared" si="19"/>
        <v>C2</v>
      </c>
      <c r="O189" s="114" t="str">
        <f ca="1" t="shared" si="20"/>
        <v>C2</v>
      </c>
      <c r="P189" s="39"/>
    </row>
    <row r="190" spans="1:16" ht="54" customHeight="1">
      <c r="A190" s="18" t="s">
        <v>1017</v>
      </c>
      <c r="B190" s="128" t="s">
        <v>404</v>
      </c>
      <c r="C190" s="3" t="s">
        <v>1125</v>
      </c>
      <c r="D190" s="4" t="s">
        <v>508</v>
      </c>
      <c r="E190" s="1" t="s">
        <v>197</v>
      </c>
      <c r="F190" s="5"/>
      <c r="G190" s="37"/>
      <c r="H190" s="11">
        <f t="shared" si="25"/>
        <v>0</v>
      </c>
      <c r="I190" s="127" t="s">
        <v>892</v>
      </c>
      <c r="J190" s="111">
        <f ca="1" t="shared" si="16"/>
      </c>
      <c r="K190" s="112" t="str">
        <f t="shared" si="17"/>
        <v>B143iCurb and Gutter ( ^ mm ht, Modified Barrier, Integral, 600 mm width, 150 mm Plain Concrete Pavement)SD-200 SD-203Bm</v>
      </c>
      <c r="L190" s="113">
        <f>MATCH(K190,'Pay Items'!$K$1:$K$489,0)</f>
        <v>190</v>
      </c>
      <c r="M190" s="114" t="str">
        <f ca="1" t="shared" si="18"/>
        <v>F0</v>
      </c>
      <c r="N190" s="114" t="str">
        <f ca="1" t="shared" si="19"/>
        <v>C2</v>
      </c>
      <c r="O190" s="114" t="str">
        <f ca="1" t="shared" si="20"/>
        <v>C2</v>
      </c>
      <c r="P190" s="39"/>
    </row>
    <row r="191" spans="1:16" ht="54" customHeight="1">
      <c r="A191" s="18" t="s">
        <v>1018</v>
      </c>
      <c r="B191" s="128" t="s">
        <v>405</v>
      </c>
      <c r="C191" s="3" t="s">
        <v>1123</v>
      </c>
      <c r="D191" s="4" t="s">
        <v>389</v>
      </c>
      <c r="E191" s="1" t="s">
        <v>197</v>
      </c>
      <c r="F191" s="5"/>
      <c r="G191" s="37"/>
      <c r="H191" s="11">
        <f t="shared" si="25"/>
        <v>0</v>
      </c>
      <c r="I191" s="127" t="s">
        <v>1019</v>
      </c>
      <c r="J191" s="111">
        <f ca="1" t="shared" si="16"/>
      </c>
      <c r="K191" s="112" t="str">
        <f t="shared" si="17"/>
        <v>B144iCurb and Gutter ( 40 mm ht, Lip Curb, Integral, 600 mm width, 150 mm Plain Concrete Pavement)SD-200m</v>
      </c>
      <c r="L191" s="113">
        <f>MATCH(K191,'Pay Items'!$K$1:$K$489,0)</f>
        <v>191</v>
      </c>
      <c r="M191" s="114" t="str">
        <f ca="1" t="shared" si="18"/>
        <v>F0</v>
      </c>
      <c r="N191" s="114" t="str">
        <f ca="1" t="shared" si="19"/>
        <v>C2</v>
      </c>
      <c r="O191" s="114" t="str">
        <f ca="1" t="shared" si="20"/>
        <v>C2</v>
      </c>
      <c r="P191" s="39"/>
    </row>
    <row r="192" spans="1:16" ht="54" customHeight="1">
      <c r="A192" s="18" t="s">
        <v>1020</v>
      </c>
      <c r="B192" s="128" t="s">
        <v>407</v>
      </c>
      <c r="C192" s="3" t="s">
        <v>1126</v>
      </c>
      <c r="D192" s="4" t="s">
        <v>389</v>
      </c>
      <c r="E192" s="1" t="s">
        <v>197</v>
      </c>
      <c r="F192" s="5"/>
      <c r="G192" s="37"/>
      <c r="H192" s="11">
        <f t="shared" si="25"/>
        <v>0</v>
      </c>
      <c r="I192" s="127" t="s">
        <v>1021</v>
      </c>
      <c r="J192" s="111">
        <f ca="1" t="shared" si="16"/>
      </c>
      <c r="K192" s="112" t="str">
        <f t="shared" si="17"/>
        <v>B145iCurb and Gutter ( 10-15 mm ht, Curb Ramp, Integral, 600 mm width, 150 mm Plain Concrete Pavement)SD-200m</v>
      </c>
      <c r="L192" s="113">
        <f>MATCH(K192,'Pay Items'!$K$1:$K$489,0)</f>
        <v>192</v>
      </c>
      <c r="M192" s="114" t="str">
        <f ca="1" t="shared" si="18"/>
        <v>F0</v>
      </c>
      <c r="N192" s="114" t="str">
        <f ca="1" t="shared" si="19"/>
        <v>C2</v>
      </c>
      <c r="O192" s="114" t="str">
        <f ca="1" t="shared" si="20"/>
        <v>C2</v>
      </c>
      <c r="P192" s="39"/>
    </row>
    <row r="193" spans="1:16" s="38" customFormat="1" ht="30" customHeight="1">
      <c r="A193" s="18" t="s">
        <v>1022</v>
      </c>
      <c r="B193" s="128" t="s">
        <v>406</v>
      </c>
      <c r="C193" s="3" t="s">
        <v>1127</v>
      </c>
      <c r="D193" s="4"/>
      <c r="E193" s="1" t="s">
        <v>197</v>
      </c>
      <c r="F193" s="10"/>
      <c r="G193" s="37"/>
      <c r="H193" s="11">
        <f t="shared" si="25"/>
        <v>0</v>
      </c>
      <c r="I193" s="126"/>
      <c r="J193" s="111">
        <f ca="1" t="shared" si="16"/>
      </c>
      <c r="K193" s="112" t="str">
        <f t="shared" si="17"/>
        <v>B146iLip Curb (125 mm ht, Integral)m</v>
      </c>
      <c r="L193" s="113">
        <f>MATCH(K193,'Pay Items'!$K$1:$K$489,0)</f>
        <v>193</v>
      </c>
      <c r="M193" s="114" t="str">
        <f ca="1" t="shared" si="18"/>
        <v>F0</v>
      </c>
      <c r="N193" s="114" t="str">
        <f ca="1" t="shared" si="19"/>
        <v>C2</v>
      </c>
      <c r="O193" s="114" t="str">
        <f ca="1" t="shared" si="20"/>
        <v>C2</v>
      </c>
      <c r="P193" s="39"/>
    </row>
    <row r="194" spans="1:16" s="38" customFormat="1" ht="30" customHeight="1">
      <c r="A194" s="18" t="s">
        <v>1023</v>
      </c>
      <c r="B194" s="128" t="s">
        <v>238</v>
      </c>
      <c r="C194" s="3" t="s">
        <v>1128</v>
      </c>
      <c r="D194" s="4" t="s">
        <v>390</v>
      </c>
      <c r="E194" s="1" t="s">
        <v>197</v>
      </c>
      <c r="F194" s="10"/>
      <c r="G194" s="37"/>
      <c r="H194" s="11">
        <f t="shared" si="25"/>
        <v>0</v>
      </c>
      <c r="I194" s="127" t="s">
        <v>1021</v>
      </c>
      <c r="J194" s="111">
        <f ca="1" t="shared" si="16"/>
      </c>
      <c r="K194" s="112" t="str">
        <f t="shared" si="17"/>
        <v>B147iLip Curb (75 mm ht, Integral)SD-202Am</v>
      </c>
      <c r="L194" s="113">
        <f>MATCH(K194,'Pay Items'!$K$1:$K$489,0)</f>
        <v>194</v>
      </c>
      <c r="M194" s="114" t="str">
        <f ca="1" t="shared" si="18"/>
        <v>F0</v>
      </c>
      <c r="N194" s="114" t="str">
        <f ca="1" t="shared" si="19"/>
        <v>C2</v>
      </c>
      <c r="O194" s="114" t="str">
        <f ca="1" t="shared" si="20"/>
        <v>C2</v>
      </c>
      <c r="P194" s="39"/>
    </row>
    <row r="195" spans="1:16" s="38" customFormat="1" ht="30" customHeight="1">
      <c r="A195" s="18" t="s">
        <v>1024</v>
      </c>
      <c r="B195" s="128" t="s">
        <v>408</v>
      </c>
      <c r="C195" s="3" t="s">
        <v>1129</v>
      </c>
      <c r="D195" s="4" t="s">
        <v>391</v>
      </c>
      <c r="E195" s="1" t="s">
        <v>197</v>
      </c>
      <c r="F195" s="10"/>
      <c r="G195" s="37"/>
      <c r="H195" s="11">
        <f t="shared" si="25"/>
        <v>0</v>
      </c>
      <c r="I195" s="127" t="s">
        <v>1019</v>
      </c>
      <c r="J195" s="111">
        <f ca="1" t="shared" si="16"/>
      </c>
      <c r="K195" s="112" t="str">
        <f t="shared" si="17"/>
        <v>B148iLip Curb (40 mm ht, Integral)SD-202Bm</v>
      </c>
      <c r="L195" s="113">
        <f>MATCH(K195,'Pay Items'!$K$1:$K$489,0)</f>
        <v>195</v>
      </c>
      <c r="M195" s="114" t="str">
        <f ca="1" t="shared" si="18"/>
        <v>F0</v>
      </c>
      <c r="N195" s="114" t="str">
        <f ca="1" t="shared" si="19"/>
        <v>C2</v>
      </c>
      <c r="O195" s="114" t="str">
        <f ca="1" t="shared" si="20"/>
        <v>C2</v>
      </c>
      <c r="P195" s="39"/>
    </row>
    <row r="196" spans="1:16" s="38" customFormat="1" ht="30" customHeight="1">
      <c r="A196" s="18" t="s">
        <v>1025</v>
      </c>
      <c r="B196" s="128" t="s">
        <v>512</v>
      </c>
      <c r="C196" s="3" t="s">
        <v>830</v>
      </c>
      <c r="D196" s="4" t="s">
        <v>392</v>
      </c>
      <c r="E196" s="1" t="s">
        <v>197</v>
      </c>
      <c r="F196" s="10"/>
      <c r="G196" s="37"/>
      <c r="H196" s="11">
        <f t="shared" si="25"/>
        <v>0</v>
      </c>
      <c r="I196" s="127" t="s">
        <v>889</v>
      </c>
      <c r="J196" s="111">
        <f ca="1" t="shared" si="16"/>
      </c>
      <c r="K196" s="112" t="str">
        <f t="shared" si="17"/>
        <v>B149iModified Lip Curb (^ mm ht, Dowelled)SD-202Cm</v>
      </c>
      <c r="L196" s="113">
        <f>MATCH(K196,'Pay Items'!$K$1:$K$489,0)</f>
        <v>196</v>
      </c>
      <c r="M196" s="114" t="str">
        <f ca="1" t="shared" si="18"/>
        <v>F0</v>
      </c>
      <c r="N196" s="114" t="str">
        <f ca="1" t="shared" si="19"/>
        <v>C2</v>
      </c>
      <c r="O196" s="114" t="str">
        <f ca="1" t="shared" si="20"/>
        <v>C2</v>
      </c>
      <c r="P196" s="39"/>
    </row>
    <row r="197" spans="1:16" s="38" customFormat="1" ht="30" customHeight="1">
      <c r="A197" s="18" t="s">
        <v>1026</v>
      </c>
      <c r="B197" s="128" t="s">
        <v>513</v>
      </c>
      <c r="C197" s="3" t="s">
        <v>1130</v>
      </c>
      <c r="D197" s="4" t="s">
        <v>416</v>
      </c>
      <c r="E197" s="1" t="s">
        <v>197</v>
      </c>
      <c r="F197" s="10"/>
      <c r="G197" s="37"/>
      <c r="H197" s="11">
        <f t="shared" si="25"/>
        <v>0</v>
      </c>
      <c r="I197" s="127"/>
      <c r="J197" s="111">
        <f aca="true" ca="1" t="shared" si="26" ref="J197:J260">IF(CELL("protect",$G197)=1,"LOCKED","")</f>
      </c>
      <c r="K197" s="112" t="str">
        <f aca="true" t="shared" si="27" ref="K197:K260">CLEAN(CONCATENATE(TRIM($A197),TRIM($C197),TRIM($D197),TRIM($E197)))</f>
        <v>B150iCurb Ramp (10-15 mm ht, Integral)SD-229A,B,Cm</v>
      </c>
      <c r="L197" s="113">
        <f>MATCH(K197,'Pay Items'!$K$1:$K$489,0)</f>
        <v>197</v>
      </c>
      <c r="M197" s="114" t="str">
        <f aca="true" ca="1" t="shared" si="28" ref="M197:M260">CELL("format",$F197)</f>
        <v>F0</v>
      </c>
      <c r="N197" s="114" t="str">
        <f aca="true" ca="1" t="shared" si="29" ref="N197:N260">CELL("format",$G197)</f>
        <v>C2</v>
      </c>
      <c r="O197" s="114" t="str">
        <f aca="true" ca="1" t="shared" si="30" ref="O197:O260">CELL("format",$H197)</f>
        <v>C2</v>
      </c>
      <c r="P197" s="39"/>
    </row>
    <row r="198" spans="1:16" s="91" customFormat="1" ht="30" customHeight="1">
      <c r="A198" s="18" t="s">
        <v>1027</v>
      </c>
      <c r="B198" s="128" t="s">
        <v>514</v>
      </c>
      <c r="C198" s="3" t="s">
        <v>1131</v>
      </c>
      <c r="D198" s="4" t="s">
        <v>416</v>
      </c>
      <c r="E198" s="1" t="s">
        <v>197</v>
      </c>
      <c r="F198" s="10"/>
      <c r="G198" s="37"/>
      <c r="H198" s="11">
        <f t="shared" si="25"/>
        <v>0</v>
      </c>
      <c r="I198" s="127"/>
      <c r="J198" s="111">
        <f ca="1" t="shared" si="26"/>
      </c>
      <c r="K198" s="112" t="str">
        <f t="shared" si="27"/>
        <v>B184iCurb Ramp (10-15 mm ht, Monolithic)SD-229A,B,Cm</v>
      </c>
      <c r="L198" s="113">
        <f>MATCH(K198,'Pay Items'!$K$1:$K$489,0)</f>
        <v>198</v>
      </c>
      <c r="M198" s="114" t="str">
        <f ca="1" t="shared" si="28"/>
        <v>F0</v>
      </c>
      <c r="N198" s="114" t="str">
        <f ca="1" t="shared" si="29"/>
        <v>C2</v>
      </c>
      <c r="O198" s="114" t="str">
        <f ca="1" t="shared" si="30"/>
        <v>C2</v>
      </c>
      <c r="P198" s="90"/>
    </row>
    <row r="199" spans="1:16" s="38" customFormat="1" ht="30" customHeight="1">
      <c r="A199" s="18" t="s">
        <v>1028</v>
      </c>
      <c r="B199" s="128" t="s">
        <v>515</v>
      </c>
      <c r="C199" s="3" t="s">
        <v>1132</v>
      </c>
      <c r="D199" s="4" t="s">
        <v>393</v>
      </c>
      <c r="E199" s="1" t="s">
        <v>197</v>
      </c>
      <c r="F199" s="10"/>
      <c r="G199" s="37"/>
      <c r="H199" s="11">
        <f t="shared" si="25"/>
        <v>0</v>
      </c>
      <c r="I199" s="126"/>
      <c r="J199" s="111">
        <f ca="1" t="shared" si="26"/>
      </c>
      <c r="K199" s="112" t="str">
        <f t="shared" si="27"/>
        <v>B151iSafety Curb (330 mm ht)SD-206Bm</v>
      </c>
      <c r="L199" s="113">
        <f>MATCH(K199,'Pay Items'!$K$1:$K$489,0)</f>
        <v>199</v>
      </c>
      <c r="M199" s="114" t="str">
        <f ca="1" t="shared" si="28"/>
        <v>F0</v>
      </c>
      <c r="N199" s="114" t="str">
        <f ca="1" t="shared" si="29"/>
        <v>C2</v>
      </c>
      <c r="O199" s="114" t="str">
        <f ca="1" t="shared" si="30"/>
        <v>C2</v>
      </c>
      <c r="P199" s="39"/>
    </row>
    <row r="200" spans="1:16" s="96" customFormat="1" ht="30" customHeight="1">
      <c r="A200" s="86" t="s">
        <v>421</v>
      </c>
      <c r="B200" s="79"/>
      <c r="C200" s="87" t="s">
        <v>705</v>
      </c>
      <c r="D200" s="92"/>
      <c r="E200" s="93"/>
      <c r="F200" s="94"/>
      <c r="G200" s="95"/>
      <c r="H200" s="95"/>
      <c r="I200" s="129"/>
      <c r="J200" s="111" t="str">
        <f ca="1" t="shared" si="26"/>
        <v>LOCKED</v>
      </c>
      <c r="K200" s="112" t="str">
        <f t="shared" si="27"/>
        <v>B152Pay Item Removed</v>
      </c>
      <c r="L200" s="113">
        <f>MATCH(K200,'Pay Items'!$K$1:$K$489,0)</f>
        <v>200</v>
      </c>
      <c r="M200" s="114" t="str">
        <f ca="1" t="shared" si="28"/>
        <v>F0</v>
      </c>
      <c r="N200" s="114" t="str">
        <f ca="1" t="shared" si="29"/>
        <v>C2</v>
      </c>
      <c r="O200" s="114" t="str">
        <f ca="1" t="shared" si="30"/>
        <v>C2</v>
      </c>
      <c r="P200" s="97"/>
    </row>
    <row r="201" spans="1:16" s="96" customFormat="1" ht="30" customHeight="1">
      <c r="A201" s="86" t="s">
        <v>516</v>
      </c>
      <c r="B201" s="79"/>
      <c r="C201" s="87" t="s">
        <v>705</v>
      </c>
      <c r="D201" s="92"/>
      <c r="E201" s="93"/>
      <c r="F201" s="94"/>
      <c r="G201" s="95"/>
      <c r="H201" s="95"/>
      <c r="I201" s="129"/>
      <c r="J201" s="111" t="str">
        <f ca="1" t="shared" si="26"/>
        <v>LOCKED</v>
      </c>
      <c r="K201" s="112" t="str">
        <f t="shared" si="27"/>
        <v>B153Pay Item Removed</v>
      </c>
      <c r="L201" s="113">
        <f>MATCH(K201,'Pay Items'!$K$1:$K$489,0)</f>
        <v>201</v>
      </c>
      <c r="M201" s="114" t="str">
        <f ca="1" t="shared" si="28"/>
        <v>F0</v>
      </c>
      <c r="N201" s="114" t="str">
        <f ca="1" t="shared" si="29"/>
        <v>C2</v>
      </c>
      <c r="O201" s="114" t="str">
        <f ca="1" t="shared" si="30"/>
        <v>C2</v>
      </c>
      <c r="P201" s="97"/>
    </row>
    <row r="202" spans="1:16" s="20" customFormat="1" ht="43.5" customHeight="1">
      <c r="A202" s="18" t="s">
        <v>1029</v>
      </c>
      <c r="B202" s="128" t="s">
        <v>358</v>
      </c>
      <c r="C202" s="3" t="s">
        <v>1133</v>
      </c>
      <c r="D202" s="4" t="s">
        <v>831</v>
      </c>
      <c r="E202" s="1" t="s">
        <v>197</v>
      </c>
      <c r="F202" s="10"/>
      <c r="G202" s="37"/>
      <c r="H202" s="11">
        <f>ROUND(G202*F202,2)</f>
        <v>0</v>
      </c>
      <c r="I202" s="127" t="s">
        <v>832</v>
      </c>
      <c r="J202" s="111">
        <f ca="1" t="shared" si="26"/>
      </c>
      <c r="K202" s="112" t="str">
        <f t="shared" si="27"/>
        <v>B210iSplash Strip (180 mm ht, Monolithic Barrier Curb, 750 mm width)SD-223Am</v>
      </c>
      <c r="L202" s="113">
        <f>MATCH(K202,'Pay Items'!$K$1:$K$489,0)</f>
        <v>202</v>
      </c>
      <c r="M202" s="114" t="str">
        <f ca="1" t="shared" si="28"/>
        <v>F0</v>
      </c>
      <c r="N202" s="114" t="str">
        <f ca="1" t="shared" si="29"/>
        <v>C2</v>
      </c>
      <c r="O202" s="114" t="str">
        <f ca="1" t="shared" si="30"/>
        <v>C2</v>
      </c>
      <c r="P202" s="115"/>
    </row>
    <row r="203" spans="1:16" s="20" customFormat="1" ht="43.5" customHeight="1">
      <c r="A203" s="18" t="s">
        <v>1030</v>
      </c>
      <c r="B203" s="128" t="s">
        <v>833</v>
      </c>
      <c r="C203" s="3" t="s">
        <v>1134</v>
      </c>
      <c r="D203" s="4" t="s">
        <v>831</v>
      </c>
      <c r="E203" s="1" t="s">
        <v>197</v>
      </c>
      <c r="F203" s="10"/>
      <c r="G203" s="37"/>
      <c r="H203" s="11">
        <f>ROUND(G203*F203,2)</f>
        <v>0</v>
      </c>
      <c r="I203" s="127" t="s">
        <v>674</v>
      </c>
      <c r="J203" s="111">
        <f ca="1" t="shared" si="26"/>
      </c>
      <c r="K203" s="112" t="str">
        <f t="shared" si="27"/>
        <v>B211iSplash Strip (150 mm ht, Monolithic Barrier Curb, 750 mm width)SD-223Am</v>
      </c>
      <c r="L203" s="113">
        <f>MATCH(K203,'Pay Items'!$K$1:$K$489,0)</f>
        <v>203</v>
      </c>
      <c r="M203" s="114" t="str">
        <f ca="1" t="shared" si="28"/>
        <v>F0</v>
      </c>
      <c r="N203" s="114" t="str">
        <f ca="1" t="shared" si="29"/>
        <v>C2</v>
      </c>
      <c r="O203" s="114" t="str">
        <f ca="1" t="shared" si="30"/>
        <v>C2</v>
      </c>
      <c r="P203" s="115"/>
    </row>
    <row r="204" spans="1:16" s="20" customFormat="1" ht="54" customHeight="1">
      <c r="A204" s="18" t="s">
        <v>1031</v>
      </c>
      <c r="B204" s="128" t="s">
        <v>834</v>
      </c>
      <c r="C204" s="3" t="s">
        <v>1135</v>
      </c>
      <c r="D204" s="4" t="s">
        <v>831</v>
      </c>
      <c r="E204" s="1" t="s">
        <v>197</v>
      </c>
      <c r="F204" s="10"/>
      <c r="G204" s="37"/>
      <c r="H204" s="11">
        <f>ROUND(G204*F204,2)</f>
        <v>0</v>
      </c>
      <c r="I204" s="127" t="s">
        <v>674</v>
      </c>
      <c r="J204" s="111">
        <f ca="1" t="shared" si="26"/>
      </c>
      <c r="K204" s="112" t="str">
        <f t="shared" si="27"/>
        <v>B212iSplash Strip (150 mm ht, Monolithic Modified Barrier Curb, 750 mm width)SD-223Am</v>
      </c>
      <c r="L204" s="113">
        <f>MATCH(K204,'Pay Items'!$K$1:$K$489,0)</f>
        <v>204</v>
      </c>
      <c r="M204" s="114" t="str">
        <f ca="1" t="shared" si="28"/>
        <v>F0</v>
      </c>
      <c r="N204" s="114" t="str">
        <f ca="1" t="shared" si="29"/>
        <v>C2</v>
      </c>
      <c r="O204" s="114" t="str">
        <f ca="1" t="shared" si="30"/>
        <v>C2</v>
      </c>
      <c r="P204" s="115"/>
    </row>
    <row r="205" spans="1:16" s="20" customFormat="1" ht="43.5" customHeight="1">
      <c r="A205" s="18" t="s">
        <v>1032</v>
      </c>
      <c r="B205" s="128" t="s">
        <v>899</v>
      </c>
      <c r="C205" s="3" t="s">
        <v>1136</v>
      </c>
      <c r="D205" s="4" t="s">
        <v>835</v>
      </c>
      <c r="E205" s="1" t="s">
        <v>197</v>
      </c>
      <c r="F205" s="10"/>
      <c r="G205" s="37"/>
      <c r="H205" s="11">
        <f>ROUND(G205*F205,2)</f>
        <v>0</v>
      </c>
      <c r="I205" s="127"/>
      <c r="J205" s="111">
        <f ca="1" t="shared" si="26"/>
      </c>
      <c r="K205" s="112" t="str">
        <f t="shared" si="27"/>
        <v>B213iSplash Strip, ( Separate, 600 mm width)SD-223Bm</v>
      </c>
      <c r="L205" s="113">
        <f>MATCH(K205,'Pay Items'!$K$1:$K$489,0)</f>
        <v>205</v>
      </c>
      <c r="M205" s="114" t="str">
        <f ca="1" t="shared" si="28"/>
        <v>F0</v>
      </c>
      <c r="N205" s="114" t="str">
        <f ca="1" t="shared" si="29"/>
        <v>C2</v>
      </c>
      <c r="O205" s="114" t="str">
        <f ca="1" t="shared" si="30"/>
        <v>C2</v>
      </c>
      <c r="P205" s="115"/>
    </row>
    <row r="206" spans="1:16" s="38" customFormat="1" ht="30" customHeight="1">
      <c r="A206" s="18" t="s">
        <v>1033</v>
      </c>
      <c r="B206" s="7" t="s">
        <v>183</v>
      </c>
      <c r="C206" s="3" t="s">
        <v>172</v>
      </c>
      <c r="D206" s="4" t="s">
        <v>997</v>
      </c>
      <c r="E206" s="1"/>
      <c r="F206" s="10"/>
      <c r="G206" s="118"/>
      <c r="H206" s="11"/>
      <c r="I206" s="127"/>
      <c r="J206" s="111" t="str">
        <f ca="1" t="shared" si="26"/>
        <v>LOCKED</v>
      </c>
      <c r="K206" s="112" t="str">
        <f t="shared" si="27"/>
        <v>B154rlConcrete Curb RenewalCW 3240-R8</v>
      </c>
      <c r="L206" s="113">
        <f>MATCH(K206,'Pay Items'!$K$1:$K$489,0)</f>
        <v>206</v>
      </c>
      <c r="M206" s="114" t="str">
        <f ca="1" t="shared" si="28"/>
        <v>F0</v>
      </c>
      <c r="N206" s="114" t="str">
        <f ca="1" t="shared" si="29"/>
        <v>G</v>
      </c>
      <c r="O206" s="114" t="str">
        <f ca="1" t="shared" si="30"/>
        <v>C2</v>
      </c>
      <c r="P206" s="39"/>
    </row>
    <row r="207" spans="1:16" s="38" customFormat="1" ht="30" customHeight="1">
      <c r="A207" s="18" t="s">
        <v>1034</v>
      </c>
      <c r="B207" s="128" t="s">
        <v>397</v>
      </c>
      <c r="C207" s="3" t="s">
        <v>1118</v>
      </c>
      <c r="D207" s="4" t="s">
        <v>836</v>
      </c>
      <c r="E207" s="1"/>
      <c r="F207" s="10"/>
      <c r="G207" s="11"/>
      <c r="H207" s="11"/>
      <c r="I207" s="127" t="s">
        <v>889</v>
      </c>
      <c r="J207" s="111" t="str">
        <f ca="1" t="shared" si="26"/>
        <v>LOCKED</v>
      </c>
      <c r="K207" s="112" t="str">
        <f t="shared" si="27"/>
        <v>B155rlBarrier (^ mm ht, Dowelled)SD-205,SD-206A</v>
      </c>
      <c r="L207" s="113">
        <f>MATCH(K207,'Pay Items'!$K$1:$K$489,0)</f>
        <v>207</v>
      </c>
      <c r="M207" s="114" t="str">
        <f ca="1" t="shared" si="28"/>
        <v>F0</v>
      </c>
      <c r="N207" s="114" t="str">
        <f ca="1" t="shared" si="29"/>
        <v>C2</v>
      </c>
      <c r="O207" s="114" t="str">
        <f ca="1" t="shared" si="30"/>
        <v>C2</v>
      </c>
      <c r="P207" s="39"/>
    </row>
    <row r="208" spans="1:16" s="38" customFormat="1" ht="30" customHeight="1">
      <c r="A208" s="18" t="s">
        <v>1035</v>
      </c>
      <c r="B208" s="2" t="s">
        <v>822</v>
      </c>
      <c r="C208" s="3" t="s">
        <v>837</v>
      </c>
      <c r="D208" s="4"/>
      <c r="E208" s="1" t="s">
        <v>197</v>
      </c>
      <c r="F208" s="10"/>
      <c r="G208" s="37"/>
      <c r="H208" s="11">
        <f>ROUND(G208*F208,2)</f>
        <v>0</v>
      </c>
      <c r="I208" s="129"/>
      <c r="J208" s="111">
        <f ca="1" t="shared" si="26"/>
      </c>
      <c r="K208" s="112" t="str">
        <f t="shared" si="27"/>
        <v>B156rlLess than 3 mm</v>
      </c>
      <c r="L208" s="113">
        <f>MATCH(K208,'Pay Items'!$K$1:$K$489,0)</f>
        <v>208</v>
      </c>
      <c r="M208" s="114" t="str">
        <f ca="1" t="shared" si="28"/>
        <v>F0</v>
      </c>
      <c r="N208" s="114" t="str">
        <f ca="1" t="shared" si="29"/>
        <v>C2</v>
      </c>
      <c r="O208" s="114" t="str">
        <f ca="1" t="shared" si="30"/>
        <v>C2</v>
      </c>
      <c r="P208" s="39"/>
    </row>
    <row r="209" spans="1:16" s="38" customFormat="1" ht="30" customHeight="1">
      <c r="A209" s="18" t="s">
        <v>1036</v>
      </c>
      <c r="B209" s="2" t="s">
        <v>824</v>
      </c>
      <c r="C209" s="3" t="s">
        <v>838</v>
      </c>
      <c r="D209" s="4"/>
      <c r="E209" s="1" t="s">
        <v>197</v>
      </c>
      <c r="F209" s="10"/>
      <c r="G209" s="37"/>
      <c r="H209" s="11">
        <f>ROUND(G209*F209,2)</f>
        <v>0</v>
      </c>
      <c r="I209" s="127"/>
      <c r="J209" s="111">
        <f ca="1" t="shared" si="26"/>
      </c>
      <c r="K209" s="112" t="str">
        <f t="shared" si="27"/>
        <v>B157rl3 m to 30 mm</v>
      </c>
      <c r="L209" s="113">
        <f>MATCH(K209,'Pay Items'!$K$1:$K$489,0)</f>
        <v>209</v>
      </c>
      <c r="M209" s="114" t="str">
        <f ca="1" t="shared" si="28"/>
        <v>F0</v>
      </c>
      <c r="N209" s="114" t="str">
        <f ca="1" t="shared" si="29"/>
        <v>C2</v>
      </c>
      <c r="O209" s="114" t="str">
        <f ca="1" t="shared" si="30"/>
        <v>C2</v>
      </c>
      <c r="P209" s="39"/>
    </row>
    <row r="210" spans="1:16" s="38" customFormat="1" ht="30" customHeight="1">
      <c r="A210" s="18" t="s">
        <v>1037</v>
      </c>
      <c r="B210" s="2" t="s">
        <v>839</v>
      </c>
      <c r="C210" s="3" t="s">
        <v>840</v>
      </c>
      <c r="D210" s="4" t="s">
        <v>188</v>
      </c>
      <c r="E210" s="1" t="s">
        <v>197</v>
      </c>
      <c r="F210" s="10"/>
      <c r="G210" s="37"/>
      <c r="H210" s="11">
        <f>ROUND(G210*F210,2)</f>
        <v>0</v>
      </c>
      <c r="I210" s="130"/>
      <c r="J210" s="111">
        <f ca="1" t="shared" si="26"/>
      </c>
      <c r="K210" s="112" t="str">
        <f t="shared" si="27"/>
        <v>B158rlGreater than 30 mm</v>
      </c>
      <c r="L210" s="113">
        <f>MATCH(K210,'Pay Items'!$K$1:$K$489,0)</f>
        <v>210</v>
      </c>
      <c r="M210" s="114" t="str">
        <f ca="1" t="shared" si="28"/>
        <v>F0</v>
      </c>
      <c r="N210" s="114" t="str">
        <f ca="1" t="shared" si="29"/>
        <v>C2</v>
      </c>
      <c r="O210" s="114" t="str">
        <f ca="1" t="shared" si="30"/>
        <v>C2</v>
      </c>
      <c r="P210" s="39"/>
    </row>
    <row r="211" spans="1:16" s="38" customFormat="1" ht="30" customHeight="1">
      <c r="A211" s="18" t="s">
        <v>1038</v>
      </c>
      <c r="B211" s="128" t="s">
        <v>398</v>
      </c>
      <c r="C211" s="3" t="s">
        <v>1119</v>
      </c>
      <c r="D211" s="4" t="s">
        <v>661</v>
      </c>
      <c r="E211" s="1"/>
      <c r="F211" s="10"/>
      <c r="G211" s="11"/>
      <c r="H211" s="11"/>
      <c r="I211" s="127" t="s">
        <v>889</v>
      </c>
      <c r="J211" s="111" t="str">
        <f ca="1" t="shared" si="26"/>
        <v>LOCKED</v>
      </c>
      <c r="K211" s="112" t="str">
        <f t="shared" si="27"/>
        <v>B159rlBarrier (^ mm ht, Separate)SD-203A</v>
      </c>
      <c r="L211" s="113">
        <f>MATCH(K211,'Pay Items'!$K$1:$K$489,0)</f>
        <v>211</v>
      </c>
      <c r="M211" s="114" t="str">
        <f ca="1" t="shared" si="28"/>
        <v>F0</v>
      </c>
      <c r="N211" s="114" t="str">
        <f ca="1" t="shared" si="29"/>
        <v>C2</v>
      </c>
      <c r="O211" s="114" t="str">
        <f ca="1" t="shared" si="30"/>
        <v>C2</v>
      </c>
      <c r="P211" s="39"/>
    </row>
    <row r="212" spans="1:16" s="38" customFormat="1" ht="30" customHeight="1">
      <c r="A212" s="18" t="s">
        <v>1039</v>
      </c>
      <c r="B212" s="2" t="s">
        <v>822</v>
      </c>
      <c r="C212" s="3" t="s">
        <v>837</v>
      </c>
      <c r="D212" s="4"/>
      <c r="E212" s="1" t="s">
        <v>197</v>
      </c>
      <c r="F212" s="10"/>
      <c r="G212" s="37"/>
      <c r="H212" s="11">
        <f>ROUND(G212*F212,2)</f>
        <v>0</v>
      </c>
      <c r="I212" s="129"/>
      <c r="J212" s="111">
        <f ca="1" t="shared" si="26"/>
      </c>
      <c r="K212" s="112" t="str">
        <f t="shared" si="27"/>
        <v>B160rlLess than 3 mm</v>
      </c>
      <c r="L212" s="113">
        <f>MATCH(K212,'Pay Items'!$K$1:$K$489,0)</f>
        <v>212</v>
      </c>
      <c r="M212" s="114" t="str">
        <f ca="1" t="shared" si="28"/>
        <v>F0</v>
      </c>
      <c r="N212" s="114" t="str">
        <f ca="1" t="shared" si="29"/>
        <v>C2</v>
      </c>
      <c r="O212" s="114" t="str">
        <f ca="1" t="shared" si="30"/>
        <v>C2</v>
      </c>
      <c r="P212" s="39"/>
    </row>
    <row r="213" spans="1:16" s="38" customFormat="1" ht="30" customHeight="1">
      <c r="A213" s="18" t="s">
        <v>1040</v>
      </c>
      <c r="B213" s="2" t="s">
        <v>824</v>
      </c>
      <c r="C213" s="3" t="s">
        <v>838</v>
      </c>
      <c r="D213" s="4"/>
      <c r="E213" s="1" t="s">
        <v>197</v>
      </c>
      <c r="F213" s="10"/>
      <c r="G213" s="37"/>
      <c r="H213" s="11">
        <f>ROUND(G213*F213,2)</f>
        <v>0</v>
      </c>
      <c r="I213" s="127"/>
      <c r="J213" s="111">
        <f ca="1" t="shared" si="26"/>
      </c>
      <c r="K213" s="112" t="str">
        <f t="shared" si="27"/>
        <v>B161rl3 m to 30 mm</v>
      </c>
      <c r="L213" s="113">
        <f>MATCH(K213,'Pay Items'!$K$1:$K$489,0)</f>
        <v>213</v>
      </c>
      <c r="M213" s="114" t="str">
        <f ca="1" t="shared" si="28"/>
        <v>F0</v>
      </c>
      <c r="N213" s="114" t="str">
        <f ca="1" t="shared" si="29"/>
        <v>C2</v>
      </c>
      <c r="O213" s="114" t="str">
        <f ca="1" t="shared" si="30"/>
        <v>C2</v>
      </c>
      <c r="P213" s="39"/>
    </row>
    <row r="214" spans="1:16" s="38" customFormat="1" ht="30" customHeight="1">
      <c r="A214" s="18" t="s">
        <v>1041</v>
      </c>
      <c r="B214" s="2" t="s">
        <v>839</v>
      </c>
      <c r="C214" s="3" t="s">
        <v>841</v>
      </c>
      <c r="D214" s="4" t="s">
        <v>188</v>
      </c>
      <c r="E214" s="1" t="s">
        <v>197</v>
      </c>
      <c r="F214" s="10"/>
      <c r="G214" s="37"/>
      <c r="H214" s="11">
        <f>ROUND(G214*F214,2)</f>
        <v>0</v>
      </c>
      <c r="I214" s="130"/>
      <c r="J214" s="111">
        <f ca="1" t="shared" si="26"/>
      </c>
      <c r="K214" s="112" t="str">
        <f t="shared" si="27"/>
        <v>B162rlGreater than 30 mm</v>
      </c>
      <c r="L214" s="113">
        <f>MATCH(K214,'Pay Items'!$K$1:$K$489,0)</f>
        <v>214</v>
      </c>
      <c r="M214" s="114" t="str">
        <f ca="1" t="shared" si="28"/>
        <v>F0</v>
      </c>
      <c r="N214" s="114" t="str">
        <f ca="1" t="shared" si="29"/>
        <v>C2</v>
      </c>
      <c r="O214" s="114" t="str">
        <f ca="1" t="shared" si="30"/>
        <v>C2</v>
      </c>
      <c r="P214" s="39"/>
    </row>
    <row r="215" spans="1:16" s="38" customFormat="1" ht="30" customHeight="1">
      <c r="A215" s="18" t="s">
        <v>1042</v>
      </c>
      <c r="B215" s="128" t="s">
        <v>399</v>
      </c>
      <c r="C215" s="3" t="s">
        <v>1120</v>
      </c>
      <c r="D215" s="4" t="s">
        <v>394</v>
      </c>
      <c r="E215" s="1"/>
      <c r="F215" s="10"/>
      <c r="G215" s="11"/>
      <c r="H215" s="11"/>
      <c r="I215" s="126" t="s">
        <v>893</v>
      </c>
      <c r="J215" s="111" t="str">
        <f ca="1" t="shared" si="26"/>
        <v>LOCKED</v>
      </c>
      <c r="K215" s="112" t="str">
        <f t="shared" si="27"/>
        <v>B163rlBarrier (^ mm ht, Integral)SD-204</v>
      </c>
      <c r="L215" s="113">
        <f>MATCH(K215,'Pay Items'!$K$1:$K$489,0)</f>
        <v>215</v>
      </c>
      <c r="M215" s="114" t="str">
        <f ca="1" t="shared" si="28"/>
        <v>F0</v>
      </c>
      <c r="N215" s="114" t="str">
        <f ca="1" t="shared" si="29"/>
        <v>C2</v>
      </c>
      <c r="O215" s="114" t="str">
        <f ca="1" t="shared" si="30"/>
        <v>C2</v>
      </c>
      <c r="P215" s="39"/>
    </row>
    <row r="216" spans="1:16" s="38" customFormat="1" ht="30" customHeight="1">
      <c r="A216" s="18" t="s">
        <v>1043</v>
      </c>
      <c r="B216" s="2" t="s">
        <v>822</v>
      </c>
      <c r="C216" s="3" t="s">
        <v>837</v>
      </c>
      <c r="D216" s="4"/>
      <c r="E216" s="1" t="s">
        <v>197</v>
      </c>
      <c r="F216" s="10"/>
      <c r="G216" s="37"/>
      <c r="H216" s="11">
        <f aca="true" t="shared" si="31" ref="H216:H221">ROUND(G216*F216,2)</f>
        <v>0</v>
      </c>
      <c r="I216" s="129"/>
      <c r="J216" s="111">
        <f ca="1" t="shared" si="26"/>
      </c>
      <c r="K216" s="112" t="str">
        <f t="shared" si="27"/>
        <v>B164rlLess than 3 mm</v>
      </c>
      <c r="L216" s="113">
        <f>MATCH(K216,'Pay Items'!$K$1:$K$489,0)</f>
        <v>216</v>
      </c>
      <c r="M216" s="114" t="str">
        <f ca="1" t="shared" si="28"/>
        <v>F0</v>
      </c>
      <c r="N216" s="114" t="str">
        <f ca="1" t="shared" si="29"/>
        <v>C2</v>
      </c>
      <c r="O216" s="114" t="str">
        <f ca="1" t="shared" si="30"/>
        <v>C2</v>
      </c>
      <c r="P216" s="39"/>
    </row>
    <row r="217" spans="1:16" s="38" customFormat="1" ht="30" customHeight="1">
      <c r="A217" s="18" t="s">
        <v>1044</v>
      </c>
      <c r="B217" s="2" t="s">
        <v>824</v>
      </c>
      <c r="C217" s="3" t="s">
        <v>838</v>
      </c>
      <c r="D217" s="4"/>
      <c r="E217" s="1" t="s">
        <v>197</v>
      </c>
      <c r="F217" s="10"/>
      <c r="G217" s="37"/>
      <c r="H217" s="11">
        <f t="shared" si="31"/>
        <v>0</v>
      </c>
      <c r="I217" s="127"/>
      <c r="J217" s="111">
        <f ca="1" t="shared" si="26"/>
      </c>
      <c r="K217" s="112" t="str">
        <f t="shared" si="27"/>
        <v>B165rl3 m to 30 mm</v>
      </c>
      <c r="L217" s="113">
        <f>MATCH(K217,'Pay Items'!$K$1:$K$489,0)</f>
        <v>217</v>
      </c>
      <c r="M217" s="114" t="str">
        <f ca="1" t="shared" si="28"/>
        <v>F0</v>
      </c>
      <c r="N217" s="114" t="str">
        <f ca="1" t="shared" si="29"/>
        <v>C2</v>
      </c>
      <c r="O217" s="114" t="str">
        <f ca="1" t="shared" si="30"/>
        <v>C2</v>
      </c>
      <c r="P217" s="39"/>
    </row>
    <row r="218" spans="1:16" s="38" customFormat="1" ht="30" customHeight="1">
      <c r="A218" s="18" t="s">
        <v>1045</v>
      </c>
      <c r="B218" s="2" t="s">
        <v>839</v>
      </c>
      <c r="C218" s="3" t="s">
        <v>841</v>
      </c>
      <c r="D218" s="4" t="s">
        <v>188</v>
      </c>
      <c r="E218" s="1" t="s">
        <v>197</v>
      </c>
      <c r="F218" s="10"/>
      <c r="G218" s="37"/>
      <c r="H218" s="11">
        <f t="shared" si="31"/>
        <v>0</v>
      </c>
      <c r="I218" s="130"/>
      <c r="J218" s="111">
        <f ca="1" t="shared" si="26"/>
      </c>
      <c r="K218" s="112" t="str">
        <f t="shared" si="27"/>
        <v>B166rlGreater than 30 mm</v>
      </c>
      <c r="L218" s="113">
        <f>MATCH(K218,'Pay Items'!$K$1:$K$489,0)</f>
        <v>218</v>
      </c>
      <c r="M218" s="114" t="str">
        <f ca="1" t="shared" si="28"/>
        <v>F0</v>
      </c>
      <c r="N218" s="114" t="str">
        <f ca="1" t="shared" si="29"/>
        <v>C2</v>
      </c>
      <c r="O218" s="114" t="str">
        <f ca="1" t="shared" si="30"/>
        <v>C2</v>
      </c>
      <c r="P218" s="39"/>
    </row>
    <row r="219" spans="1:16" s="38" customFormat="1" ht="30" customHeight="1">
      <c r="A219" s="18" t="s">
        <v>1046</v>
      </c>
      <c r="B219" s="128" t="s">
        <v>400</v>
      </c>
      <c r="C219" s="3" t="s">
        <v>1121</v>
      </c>
      <c r="D219" s="4" t="s">
        <v>451</v>
      </c>
      <c r="E219" s="1" t="s">
        <v>197</v>
      </c>
      <c r="F219" s="10"/>
      <c r="G219" s="37"/>
      <c r="H219" s="11">
        <f t="shared" si="31"/>
        <v>0</v>
      </c>
      <c r="I219" s="127" t="s">
        <v>892</v>
      </c>
      <c r="J219" s="111">
        <f ca="1" t="shared" si="26"/>
      </c>
      <c r="K219" s="112" t="str">
        <f t="shared" si="27"/>
        <v>B167rlModified Barrier (^ mm ht, Dowelled)SD-203Bm</v>
      </c>
      <c r="L219" s="113">
        <f>MATCH(K219,'Pay Items'!$K$1:$K$489,0)</f>
        <v>219</v>
      </c>
      <c r="M219" s="114" t="str">
        <f ca="1" t="shared" si="28"/>
        <v>F0</v>
      </c>
      <c r="N219" s="114" t="str">
        <f ca="1" t="shared" si="29"/>
        <v>C2</v>
      </c>
      <c r="O219" s="114" t="str">
        <f ca="1" t="shared" si="30"/>
        <v>C2</v>
      </c>
      <c r="P219" s="39"/>
    </row>
    <row r="220" spans="1:16" s="38" customFormat="1" ht="30" customHeight="1">
      <c r="A220" s="18" t="s">
        <v>1047</v>
      </c>
      <c r="B220" s="128" t="s">
        <v>401</v>
      </c>
      <c r="C220" s="3" t="s">
        <v>1137</v>
      </c>
      <c r="D220" s="4" t="s">
        <v>451</v>
      </c>
      <c r="E220" s="1" t="s">
        <v>197</v>
      </c>
      <c r="F220" s="10"/>
      <c r="G220" s="37"/>
      <c r="H220" s="11">
        <f t="shared" si="31"/>
        <v>0</v>
      </c>
      <c r="I220" s="126" t="s">
        <v>893</v>
      </c>
      <c r="J220" s="111">
        <f ca="1" t="shared" si="26"/>
      </c>
      <c r="K220" s="112" t="str">
        <f t="shared" si="27"/>
        <v>B168rlModified Barrier (^ mm ht Integral)SD-203Bm</v>
      </c>
      <c r="L220" s="113">
        <f>MATCH(K220,'Pay Items'!$K$1:$K$489,0)</f>
        <v>220</v>
      </c>
      <c r="M220" s="114" t="str">
        <f ca="1" t="shared" si="28"/>
        <v>F0</v>
      </c>
      <c r="N220" s="114" t="str">
        <f ca="1" t="shared" si="29"/>
        <v>C2</v>
      </c>
      <c r="O220" s="114" t="str">
        <f ca="1" t="shared" si="30"/>
        <v>C2</v>
      </c>
      <c r="P220" s="39"/>
    </row>
    <row r="221" spans="1:16" s="38" customFormat="1" ht="30" customHeight="1">
      <c r="A221" s="18" t="s">
        <v>1048</v>
      </c>
      <c r="B221" s="128" t="s">
        <v>402</v>
      </c>
      <c r="C221" s="3" t="s">
        <v>1138</v>
      </c>
      <c r="D221" s="4" t="s">
        <v>388</v>
      </c>
      <c r="E221" s="1" t="s">
        <v>197</v>
      </c>
      <c r="F221" s="10"/>
      <c r="G221" s="37"/>
      <c r="H221" s="11">
        <f t="shared" si="31"/>
        <v>0</v>
      </c>
      <c r="I221" s="126" t="s">
        <v>893</v>
      </c>
      <c r="J221" s="111">
        <f ca="1" t="shared" si="26"/>
      </c>
      <c r="K221" s="112" t="str">
        <f t="shared" si="27"/>
        <v>B169rlMountable Curb (^ mm ht Integral)SD-201m</v>
      </c>
      <c r="L221" s="113">
        <f>MATCH(K221,'Pay Items'!$K$1:$K$489,0)</f>
        <v>221</v>
      </c>
      <c r="M221" s="114" t="str">
        <f ca="1" t="shared" si="28"/>
        <v>F0</v>
      </c>
      <c r="N221" s="114" t="str">
        <f ca="1" t="shared" si="29"/>
        <v>C2</v>
      </c>
      <c r="O221" s="114" t="str">
        <f ca="1" t="shared" si="30"/>
        <v>C2</v>
      </c>
      <c r="P221" s="39"/>
    </row>
    <row r="222" spans="1:16" ht="54" customHeight="1">
      <c r="A222" s="18" t="s">
        <v>1049</v>
      </c>
      <c r="B222" s="128" t="s">
        <v>403</v>
      </c>
      <c r="C222" s="3" t="s">
        <v>1124</v>
      </c>
      <c r="D222" s="4" t="s">
        <v>389</v>
      </c>
      <c r="E222" s="1"/>
      <c r="F222" s="5"/>
      <c r="G222" s="118"/>
      <c r="H222" s="11"/>
      <c r="I222" s="127" t="s">
        <v>889</v>
      </c>
      <c r="J222" s="111" t="str">
        <f ca="1" t="shared" si="26"/>
        <v>LOCKED</v>
      </c>
      <c r="K222" s="112" t="str">
        <f t="shared" si="27"/>
        <v>B170rlCurb and Gutter (^ mm ht, Barrier, Integral, 600 mm width, 150 mm Plain Concrete Pavement)SD-200</v>
      </c>
      <c r="L222" s="113">
        <f>MATCH(K222,'Pay Items'!$K$1:$K$489,0)</f>
        <v>222</v>
      </c>
      <c r="M222" s="114" t="str">
        <f ca="1" t="shared" si="28"/>
        <v>F0</v>
      </c>
      <c r="N222" s="114" t="str">
        <f ca="1" t="shared" si="29"/>
        <v>G</v>
      </c>
      <c r="O222" s="114" t="str">
        <f ca="1" t="shared" si="30"/>
        <v>C2</v>
      </c>
      <c r="P222" s="39"/>
    </row>
    <row r="223" spans="1:16" s="38" customFormat="1" ht="30" customHeight="1">
      <c r="A223" s="18" t="s">
        <v>1050</v>
      </c>
      <c r="B223" s="2" t="s">
        <v>822</v>
      </c>
      <c r="C223" s="3" t="s">
        <v>837</v>
      </c>
      <c r="D223" s="4"/>
      <c r="E223" s="1" t="s">
        <v>197</v>
      </c>
      <c r="F223" s="10"/>
      <c r="G223" s="37"/>
      <c r="H223" s="11">
        <f>ROUND(G223*F223,2)</f>
        <v>0</v>
      </c>
      <c r="I223" s="129"/>
      <c r="J223" s="111">
        <f ca="1" t="shared" si="26"/>
      </c>
      <c r="K223" s="112" t="str">
        <f t="shared" si="27"/>
        <v>B171rlLess than 3 mm</v>
      </c>
      <c r="L223" s="113">
        <f>MATCH(K223,'Pay Items'!$K$1:$K$489,0)</f>
        <v>223</v>
      </c>
      <c r="M223" s="114" t="str">
        <f ca="1" t="shared" si="28"/>
        <v>F0</v>
      </c>
      <c r="N223" s="114" t="str">
        <f ca="1" t="shared" si="29"/>
        <v>C2</v>
      </c>
      <c r="O223" s="114" t="str">
        <f ca="1" t="shared" si="30"/>
        <v>C2</v>
      </c>
      <c r="P223" s="39"/>
    </row>
    <row r="224" spans="1:16" s="38" customFormat="1" ht="30" customHeight="1">
      <c r="A224" s="18" t="s">
        <v>1051</v>
      </c>
      <c r="B224" s="2" t="s">
        <v>824</v>
      </c>
      <c r="C224" s="3" t="s">
        <v>838</v>
      </c>
      <c r="D224" s="4"/>
      <c r="E224" s="1" t="s">
        <v>197</v>
      </c>
      <c r="F224" s="10"/>
      <c r="G224" s="37"/>
      <c r="H224" s="11">
        <f>ROUND(G224*F224,2)</f>
        <v>0</v>
      </c>
      <c r="I224" s="127"/>
      <c r="J224" s="111">
        <f ca="1" t="shared" si="26"/>
      </c>
      <c r="K224" s="112" t="str">
        <f t="shared" si="27"/>
        <v>B172rl3 m to 30 mm</v>
      </c>
      <c r="L224" s="113">
        <f>MATCH(K224,'Pay Items'!$K$1:$K$489,0)</f>
        <v>224</v>
      </c>
      <c r="M224" s="114" t="str">
        <f ca="1" t="shared" si="28"/>
        <v>F0</v>
      </c>
      <c r="N224" s="114" t="str">
        <f ca="1" t="shared" si="29"/>
        <v>C2</v>
      </c>
      <c r="O224" s="114" t="str">
        <f ca="1" t="shared" si="30"/>
        <v>C2</v>
      </c>
      <c r="P224" s="39"/>
    </row>
    <row r="225" spans="1:16" s="38" customFormat="1" ht="30" customHeight="1">
      <c r="A225" s="18" t="s">
        <v>1052</v>
      </c>
      <c r="B225" s="2" t="s">
        <v>839</v>
      </c>
      <c r="C225" s="3" t="s">
        <v>841</v>
      </c>
      <c r="D225" s="4" t="s">
        <v>188</v>
      </c>
      <c r="E225" s="1" t="s">
        <v>197</v>
      </c>
      <c r="F225" s="10"/>
      <c r="G225" s="37"/>
      <c r="H225" s="11">
        <f>ROUND(G225*F225,2)</f>
        <v>0</v>
      </c>
      <c r="I225" s="130"/>
      <c r="J225" s="111">
        <f ca="1" t="shared" si="26"/>
      </c>
      <c r="K225" s="112" t="str">
        <f t="shared" si="27"/>
        <v>B173rlGreater than 30 mm</v>
      </c>
      <c r="L225" s="113">
        <f>MATCH(K225,'Pay Items'!$K$1:$K$489,0)</f>
        <v>225</v>
      </c>
      <c r="M225" s="114" t="str">
        <f ca="1" t="shared" si="28"/>
        <v>F0</v>
      </c>
      <c r="N225" s="114" t="str">
        <f ca="1" t="shared" si="29"/>
        <v>C2</v>
      </c>
      <c r="O225" s="114" t="str">
        <f ca="1" t="shared" si="30"/>
        <v>C2</v>
      </c>
      <c r="P225" s="39"/>
    </row>
    <row r="226" spans="1:16" ht="54" customHeight="1">
      <c r="A226" s="18" t="s">
        <v>1053</v>
      </c>
      <c r="B226" s="128" t="s">
        <v>404</v>
      </c>
      <c r="C226" s="3" t="s">
        <v>1139</v>
      </c>
      <c r="D226" s="4" t="s">
        <v>508</v>
      </c>
      <c r="E226" s="1"/>
      <c r="F226" s="5"/>
      <c r="G226" s="118"/>
      <c r="H226" s="11"/>
      <c r="I226" s="127" t="s">
        <v>892</v>
      </c>
      <c r="J226" s="111" t="str">
        <f ca="1" t="shared" si="26"/>
        <v>LOCKED</v>
      </c>
      <c r="K226" s="112" t="str">
        <f t="shared" si="27"/>
        <v>B174rlCurb and Gutter (^ mm ht, Modified Barrier, Integral, - 600 mm width, 150 mm Plain Concrete Pavement)SD-200 SD-203B</v>
      </c>
      <c r="L226" s="113">
        <f>MATCH(K226,'Pay Items'!$K$1:$K$489,0)</f>
        <v>226</v>
      </c>
      <c r="M226" s="114" t="str">
        <f ca="1" t="shared" si="28"/>
        <v>F0</v>
      </c>
      <c r="N226" s="114" t="str">
        <f ca="1" t="shared" si="29"/>
        <v>G</v>
      </c>
      <c r="O226" s="114" t="str">
        <f ca="1" t="shared" si="30"/>
        <v>C2</v>
      </c>
      <c r="P226" s="39"/>
    </row>
    <row r="227" spans="1:16" s="38" customFormat="1" ht="30" customHeight="1">
      <c r="A227" s="18" t="s">
        <v>1054</v>
      </c>
      <c r="B227" s="2" t="s">
        <v>822</v>
      </c>
      <c r="C227" s="3" t="s">
        <v>837</v>
      </c>
      <c r="D227" s="4"/>
      <c r="E227" s="1" t="s">
        <v>197</v>
      </c>
      <c r="F227" s="10"/>
      <c r="G227" s="37"/>
      <c r="H227" s="11">
        <f>ROUND(G227*F227,2)</f>
        <v>0</v>
      </c>
      <c r="I227" s="129"/>
      <c r="J227" s="111">
        <f ca="1" t="shared" si="26"/>
      </c>
      <c r="K227" s="112" t="str">
        <f t="shared" si="27"/>
        <v>B175rlLess than 3 mm</v>
      </c>
      <c r="L227" s="113">
        <f>MATCH(K227,'Pay Items'!$K$1:$K$489,0)</f>
        <v>227</v>
      </c>
      <c r="M227" s="114" t="str">
        <f ca="1" t="shared" si="28"/>
        <v>F0</v>
      </c>
      <c r="N227" s="114" t="str">
        <f ca="1" t="shared" si="29"/>
        <v>C2</v>
      </c>
      <c r="O227" s="114" t="str">
        <f ca="1" t="shared" si="30"/>
        <v>C2</v>
      </c>
      <c r="P227" s="39"/>
    </row>
    <row r="228" spans="1:16" s="38" customFormat="1" ht="30" customHeight="1">
      <c r="A228" s="18" t="s">
        <v>1055</v>
      </c>
      <c r="B228" s="2" t="s">
        <v>824</v>
      </c>
      <c r="C228" s="3" t="s">
        <v>838</v>
      </c>
      <c r="D228" s="4"/>
      <c r="E228" s="1" t="s">
        <v>197</v>
      </c>
      <c r="F228" s="10"/>
      <c r="G228" s="37"/>
      <c r="H228" s="11">
        <f>ROUND(G228*F228,2)</f>
        <v>0</v>
      </c>
      <c r="I228" s="127"/>
      <c r="J228" s="111">
        <f ca="1" t="shared" si="26"/>
      </c>
      <c r="K228" s="112" t="str">
        <f t="shared" si="27"/>
        <v>B176rl3 m to 30 mm</v>
      </c>
      <c r="L228" s="113">
        <f>MATCH(K228,'Pay Items'!$K$1:$K$489,0)</f>
        <v>228</v>
      </c>
      <c r="M228" s="114" t="str">
        <f ca="1" t="shared" si="28"/>
        <v>F0</v>
      </c>
      <c r="N228" s="114" t="str">
        <f ca="1" t="shared" si="29"/>
        <v>C2</v>
      </c>
      <c r="O228" s="114" t="str">
        <f ca="1" t="shared" si="30"/>
        <v>C2</v>
      </c>
      <c r="P228" s="39"/>
    </row>
    <row r="229" spans="1:16" s="38" customFormat="1" ht="30" customHeight="1">
      <c r="A229" s="18" t="s">
        <v>1056</v>
      </c>
      <c r="B229" s="2" t="s">
        <v>839</v>
      </c>
      <c r="C229" s="3" t="s">
        <v>841</v>
      </c>
      <c r="D229" s="4" t="s">
        <v>188</v>
      </c>
      <c r="E229" s="1" t="s">
        <v>197</v>
      </c>
      <c r="F229" s="10"/>
      <c r="G229" s="37"/>
      <c r="H229" s="11">
        <f>ROUND(G229*F229,2)</f>
        <v>0</v>
      </c>
      <c r="I229" s="130"/>
      <c r="J229" s="111">
        <f ca="1" t="shared" si="26"/>
      </c>
      <c r="K229" s="112" t="str">
        <f t="shared" si="27"/>
        <v>B177rlGreater than 30 mm</v>
      </c>
      <c r="L229" s="113">
        <f>MATCH(K229,'Pay Items'!$K$1:$K$489,0)</f>
        <v>229</v>
      </c>
      <c r="M229" s="114" t="str">
        <f ca="1" t="shared" si="28"/>
        <v>F0</v>
      </c>
      <c r="N229" s="114" t="str">
        <f ca="1" t="shared" si="29"/>
        <v>C2</v>
      </c>
      <c r="O229" s="114" t="str">
        <f ca="1" t="shared" si="30"/>
        <v>C2</v>
      </c>
      <c r="P229" s="39"/>
    </row>
    <row r="230" spans="1:16" ht="54" customHeight="1">
      <c r="A230" s="18" t="s">
        <v>1057</v>
      </c>
      <c r="B230" s="128" t="s">
        <v>405</v>
      </c>
      <c r="C230" s="3" t="s">
        <v>1140</v>
      </c>
      <c r="D230" s="4" t="s">
        <v>389</v>
      </c>
      <c r="E230" s="1"/>
      <c r="F230" s="5"/>
      <c r="G230" s="118"/>
      <c r="H230" s="11"/>
      <c r="I230" s="127" t="s">
        <v>889</v>
      </c>
      <c r="J230" s="111" t="str">
        <f ca="1" t="shared" si="26"/>
        <v>LOCKED</v>
      </c>
      <c r="K230" s="112" t="str">
        <f t="shared" si="27"/>
        <v>B178rlCurb and Gutter (^ mm ht, Lip Curb, Integral, 600 mm width, 150 mm Plain Concrete Pavement)SD-200</v>
      </c>
      <c r="L230" s="113">
        <f>MATCH(K230,'Pay Items'!$K$1:$K$489,0)</f>
        <v>230</v>
      </c>
      <c r="M230" s="114" t="str">
        <f ca="1" t="shared" si="28"/>
        <v>F0</v>
      </c>
      <c r="N230" s="114" t="str">
        <f ca="1" t="shared" si="29"/>
        <v>G</v>
      </c>
      <c r="O230" s="114" t="str">
        <f ca="1" t="shared" si="30"/>
        <v>C2</v>
      </c>
      <c r="P230" s="39"/>
    </row>
    <row r="231" spans="1:16" s="38" customFormat="1" ht="30" customHeight="1">
      <c r="A231" s="18" t="s">
        <v>1058</v>
      </c>
      <c r="B231" s="2" t="s">
        <v>822</v>
      </c>
      <c r="C231" s="3" t="s">
        <v>837</v>
      </c>
      <c r="D231" s="4"/>
      <c r="E231" s="1" t="s">
        <v>197</v>
      </c>
      <c r="F231" s="10"/>
      <c r="G231" s="37"/>
      <c r="H231" s="11">
        <f aca="true" t="shared" si="32" ref="H231:H246">ROUND(G231*F231,2)</f>
        <v>0</v>
      </c>
      <c r="I231" s="129"/>
      <c r="J231" s="111">
        <f ca="1" t="shared" si="26"/>
      </c>
      <c r="K231" s="112" t="str">
        <f t="shared" si="27"/>
        <v>B179rlLess than 3 mm</v>
      </c>
      <c r="L231" s="113">
        <f>MATCH(K231,'Pay Items'!$K$1:$K$489,0)</f>
        <v>231</v>
      </c>
      <c r="M231" s="114" t="str">
        <f ca="1" t="shared" si="28"/>
        <v>F0</v>
      </c>
      <c r="N231" s="114" t="str">
        <f ca="1" t="shared" si="29"/>
        <v>C2</v>
      </c>
      <c r="O231" s="114" t="str">
        <f ca="1" t="shared" si="30"/>
        <v>C2</v>
      </c>
      <c r="P231" s="39"/>
    </row>
    <row r="232" spans="1:16" s="38" customFormat="1" ht="30" customHeight="1">
      <c r="A232" s="18" t="s">
        <v>1059</v>
      </c>
      <c r="B232" s="2" t="s">
        <v>824</v>
      </c>
      <c r="C232" s="3" t="s">
        <v>838</v>
      </c>
      <c r="D232" s="4"/>
      <c r="E232" s="1" t="s">
        <v>197</v>
      </c>
      <c r="F232" s="10"/>
      <c r="G232" s="37"/>
      <c r="H232" s="11">
        <f t="shared" si="32"/>
        <v>0</v>
      </c>
      <c r="I232" s="127"/>
      <c r="J232" s="111">
        <f ca="1" t="shared" si="26"/>
      </c>
      <c r="K232" s="112" t="str">
        <f t="shared" si="27"/>
        <v>B180rl3 m to 30 mm</v>
      </c>
      <c r="L232" s="113">
        <f>MATCH(K232,'Pay Items'!$K$1:$K$489,0)</f>
        <v>232</v>
      </c>
      <c r="M232" s="114" t="str">
        <f ca="1" t="shared" si="28"/>
        <v>F0</v>
      </c>
      <c r="N232" s="114" t="str">
        <f ca="1" t="shared" si="29"/>
        <v>C2</v>
      </c>
      <c r="O232" s="114" t="str">
        <f ca="1" t="shared" si="30"/>
        <v>C2</v>
      </c>
      <c r="P232" s="39"/>
    </row>
    <row r="233" spans="1:16" s="38" customFormat="1" ht="30" customHeight="1">
      <c r="A233" s="18" t="s">
        <v>1060</v>
      </c>
      <c r="B233" s="2" t="s">
        <v>839</v>
      </c>
      <c r="C233" s="3" t="s">
        <v>841</v>
      </c>
      <c r="D233" s="4" t="s">
        <v>188</v>
      </c>
      <c r="E233" s="1" t="s">
        <v>197</v>
      </c>
      <c r="F233" s="10"/>
      <c r="G233" s="37"/>
      <c r="H233" s="11">
        <f t="shared" si="32"/>
        <v>0</v>
      </c>
      <c r="I233" s="130"/>
      <c r="J233" s="111">
        <f ca="1" t="shared" si="26"/>
      </c>
      <c r="K233" s="112" t="str">
        <f t="shared" si="27"/>
        <v>B181rlGreater than 30 mm</v>
      </c>
      <c r="L233" s="113">
        <f>MATCH(K233,'Pay Items'!$K$1:$K$489,0)</f>
        <v>233</v>
      </c>
      <c r="M233" s="114" t="str">
        <f ca="1" t="shared" si="28"/>
        <v>F0</v>
      </c>
      <c r="N233" s="114" t="str">
        <f ca="1" t="shared" si="29"/>
        <v>C2</v>
      </c>
      <c r="O233" s="114" t="str">
        <f ca="1" t="shared" si="30"/>
        <v>C2</v>
      </c>
      <c r="P233" s="39"/>
    </row>
    <row r="234" spans="1:16" s="38" customFormat="1" ht="30" customHeight="1">
      <c r="A234" s="18" t="s">
        <v>1061</v>
      </c>
      <c r="B234" s="128" t="s">
        <v>407</v>
      </c>
      <c r="C234" s="3" t="s">
        <v>1141</v>
      </c>
      <c r="D234" s="4" t="s">
        <v>391</v>
      </c>
      <c r="E234" s="1" t="s">
        <v>197</v>
      </c>
      <c r="F234" s="10"/>
      <c r="G234" s="37"/>
      <c r="H234" s="11">
        <f t="shared" si="32"/>
        <v>0</v>
      </c>
      <c r="I234" s="127"/>
      <c r="J234" s="111">
        <f ca="1" t="shared" si="26"/>
      </c>
      <c r="K234" s="112" t="str">
        <f t="shared" si="27"/>
        <v>B182rlLip Curb (40 mm ht, Integral)SD-202Bm</v>
      </c>
      <c r="L234" s="113">
        <f>MATCH(K234,'Pay Items'!$K$1:$K$489,0)</f>
        <v>234</v>
      </c>
      <c r="M234" s="114" t="str">
        <f ca="1" t="shared" si="28"/>
        <v>F0</v>
      </c>
      <c r="N234" s="114" t="str">
        <f ca="1" t="shared" si="29"/>
        <v>C2</v>
      </c>
      <c r="O234" s="114" t="str">
        <f ca="1" t="shared" si="30"/>
        <v>C2</v>
      </c>
      <c r="P234" s="39"/>
    </row>
    <row r="235" spans="1:16" s="38" customFormat="1" ht="30" customHeight="1">
      <c r="A235" s="18" t="s">
        <v>1062</v>
      </c>
      <c r="B235" s="128" t="s">
        <v>406</v>
      </c>
      <c r="C235" s="3" t="s">
        <v>830</v>
      </c>
      <c r="D235" s="4" t="s">
        <v>392</v>
      </c>
      <c r="E235" s="1" t="s">
        <v>197</v>
      </c>
      <c r="F235" s="10"/>
      <c r="G235" s="37"/>
      <c r="H235" s="11">
        <f t="shared" si="32"/>
        <v>0</v>
      </c>
      <c r="I235" s="127" t="s">
        <v>889</v>
      </c>
      <c r="J235" s="111">
        <f ca="1" t="shared" si="26"/>
      </c>
      <c r="K235" s="112" t="str">
        <f t="shared" si="27"/>
        <v>B183rlModified Lip Curb (^ mm ht, Dowelled)SD-202Cm</v>
      </c>
      <c r="L235" s="113">
        <f>MATCH(K235,'Pay Items'!$K$1:$K$489,0)</f>
        <v>235</v>
      </c>
      <c r="M235" s="114" t="str">
        <f ca="1" t="shared" si="28"/>
        <v>F0</v>
      </c>
      <c r="N235" s="114" t="str">
        <f ca="1" t="shared" si="29"/>
        <v>C2</v>
      </c>
      <c r="O235" s="114" t="str">
        <f ca="1" t="shared" si="30"/>
        <v>C2</v>
      </c>
      <c r="P235" s="39"/>
    </row>
    <row r="236" spans="1:16" s="38" customFormat="1" ht="30" customHeight="1">
      <c r="A236" s="18" t="s">
        <v>1063</v>
      </c>
      <c r="B236" s="128" t="s">
        <v>238</v>
      </c>
      <c r="C236" s="3" t="s">
        <v>1130</v>
      </c>
      <c r="D236" s="4" t="s">
        <v>842</v>
      </c>
      <c r="E236" s="1" t="s">
        <v>197</v>
      </c>
      <c r="F236" s="10"/>
      <c r="G236" s="37"/>
      <c r="H236" s="11">
        <f t="shared" si="32"/>
        <v>0</v>
      </c>
      <c r="I236" s="127"/>
      <c r="J236" s="111">
        <f ca="1" t="shared" si="26"/>
      </c>
      <c r="K236" s="112" t="str">
        <f t="shared" si="27"/>
        <v>B184rlCurb Ramp (10-15 mm ht, Integral)SD-229C,Dm</v>
      </c>
      <c r="L236" s="113">
        <f>MATCH(K236,'Pay Items'!$K$1:$K$489,0)</f>
        <v>236</v>
      </c>
      <c r="M236" s="114" t="str">
        <f ca="1" t="shared" si="28"/>
        <v>F0</v>
      </c>
      <c r="N236" s="114" t="str">
        <f ca="1" t="shared" si="29"/>
        <v>C2</v>
      </c>
      <c r="O236" s="114" t="str">
        <f ca="1" t="shared" si="30"/>
        <v>C2</v>
      </c>
      <c r="P236" s="39"/>
    </row>
    <row r="237" spans="1:16" s="91" customFormat="1" ht="30" customHeight="1">
      <c r="A237" s="18" t="s">
        <v>1064</v>
      </c>
      <c r="B237" s="128" t="s">
        <v>408</v>
      </c>
      <c r="C237" s="3" t="s">
        <v>1131</v>
      </c>
      <c r="D237" s="4" t="s">
        <v>842</v>
      </c>
      <c r="E237" s="1" t="s">
        <v>197</v>
      </c>
      <c r="F237" s="10"/>
      <c r="G237" s="37"/>
      <c r="H237" s="11">
        <f t="shared" si="32"/>
        <v>0</v>
      </c>
      <c r="I237" s="127"/>
      <c r="J237" s="111">
        <f ca="1" t="shared" si="26"/>
      </c>
      <c r="K237" s="112" t="str">
        <f t="shared" si="27"/>
        <v>B214rlCurb Ramp (10-15 mm ht, Monolithic)SD-229C,Dm</v>
      </c>
      <c r="L237" s="113">
        <f>MATCH(K237,'Pay Items'!$K$1:$K$489,0)</f>
        <v>237</v>
      </c>
      <c r="M237" s="114" t="str">
        <f ca="1" t="shared" si="28"/>
        <v>F0</v>
      </c>
      <c r="N237" s="114" t="str">
        <f ca="1" t="shared" si="29"/>
        <v>C2</v>
      </c>
      <c r="O237" s="114" t="str">
        <f ca="1" t="shared" si="30"/>
        <v>C2</v>
      </c>
      <c r="P237" s="90"/>
    </row>
    <row r="238" spans="1:16" s="38" customFormat="1" ht="30" customHeight="1">
      <c r="A238" s="18" t="s">
        <v>1065</v>
      </c>
      <c r="B238" s="128" t="s">
        <v>512</v>
      </c>
      <c r="C238" s="3" t="s">
        <v>1142</v>
      </c>
      <c r="D238" s="4" t="s">
        <v>393</v>
      </c>
      <c r="E238" s="1" t="s">
        <v>197</v>
      </c>
      <c r="F238" s="10"/>
      <c r="G238" s="37"/>
      <c r="H238" s="11">
        <f t="shared" si="32"/>
        <v>0</v>
      </c>
      <c r="I238" s="126" t="s">
        <v>893</v>
      </c>
      <c r="J238" s="111">
        <f ca="1" t="shared" si="26"/>
      </c>
      <c r="K238" s="112" t="str">
        <f t="shared" si="27"/>
        <v>B185rlSafety Curb (^ mm ht)SD-206Bm</v>
      </c>
      <c r="L238" s="113">
        <f>MATCH(K238,'Pay Items'!$K$1:$K$489,0)</f>
        <v>238</v>
      </c>
      <c r="M238" s="114" t="str">
        <f ca="1" t="shared" si="28"/>
        <v>F0</v>
      </c>
      <c r="N238" s="114" t="str">
        <f ca="1" t="shared" si="29"/>
        <v>C2</v>
      </c>
      <c r="O238" s="114" t="str">
        <f ca="1" t="shared" si="30"/>
        <v>C2</v>
      </c>
      <c r="P238" s="39"/>
    </row>
    <row r="239" spans="1:16" s="20" customFormat="1" ht="43.5" customHeight="1">
      <c r="A239" s="18" t="s">
        <v>1066</v>
      </c>
      <c r="B239" s="128" t="s">
        <v>513</v>
      </c>
      <c r="C239" s="3" t="s">
        <v>1133</v>
      </c>
      <c r="D239" s="4" t="s">
        <v>831</v>
      </c>
      <c r="E239" s="1" t="s">
        <v>197</v>
      </c>
      <c r="F239" s="10"/>
      <c r="G239" s="37"/>
      <c r="H239" s="11">
        <f t="shared" si="32"/>
        <v>0</v>
      </c>
      <c r="I239" s="127" t="s">
        <v>832</v>
      </c>
      <c r="J239" s="111">
        <f ca="1" t="shared" si="26"/>
      </c>
      <c r="K239" s="112" t="str">
        <f t="shared" si="27"/>
        <v>B215rlSplash Strip (180 mm ht, Monolithic Barrier Curb, 750 mm width)SD-223Am</v>
      </c>
      <c r="L239" s="113">
        <f>MATCH(K239,'Pay Items'!$K$1:$K$489,0)</f>
        <v>239</v>
      </c>
      <c r="M239" s="114" t="str">
        <f ca="1" t="shared" si="28"/>
        <v>F0</v>
      </c>
      <c r="N239" s="114" t="str">
        <f ca="1" t="shared" si="29"/>
        <v>C2</v>
      </c>
      <c r="O239" s="114" t="str">
        <f ca="1" t="shared" si="30"/>
        <v>C2</v>
      </c>
      <c r="P239" s="115"/>
    </row>
    <row r="240" spans="1:16" s="20" customFormat="1" ht="43.5" customHeight="1">
      <c r="A240" s="18" t="s">
        <v>1067</v>
      </c>
      <c r="B240" s="128" t="s">
        <v>514</v>
      </c>
      <c r="C240" s="3" t="s">
        <v>1134</v>
      </c>
      <c r="D240" s="4" t="s">
        <v>831</v>
      </c>
      <c r="E240" s="1" t="s">
        <v>197</v>
      </c>
      <c r="F240" s="10"/>
      <c r="G240" s="37"/>
      <c r="H240" s="11">
        <f t="shared" si="32"/>
        <v>0</v>
      </c>
      <c r="I240" s="127" t="s">
        <v>674</v>
      </c>
      <c r="J240" s="111">
        <f ca="1" t="shared" si="26"/>
      </c>
      <c r="K240" s="112" t="str">
        <f t="shared" si="27"/>
        <v>B216rlSplash Strip (150 mm ht, Monolithic Barrier Curb, 750 mm width)SD-223Am</v>
      </c>
      <c r="L240" s="113">
        <f>MATCH(K240,'Pay Items'!$K$1:$K$489,0)</f>
        <v>240</v>
      </c>
      <c r="M240" s="114" t="str">
        <f ca="1" t="shared" si="28"/>
        <v>F0</v>
      </c>
      <c r="N240" s="114" t="str">
        <f ca="1" t="shared" si="29"/>
        <v>C2</v>
      </c>
      <c r="O240" s="114" t="str">
        <f ca="1" t="shared" si="30"/>
        <v>C2</v>
      </c>
      <c r="P240" s="115"/>
    </row>
    <row r="241" spans="1:16" s="20" customFormat="1" ht="43.5" customHeight="1">
      <c r="A241" s="18" t="s">
        <v>1068</v>
      </c>
      <c r="B241" s="128" t="s">
        <v>515</v>
      </c>
      <c r="C241" s="3" t="s">
        <v>1135</v>
      </c>
      <c r="D241" s="4" t="s">
        <v>831</v>
      </c>
      <c r="E241" s="1" t="s">
        <v>197</v>
      </c>
      <c r="F241" s="10"/>
      <c r="G241" s="37"/>
      <c r="H241" s="11">
        <f t="shared" si="32"/>
        <v>0</v>
      </c>
      <c r="I241" s="127" t="s">
        <v>674</v>
      </c>
      <c r="J241" s="111">
        <f ca="1" t="shared" si="26"/>
      </c>
      <c r="K241" s="112" t="str">
        <f t="shared" si="27"/>
        <v>B217rlSplash Strip (150 mm ht, Monolithic Modified Barrier Curb, 750 mm width)SD-223Am</v>
      </c>
      <c r="L241" s="113">
        <f>MATCH(K241,'Pay Items'!$K$1:$K$489,0)</f>
        <v>241</v>
      </c>
      <c r="M241" s="114" t="str">
        <f ca="1" t="shared" si="28"/>
        <v>F0</v>
      </c>
      <c r="N241" s="114" t="str">
        <f ca="1" t="shared" si="29"/>
        <v>C2</v>
      </c>
      <c r="O241" s="114" t="str">
        <f ca="1" t="shared" si="30"/>
        <v>C2</v>
      </c>
      <c r="P241" s="115"/>
    </row>
    <row r="242" spans="1:16" s="20" customFormat="1" ht="43.5" customHeight="1">
      <c r="A242" s="18" t="s">
        <v>1069</v>
      </c>
      <c r="B242" s="128" t="s">
        <v>358</v>
      </c>
      <c r="C242" s="3" t="s">
        <v>1136</v>
      </c>
      <c r="D242" s="4" t="s">
        <v>835</v>
      </c>
      <c r="E242" s="1" t="s">
        <v>197</v>
      </c>
      <c r="F242" s="10"/>
      <c r="G242" s="37"/>
      <c r="H242" s="11">
        <f t="shared" si="32"/>
        <v>0</v>
      </c>
      <c r="I242" s="127"/>
      <c r="J242" s="111">
        <f ca="1" t="shared" si="26"/>
      </c>
      <c r="K242" s="112" t="str">
        <f t="shared" si="27"/>
        <v>B218rlSplash Strip, ( Separate, 600 mm width)SD-223Bm</v>
      </c>
      <c r="L242" s="113">
        <f>MATCH(K242,'Pay Items'!$K$1:$K$489,0)</f>
        <v>242</v>
      </c>
      <c r="M242" s="114" t="str">
        <f ca="1" t="shared" si="28"/>
        <v>F0</v>
      </c>
      <c r="N242" s="114" t="str">
        <f ca="1" t="shared" si="29"/>
        <v>C2</v>
      </c>
      <c r="O242" s="114" t="str">
        <f ca="1" t="shared" si="30"/>
        <v>C2</v>
      </c>
      <c r="P242" s="115"/>
    </row>
    <row r="243" spans="1:16" s="38" customFormat="1" ht="43.5" customHeight="1">
      <c r="A243" s="18" t="s">
        <v>1070</v>
      </c>
      <c r="B243" s="128" t="s">
        <v>833</v>
      </c>
      <c r="C243" s="3" t="s">
        <v>1143</v>
      </c>
      <c r="D243" s="4" t="s">
        <v>395</v>
      </c>
      <c r="E243" s="1" t="s">
        <v>197</v>
      </c>
      <c r="F243" s="10"/>
      <c r="G243" s="37"/>
      <c r="H243" s="11">
        <f t="shared" si="32"/>
        <v>0</v>
      </c>
      <c r="I243" s="127" t="s">
        <v>889</v>
      </c>
      <c r="J243" s="111">
        <f ca="1" t="shared" si="26"/>
      </c>
      <c r="K243" s="112" t="str">
        <f t="shared" si="27"/>
        <v>B186rlSplash Strip (^mm ht, Barrier Curb, Integral, 600 mm width)SD-227Bm</v>
      </c>
      <c r="L243" s="113">
        <f>MATCH(K243,'Pay Items'!$K$1:$K$489,0)</f>
        <v>243</v>
      </c>
      <c r="M243" s="114" t="str">
        <f ca="1" t="shared" si="28"/>
        <v>F0</v>
      </c>
      <c r="N243" s="114" t="str">
        <f ca="1" t="shared" si="29"/>
        <v>C2</v>
      </c>
      <c r="O243" s="114" t="str">
        <f ca="1" t="shared" si="30"/>
        <v>C2</v>
      </c>
      <c r="P243" s="39"/>
    </row>
    <row r="244" spans="1:16" s="38" customFormat="1" ht="43.5" customHeight="1">
      <c r="A244" s="18" t="s">
        <v>1071</v>
      </c>
      <c r="B244" s="128" t="s">
        <v>834</v>
      </c>
      <c r="C244" s="3" t="s">
        <v>1144</v>
      </c>
      <c r="D244" s="4" t="s">
        <v>509</v>
      </c>
      <c r="E244" s="1" t="s">
        <v>197</v>
      </c>
      <c r="F244" s="10"/>
      <c r="G244" s="37"/>
      <c r="H244" s="11">
        <f t="shared" si="32"/>
        <v>0</v>
      </c>
      <c r="I244" s="127" t="s">
        <v>894</v>
      </c>
      <c r="J244" s="111">
        <f ca="1" t="shared" si="26"/>
      </c>
      <c r="K244" s="112" t="str">
        <f t="shared" si="27"/>
        <v>B187rlSplash Strip (^mm ht, Modified Barrier Curb, Integral, 600 mm width)SD-227B SD-203Bm</v>
      </c>
      <c r="L244" s="113">
        <f>MATCH(K244,'Pay Items'!$K$1:$K$489,0)</f>
        <v>244</v>
      </c>
      <c r="M244" s="114" t="str">
        <f ca="1" t="shared" si="28"/>
        <v>F0</v>
      </c>
      <c r="N244" s="114" t="str">
        <f ca="1" t="shared" si="29"/>
        <v>C2</v>
      </c>
      <c r="O244" s="114" t="str">
        <f ca="1" t="shared" si="30"/>
        <v>C2</v>
      </c>
      <c r="P244" s="39"/>
    </row>
    <row r="245" spans="1:16" s="38" customFormat="1" ht="43.5" customHeight="1">
      <c r="A245" s="18" t="s">
        <v>553</v>
      </c>
      <c r="B245" s="7" t="s">
        <v>184</v>
      </c>
      <c r="C245" s="3" t="s">
        <v>139</v>
      </c>
      <c r="D245" s="4" t="s">
        <v>1072</v>
      </c>
      <c r="E245" s="1" t="s">
        <v>197</v>
      </c>
      <c r="F245" s="10"/>
      <c r="G245" s="37"/>
      <c r="H245" s="11">
        <f t="shared" si="32"/>
        <v>0</v>
      </c>
      <c r="I245" s="127"/>
      <c r="J245" s="111">
        <f ca="1" t="shared" si="26"/>
      </c>
      <c r="K245" s="112" t="str">
        <f t="shared" si="27"/>
        <v>B188Supply and Installation of Dowel AssembliesCW 3310-R14m</v>
      </c>
      <c r="L245" s="113">
        <f>MATCH(K245,'Pay Items'!$K$1:$K$489,0)</f>
        <v>245</v>
      </c>
      <c r="M245" s="114" t="str">
        <f ca="1" t="shared" si="28"/>
        <v>F0</v>
      </c>
      <c r="N245" s="114" t="str">
        <f ca="1" t="shared" si="29"/>
        <v>C2</v>
      </c>
      <c r="O245" s="114" t="str">
        <f ca="1" t="shared" si="30"/>
        <v>C2</v>
      </c>
      <c r="P245" s="39"/>
    </row>
    <row r="246" spans="1:16" s="38" customFormat="1" ht="43.5" customHeight="1">
      <c r="A246" s="18" t="s">
        <v>554</v>
      </c>
      <c r="B246" s="7" t="s">
        <v>185</v>
      </c>
      <c r="C246" s="3" t="s">
        <v>180</v>
      </c>
      <c r="D246" s="4" t="s">
        <v>879</v>
      </c>
      <c r="E246" s="1" t="s">
        <v>193</v>
      </c>
      <c r="F246" s="10"/>
      <c r="G246" s="37"/>
      <c r="H246" s="11">
        <f t="shared" si="32"/>
        <v>0</v>
      </c>
      <c r="I246" s="127"/>
      <c r="J246" s="111">
        <f ca="1" t="shared" si="26"/>
      </c>
      <c r="K246" s="112" t="str">
        <f t="shared" si="27"/>
        <v>B189Regrading Existing Interlocking Paving StonesCW 3330-R5m²</v>
      </c>
      <c r="L246" s="113">
        <f>MATCH(K246,'Pay Items'!$K$1:$K$489,0)</f>
        <v>246</v>
      </c>
      <c r="M246" s="114" t="str">
        <f ca="1" t="shared" si="28"/>
        <v>F0</v>
      </c>
      <c r="N246" s="114" t="str">
        <f ca="1" t="shared" si="29"/>
        <v>C2</v>
      </c>
      <c r="O246" s="114" t="str">
        <f ca="1" t="shared" si="30"/>
        <v>C2</v>
      </c>
      <c r="P246" s="39"/>
    </row>
    <row r="247" spans="1:16" s="38" customFormat="1" ht="43.5" customHeight="1">
      <c r="A247" s="18" t="s">
        <v>555</v>
      </c>
      <c r="B247" s="7" t="s">
        <v>186</v>
      </c>
      <c r="C247" s="3" t="s">
        <v>409</v>
      </c>
      <c r="D247" s="4" t="s">
        <v>880</v>
      </c>
      <c r="E247" s="20"/>
      <c r="F247" s="10"/>
      <c r="G247" s="118"/>
      <c r="H247" s="11"/>
      <c r="I247" s="127"/>
      <c r="J247" s="111" t="str">
        <f ca="1" t="shared" si="26"/>
        <v>LOCKED</v>
      </c>
      <c r="K247" s="112" t="str">
        <f t="shared" si="27"/>
        <v>B190Construction of Asphaltic Concrete OverlayCW 3410-R8</v>
      </c>
      <c r="L247" s="113">
        <f>MATCH(K247,'Pay Items'!$K$1:$K$489,0)</f>
        <v>247</v>
      </c>
      <c r="M247" s="114" t="str">
        <f ca="1" t="shared" si="28"/>
        <v>F0</v>
      </c>
      <c r="N247" s="114" t="str">
        <f ca="1" t="shared" si="29"/>
        <v>G</v>
      </c>
      <c r="O247" s="114" t="str">
        <f ca="1" t="shared" si="30"/>
        <v>C2</v>
      </c>
      <c r="P247" s="39"/>
    </row>
    <row r="248" spans="1:16" s="38" customFormat="1" ht="30" customHeight="1">
      <c r="A248" s="18" t="s">
        <v>556</v>
      </c>
      <c r="B248" s="128" t="s">
        <v>397</v>
      </c>
      <c r="C248" s="3" t="s">
        <v>410</v>
      </c>
      <c r="D248" s="4"/>
      <c r="E248" s="1"/>
      <c r="F248" s="10"/>
      <c r="G248" s="118"/>
      <c r="H248" s="11"/>
      <c r="I248" s="127"/>
      <c r="J248" s="111" t="str">
        <f ca="1" t="shared" si="26"/>
        <v>LOCKED</v>
      </c>
      <c r="K248" s="112" t="str">
        <f t="shared" si="27"/>
        <v>B191Main Line Paving</v>
      </c>
      <c r="L248" s="113">
        <f>MATCH(K248,'Pay Items'!$K$1:$K$489,0)</f>
        <v>248</v>
      </c>
      <c r="M248" s="114" t="str">
        <f ca="1" t="shared" si="28"/>
        <v>F0</v>
      </c>
      <c r="N248" s="114" t="str">
        <f ca="1" t="shared" si="29"/>
        <v>G</v>
      </c>
      <c r="O248" s="114" t="str">
        <f ca="1" t="shared" si="30"/>
        <v>C2</v>
      </c>
      <c r="P248" s="39"/>
    </row>
    <row r="249" spans="1:16" s="38" customFormat="1" ht="30" customHeight="1">
      <c r="A249" s="18" t="s">
        <v>558</v>
      </c>
      <c r="B249" s="2" t="s">
        <v>822</v>
      </c>
      <c r="C249" s="3" t="s">
        <v>843</v>
      </c>
      <c r="D249" s="4"/>
      <c r="E249" s="1" t="s">
        <v>195</v>
      </c>
      <c r="F249" s="10"/>
      <c r="G249" s="37"/>
      <c r="H249" s="11">
        <f>ROUND(G249*F249,2)</f>
        <v>0</v>
      </c>
      <c r="I249" s="127"/>
      <c r="J249" s="111">
        <f ca="1" t="shared" si="26"/>
      </c>
      <c r="K249" s="112" t="str">
        <f t="shared" si="27"/>
        <v>B193Type IAtonne</v>
      </c>
      <c r="L249" s="113">
        <f>MATCH(K249,'Pay Items'!$K$1:$K$489,0)</f>
        <v>249</v>
      </c>
      <c r="M249" s="114" t="str">
        <f ca="1" t="shared" si="28"/>
        <v>F0</v>
      </c>
      <c r="N249" s="114" t="str">
        <f ca="1" t="shared" si="29"/>
        <v>C2</v>
      </c>
      <c r="O249" s="114" t="str">
        <f ca="1" t="shared" si="30"/>
        <v>C2</v>
      </c>
      <c r="P249" s="39"/>
    </row>
    <row r="250" spans="1:16" s="38" customFormat="1" ht="30" customHeight="1">
      <c r="A250" s="18" t="s">
        <v>557</v>
      </c>
      <c r="B250" s="2" t="s">
        <v>824</v>
      </c>
      <c r="C250" s="3" t="s">
        <v>844</v>
      </c>
      <c r="D250" s="4"/>
      <c r="E250" s="1" t="s">
        <v>195</v>
      </c>
      <c r="F250" s="10"/>
      <c r="G250" s="37"/>
      <c r="H250" s="11">
        <f>ROUND(G250*F250,2)</f>
        <v>0</v>
      </c>
      <c r="I250" s="127"/>
      <c r="J250" s="111">
        <f ca="1" t="shared" si="26"/>
      </c>
      <c r="K250" s="112" t="str">
        <f t="shared" si="27"/>
        <v>B192Type Itonne</v>
      </c>
      <c r="L250" s="113">
        <f>MATCH(K250,'Pay Items'!$K$1:$K$489,0)</f>
        <v>250</v>
      </c>
      <c r="M250" s="114" t="str">
        <f ca="1" t="shared" si="28"/>
        <v>F0</v>
      </c>
      <c r="N250" s="114" t="str">
        <f ca="1" t="shared" si="29"/>
        <v>C2</v>
      </c>
      <c r="O250" s="114" t="str">
        <f ca="1" t="shared" si="30"/>
        <v>C2</v>
      </c>
      <c r="P250" s="39"/>
    </row>
    <row r="251" spans="1:16" s="38" customFormat="1" ht="30" customHeight="1">
      <c r="A251" s="18" t="s">
        <v>559</v>
      </c>
      <c r="B251" s="128" t="s">
        <v>398</v>
      </c>
      <c r="C251" s="3" t="s">
        <v>411</v>
      </c>
      <c r="D251" s="4"/>
      <c r="E251" s="1"/>
      <c r="F251" s="10"/>
      <c r="G251" s="118"/>
      <c r="H251" s="11"/>
      <c r="I251" s="127"/>
      <c r="J251" s="111" t="str">
        <f ca="1" t="shared" si="26"/>
        <v>LOCKED</v>
      </c>
      <c r="K251" s="112" t="str">
        <f t="shared" si="27"/>
        <v>B194Tie-ins and Approaches</v>
      </c>
      <c r="L251" s="113">
        <f>MATCH(K251,'Pay Items'!$K$1:$K$489,0)</f>
        <v>251</v>
      </c>
      <c r="M251" s="114" t="str">
        <f ca="1" t="shared" si="28"/>
        <v>F0</v>
      </c>
      <c r="N251" s="114" t="str">
        <f ca="1" t="shared" si="29"/>
        <v>G</v>
      </c>
      <c r="O251" s="114" t="str">
        <f ca="1" t="shared" si="30"/>
        <v>C2</v>
      </c>
      <c r="P251" s="39"/>
    </row>
    <row r="252" spans="1:16" s="38" customFormat="1" ht="30" customHeight="1">
      <c r="A252" s="18" t="s">
        <v>560</v>
      </c>
      <c r="B252" s="2" t="s">
        <v>822</v>
      </c>
      <c r="C252" s="3" t="s">
        <v>843</v>
      </c>
      <c r="D252" s="4"/>
      <c r="E252" s="1" t="s">
        <v>195</v>
      </c>
      <c r="F252" s="10"/>
      <c r="G252" s="37"/>
      <c r="H252" s="11">
        <f>ROUND(G252*F252,2)</f>
        <v>0</v>
      </c>
      <c r="I252" s="127"/>
      <c r="J252" s="111">
        <f ca="1" t="shared" si="26"/>
      </c>
      <c r="K252" s="112" t="str">
        <f t="shared" si="27"/>
        <v>B195Type IAtonne</v>
      </c>
      <c r="L252" s="113">
        <f>MATCH(K252,'Pay Items'!$K$1:$K$489,0)</f>
        <v>252</v>
      </c>
      <c r="M252" s="114" t="str">
        <f ca="1" t="shared" si="28"/>
        <v>F0</v>
      </c>
      <c r="N252" s="114" t="str">
        <f ca="1" t="shared" si="29"/>
        <v>C2</v>
      </c>
      <c r="O252" s="114" t="str">
        <f ca="1" t="shared" si="30"/>
        <v>C2</v>
      </c>
      <c r="P252" s="39"/>
    </row>
    <row r="253" spans="1:16" s="38" customFormat="1" ht="30" customHeight="1">
      <c r="A253" s="18" t="s">
        <v>561</v>
      </c>
      <c r="B253" s="2" t="s">
        <v>824</v>
      </c>
      <c r="C253" s="3" t="s">
        <v>844</v>
      </c>
      <c r="D253" s="4"/>
      <c r="E253" s="1" t="s">
        <v>195</v>
      </c>
      <c r="F253" s="10"/>
      <c r="G253" s="37"/>
      <c r="H253" s="11">
        <f>ROUND(G253*F253,2)</f>
        <v>0</v>
      </c>
      <c r="I253" s="127"/>
      <c r="J253" s="111">
        <f ca="1" t="shared" si="26"/>
      </c>
      <c r="K253" s="112" t="str">
        <f t="shared" si="27"/>
        <v>B196Type Itonne</v>
      </c>
      <c r="L253" s="113">
        <f>MATCH(K253,'Pay Items'!$K$1:$K$489,0)</f>
        <v>253</v>
      </c>
      <c r="M253" s="114" t="str">
        <f ca="1" t="shared" si="28"/>
        <v>F0</v>
      </c>
      <c r="N253" s="114" t="str">
        <f ca="1" t="shared" si="29"/>
        <v>C2</v>
      </c>
      <c r="O253" s="114" t="str">
        <f ca="1" t="shared" si="30"/>
        <v>C2</v>
      </c>
      <c r="P253" s="39"/>
    </row>
    <row r="254" spans="1:16" s="38" customFormat="1" ht="30" customHeight="1">
      <c r="A254" s="18" t="s">
        <v>562</v>
      </c>
      <c r="B254" s="2" t="s">
        <v>839</v>
      </c>
      <c r="C254" s="3" t="s">
        <v>845</v>
      </c>
      <c r="D254" s="4"/>
      <c r="E254" s="1" t="s">
        <v>195</v>
      </c>
      <c r="F254" s="10"/>
      <c r="G254" s="37"/>
      <c r="H254" s="11">
        <f>ROUND(G254*F254,2)</f>
        <v>0</v>
      </c>
      <c r="I254" s="127"/>
      <c r="J254" s="111">
        <f ca="1" t="shared" si="26"/>
      </c>
      <c r="K254" s="112" t="str">
        <f t="shared" si="27"/>
        <v>B197Type IItonne</v>
      </c>
      <c r="L254" s="113">
        <f>MATCH(K254,'Pay Items'!$K$1:$K$489,0)</f>
        <v>254</v>
      </c>
      <c r="M254" s="114" t="str">
        <f ca="1" t="shared" si="28"/>
        <v>F0</v>
      </c>
      <c r="N254" s="114" t="str">
        <f ca="1" t="shared" si="29"/>
        <v>C2</v>
      </c>
      <c r="O254" s="114" t="str">
        <f ca="1" t="shared" si="30"/>
        <v>C2</v>
      </c>
      <c r="P254" s="39"/>
    </row>
    <row r="255" spans="1:16" s="38" customFormat="1" ht="39.75" customHeight="1">
      <c r="A255" s="18" t="s">
        <v>563</v>
      </c>
      <c r="B255" s="7" t="s">
        <v>419</v>
      </c>
      <c r="C255" s="3" t="s">
        <v>226</v>
      </c>
      <c r="D255" s="4" t="s">
        <v>880</v>
      </c>
      <c r="E255" s="1" t="s">
        <v>195</v>
      </c>
      <c r="F255" s="10"/>
      <c r="G255" s="37"/>
      <c r="H255" s="11">
        <f>ROUND(G255*F255,2)</f>
        <v>0</v>
      </c>
      <c r="I255" s="127"/>
      <c r="J255" s="111">
        <f ca="1" t="shared" si="26"/>
      </c>
      <c r="K255" s="112" t="str">
        <f t="shared" si="27"/>
        <v>B198Construction of Asphaltic Concrete Base Course (Type III)CW 3410-R8tonne</v>
      </c>
      <c r="L255" s="113">
        <f>MATCH(K255,'Pay Items'!$K$1:$K$489,0)</f>
        <v>255</v>
      </c>
      <c r="M255" s="114" t="str">
        <f ca="1" t="shared" si="28"/>
        <v>F0</v>
      </c>
      <c r="N255" s="114" t="str">
        <f ca="1" t="shared" si="29"/>
        <v>C2</v>
      </c>
      <c r="O255" s="114" t="str">
        <f ca="1" t="shared" si="30"/>
        <v>C2</v>
      </c>
      <c r="P255" s="39"/>
    </row>
    <row r="256" spans="1:16" s="38" customFormat="1" ht="30" customHeight="1">
      <c r="A256" s="18" t="s">
        <v>564</v>
      </c>
      <c r="B256" s="7" t="s">
        <v>237</v>
      </c>
      <c r="C256" s="3" t="s">
        <v>412</v>
      </c>
      <c r="D256" s="4" t="s">
        <v>880</v>
      </c>
      <c r="E256" s="1" t="s">
        <v>193</v>
      </c>
      <c r="F256" s="10"/>
      <c r="G256" s="37"/>
      <c r="H256" s="11">
        <f>ROUND(G256*F256,2)</f>
        <v>0</v>
      </c>
      <c r="I256" s="127"/>
      <c r="J256" s="111">
        <f ca="1" t="shared" si="26"/>
      </c>
      <c r="K256" s="112" t="str">
        <f t="shared" si="27"/>
        <v>B199Construction of Asphalt PatchesCW 3410-R8m²</v>
      </c>
      <c r="L256" s="113">
        <f>MATCH(K256,'Pay Items'!$K$1:$K$489,0)</f>
        <v>256</v>
      </c>
      <c r="M256" s="114" t="str">
        <f ca="1" t="shared" si="28"/>
        <v>F0</v>
      </c>
      <c r="N256" s="114" t="str">
        <f ca="1" t="shared" si="29"/>
        <v>C2</v>
      </c>
      <c r="O256" s="114" t="str">
        <f ca="1" t="shared" si="30"/>
        <v>C2</v>
      </c>
      <c r="P256" s="39"/>
    </row>
    <row r="257" spans="1:16" s="41" customFormat="1" ht="30" customHeight="1">
      <c r="A257" s="18" t="s">
        <v>565</v>
      </c>
      <c r="B257" s="7" t="s">
        <v>357</v>
      </c>
      <c r="C257" s="3" t="s">
        <v>107</v>
      </c>
      <c r="D257" s="4" t="s">
        <v>3</v>
      </c>
      <c r="E257" s="1"/>
      <c r="F257" s="10"/>
      <c r="G257" s="118"/>
      <c r="H257" s="11"/>
      <c r="I257" s="127"/>
      <c r="J257" s="111" t="str">
        <f ca="1" t="shared" si="26"/>
        <v>LOCKED</v>
      </c>
      <c r="K257" s="112" t="str">
        <f t="shared" si="27"/>
        <v>B200Planing of PavementCW 3450-R5</v>
      </c>
      <c r="L257" s="113">
        <f>MATCH(K257,'Pay Items'!$K$1:$K$489,0)</f>
        <v>257</v>
      </c>
      <c r="M257" s="114" t="str">
        <f ca="1" t="shared" si="28"/>
        <v>F0</v>
      </c>
      <c r="N257" s="114" t="str">
        <f ca="1" t="shared" si="29"/>
        <v>G</v>
      </c>
      <c r="O257" s="114" t="str">
        <f ca="1" t="shared" si="30"/>
        <v>C2</v>
      </c>
      <c r="P257" s="39"/>
    </row>
    <row r="258" spans="1:16" s="42" customFormat="1" ht="30" customHeight="1">
      <c r="A258" s="18" t="s">
        <v>566</v>
      </c>
      <c r="B258" s="128" t="s">
        <v>397</v>
      </c>
      <c r="C258" s="3" t="s">
        <v>99</v>
      </c>
      <c r="D258" s="4" t="s">
        <v>188</v>
      </c>
      <c r="E258" s="1" t="s">
        <v>193</v>
      </c>
      <c r="F258" s="10"/>
      <c r="G258" s="37"/>
      <c r="H258" s="11">
        <f aca="true" t="shared" si="33" ref="H258:H266">ROUND(G258*F258,2)</f>
        <v>0</v>
      </c>
      <c r="I258" s="127"/>
      <c r="J258" s="111">
        <f ca="1" t="shared" si="26"/>
      </c>
      <c r="K258" s="112" t="str">
        <f t="shared" si="27"/>
        <v>B2010 - 50 mm Depth (Asphalt)m²</v>
      </c>
      <c r="L258" s="113">
        <f>MATCH(K258,'Pay Items'!$K$1:$K$489,0)</f>
        <v>258</v>
      </c>
      <c r="M258" s="114" t="str">
        <f ca="1" t="shared" si="28"/>
        <v>F0</v>
      </c>
      <c r="N258" s="114" t="str">
        <f ca="1" t="shared" si="29"/>
        <v>C2</v>
      </c>
      <c r="O258" s="114" t="str">
        <f ca="1" t="shared" si="30"/>
        <v>C2</v>
      </c>
      <c r="P258" s="39"/>
    </row>
    <row r="259" spans="1:16" s="42" customFormat="1" ht="30" customHeight="1">
      <c r="A259" s="18" t="s">
        <v>567</v>
      </c>
      <c r="B259" s="128" t="s">
        <v>398</v>
      </c>
      <c r="C259" s="3" t="s">
        <v>100</v>
      </c>
      <c r="D259" s="4" t="s">
        <v>188</v>
      </c>
      <c r="E259" s="1" t="s">
        <v>193</v>
      </c>
      <c r="F259" s="10"/>
      <c r="G259" s="37"/>
      <c r="H259" s="11">
        <f t="shared" si="33"/>
        <v>0</v>
      </c>
      <c r="I259" s="127"/>
      <c r="J259" s="111">
        <f ca="1" t="shared" si="26"/>
      </c>
      <c r="K259" s="112" t="str">
        <f t="shared" si="27"/>
        <v>B20250 - 100 mm Depth (Asphalt)m²</v>
      </c>
      <c r="L259" s="113">
        <f>MATCH(K259,'Pay Items'!$K$1:$K$489,0)</f>
        <v>259</v>
      </c>
      <c r="M259" s="114" t="str">
        <f ca="1" t="shared" si="28"/>
        <v>F0</v>
      </c>
      <c r="N259" s="114" t="str">
        <f ca="1" t="shared" si="29"/>
        <v>C2</v>
      </c>
      <c r="O259" s="114" t="str">
        <f ca="1" t="shared" si="30"/>
        <v>C2</v>
      </c>
      <c r="P259" s="39"/>
    </row>
    <row r="260" spans="1:16" s="42" customFormat="1" ht="30" customHeight="1">
      <c r="A260" s="18" t="s">
        <v>653</v>
      </c>
      <c r="B260" s="128" t="s">
        <v>399</v>
      </c>
      <c r="C260" s="3" t="s">
        <v>101</v>
      </c>
      <c r="D260" s="4" t="s">
        <v>188</v>
      </c>
      <c r="E260" s="1" t="s">
        <v>193</v>
      </c>
      <c r="F260" s="10"/>
      <c r="G260" s="37"/>
      <c r="H260" s="11">
        <f t="shared" si="33"/>
        <v>0</v>
      </c>
      <c r="I260" s="127"/>
      <c r="J260" s="111">
        <f ca="1" t="shared" si="26"/>
      </c>
      <c r="K260" s="112" t="str">
        <f t="shared" si="27"/>
        <v>B2030 - 50 mm Depth (Concrete)m²</v>
      </c>
      <c r="L260" s="113">
        <f>MATCH(K260,'Pay Items'!$K$1:$K$489,0)</f>
        <v>260</v>
      </c>
      <c r="M260" s="114" t="str">
        <f ca="1" t="shared" si="28"/>
        <v>F0</v>
      </c>
      <c r="N260" s="114" t="str">
        <f ca="1" t="shared" si="29"/>
        <v>C2</v>
      </c>
      <c r="O260" s="114" t="str">
        <f ca="1" t="shared" si="30"/>
        <v>C2</v>
      </c>
      <c r="P260" s="39"/>
    </row>
    <row r="261" spans="1:16" s="42" customFormat="1" ht="30" customHeight="1">
      <c r="A261" s="18" t="s">
        <v>654</v>
      </c>
      <c r="B261" s="128" t="s">
        <v>400</v>
      </c>
      <c r="C261" s="3" t="s">
        <v>102</v>
      </c>
      <c r="D261" s="4" t="s">
        <v>188</v>
      </c>
      <c r="E261" s="1" t="s">
        <v>193</v>
      </c>
      <c r="F261" s="10"/>
      <c r="G261" s="37"/>
      <c r="H261" s="11">
        <f t="shared" si="33"/>
        <v>0</v>
      </c>
      <c r="I261" s="127"/>
      <c r="J261" s="111">
        <f aca="true" ca="1" t="shared" si="34" ref="J261:J325">IF(CELL("protect",$G261)=1,"LOCKED","")</f>
      </c>
      <c r="K261" s="112" t="str">
        <f aca="true" t="shared" si="35" ref="K261:K325">CLEAN(CONCATENATE(TRIM($A261),TRIM($C261),TRIM($D261),TRIM($E261)))</f>
        <v>B20450 - 100 mm Depth (Concrete)m²</v>
      </c>
      <c r="L261" s="113">
        <f>MATCH(K261,'Pay Items'!$K$1:$K$489,0)</f>
        <v>261</v>
      </c>
      <c r="M261" s="114" t="str">
        <f aca="true" ca="1" t="shared" si="36" ref="M261:M325">CELL("format",$F261)</f>
        <v>F0</v>
      </c>
      <c r="N261" s="114" t="str">
        <f aca="true" ca="1" t="shared" si="37" ref="N261:N325">CELL("format",$G261)</f>
        <v>C2</v>
      </c>
      <c r="O261" s="114" t="str">
        <f aca="true" ca="1" t="shared" si="38" ref="O261:O325">CELL("format",$H261)</f>
        <v>C2</v>
      </c>
      <c r="P261" s="39"/>
    </row>
    <row r="262" spans="1:16" s="41" customFormat="1" ht="42" customHeight="1">
      <c r="A262" s="18" t="s">
        <v>655</v>
      </c>
      <c r="B262" s="7" t="s">
        <v>355</v>
      </c>
      <c r="C262" s="3" t="s">
        <v>664</v>
      </c>
      <c r="D262" s="4" t="s">
        <v>662</v>
      </c>
      <c r="E262" s="1" t="s">
        <v>193</v>
      </c>
      <c r="F262" s="5"/>
      <c r="G262" s="37"/>
      <c r="H262" s="11">
        <f t="shared" si="33"/>
        <v>0</v>
      </c>
      <c r="I262" s="126"/>
      <c r="J262" s="111">
        <f ca="1" t="shared" si="34"/>
      </c>
      <c r="K262" s="112" t="str">
        <f t="shared" si="35"/>
        <v>B205Moisture Barrier/Stress Absorption Geotextile FabricE13m²</v>
      </c>
      <c r="L262" s="113">
        <f>MATCH(K262,'Pay Items'!$K$1:$K$489,0)</f>
        <v>262</v>
      </c>
      <c r="M262" s="114" t="str">
        <f ca="1" t="shared" si="36"/>
        <v>F0</v>
      </c>
      <c r="N262" s="114" t="str">
        <f ca="1" t="shared" si="37"/>
        <v>C2</v>
      </c>
      <c r="O262" s="114" t="str">
        <f ca="1" t="shared" si="38"/>
        <v>C2</v>
      </c>
      <c r="P262" s="39"/>
    </row>
    <row r="263" spans="1:16" s="41" customFormat="1" ht="30" customHeight="1">
      <c r="A263" s="18" t="s">
        <v>656</v>
      </c>
      <c r="B263" s="7" t="s">
        <v>517</v>
      </c>
      <c r="C263" s="3" t="s">
        <v>103</v>
      </c>
      <c r="D263" s="4" t="s">
        <v>703</v>
      </c>
      <c r="E263" s="1" t="s">
        <v>193</v>
      </c>
      <c r="F263" s="5"/>
      <c r="G263" s="37"/>
      <c r="H263" s="11">
        <f t="shared" si="33"/>
        <v>0</v>
      </c>
      <c r="I263" s="126"/>
      <c r="J263" s="111">
        <f ca="1" t="shared" si="34"/>
      </c>
      <c r="K263" s="112" t="str">
        <f t="shared" si="35"/>
        <v>B206Pavement Repair FabricE15m²</v>
      </c>
      <c r="L263" s="113">
        <f>MATCH(K263,'Pay Items'!$K$1:$K$489,0)</f>
        <v>263</v>
      </c>
      <c r="M263" s="114" t="str">
        <f ca="1" t="shared" si="36"/>
        <v>F0</v>
      </c>
      <c r="N263" s="114" t="str">
        <f ca="1" t="shared" si="37"/>
        <v>C2</v>
      </c>
      <c r="O263" s="114" t="str">
        <f ca="1" t="shared" si="38"/>
        <v>C2</v>
      </c>
      <c r="P263" s="39"/>
    </row>
    <row r="264" spans="1:16" s="38" customFormat="1" ht="30" customHeight="1">
      <c r="A264" s="18" t="s">
        <v>657</v>
      </c>
      <c r="B264" s="7" t="s">
        <v>356</v>
      </c>
      <c r="C264" s="3" t="s">
        <v>229</v>
      </c>
      <c r="D264" s="4" t="s">
        <v>667</v>
      </c>
      <c r="E264" s="1" t="s">
        <v>193</v>
      </c>
      <c r="F264" s="10"/>
      <c r="G264" s="37"/>
      <c r="H264" s="11">
        <f t="shared" si="33"/>
        <v>0</v>
      </c>
      <c r="I264" s="127"/>
      <c r="J264" s="111">
        <f ca="1" t="shared" si="34"/>
      </c>
      <c r="K264" s="112" t="str">
        <f t="shared" si="35"/>
        <v>B207Pavement PatchingE14m²</v>
      </c>
      <c r="L264" s="113">
        <f>MATCH(K264,'Pay Items'!$K$1:$K$489,0)</f>
        <v>264</v>
      </c>
      <c r="M264" s="114" t="str">
        <f ca="1" t="shared" si="36"/>
        <v>F0</v>
      </c>
      <c r="N264" s="114" t="str">
        <f ca="1" t="shared" si="37"/>
        <v>C2</v>
      </c>
      <c r="O264" s="114" t="str">
        <f ca="1" t="shared" si="38"/>
        <v>C2</v>
      </c>
      <c r="P264" s="39"/>
    </row>
    <row r="265" spans="1:16" s="38" customFormat="1" ht="30" customHeight="1">
      <c r="A265" s="18" t="s">
        <v>658</v>
      </c>
      <c r="B265" s="7" t="s">
        <v>542</v>
      </c>
      <c r="C265" s="3" t="s">
        <v>4</v>
      </c>
      <c r="D265" s="4" t="s">
        <v>663</v>
      </c>
      <c r="E265" s="1" t="s">
        <v>193</v>
      </c>
      <c r="F265" s="5"/>
      <c r="G265" s="37"/>
      <c r="H265" s="11">
        <f t="shared" si="33"/>
        <v>0</v>
      </c>
      <c r="I265" s="127"/>
      <c r="J265" s="111">
        <f ca="1" t="shared" si="34"/>
      </c>
      <c r="K265" s="112" t="str">
        <f t="shared" si="35"/>
        <v>B208Crack and Seating PavementE12m²</v>
      </c>
      <c r="L265" s="113">
        <f>MATCH(K265,'Pay Items'!$K$1:$K$489,0)</f>
        <v>265</v>
      </c>
      <c r="M265" s="114" t="str">
        <f ca="1" t="shared" si="36"/>
        <v>F0</v>
      </c>
      <c r="N265" s="114" t="str">
        <f ca="1" t="shared" si="37"/>
        <v>C2</v>
      </c>
      <c r="O265" s="114" t="str">
        <f ca="1" t="shared" si="38"/>
        <v>C2</v>
      </c>
      <c r="P265" s="39"/>
    </row>
    <row r="266" spans="1:16" s="38" customFormat="1" ht="30" customHeight="1">
      <c r="A266" s="18" t="s">
        <v>659</v>
      </c>
      <c r="B266" s="7" t="s">
        <v>715</v>
      </c>
      <c r="C266" s="3" t="s">
        <v>665</v>
      </c>
      <c r="D266" s="4" t="s">
        <v>663</v>
      </c>
      <c r="E266" s="1" t="s">
        <v>197</v>
      </c>
      <c r="F266" s="5"/>
      <c r="G266" s="37"/>
      <c r="H266" s="11">
        <f t="shared" si="33"/>
        <v>0</v>
      </c>
      <c r="I266" s="127"/>
      <c r="J266" s="111">
        <f ca="1" t="shared" si="34"/>
      </c>
      <c r="K266" s="112" t="str">
        <f t="shared" si="35"/>
        <v>B209Partial Depth Saw-CuttingE12m</v>
      </c>
      <c r="L266" s="113">
        <f>MATCH(K266,'Pay Items'!$K$1:$K$489,0)</f>
        <v>266</v>
      </c>
      <c r="M266" s="114" t="str">
        <f ca="1" t="shared" si="36"/>
        <v>F0</v>
      </c>
      <c r="N266" s="114" t="str">
        <f ca="1" t="shared" si="37"/>
        <v>C2</v>
      </c>
      <c r="O266" s="114" t="str">
        <f ca="1" t="shared" si="38"/>
        <v>C2</v>
      </c>
      <c r="P266" s="39"/>
    </row>
    <row r="267" spans="1:16" s="167" customFormat="1" ht="30" customHeight="1">
      <c r="A267" s="169" t="s">
        <v>1111</v>
      </c>
      <c r="B267" s="160" t="s">
        <v>1112</v>
      </c>
      <c r="C267" s="149" t="s">
        <v>1113</v>
      </c>
      <c r="D267" s="161" t="s">
        <v>1114</v>
      </c>
      <c r="E267" s="162" t="s">
        <v>196</v>
      </c>
      <c r="F267" s="170"/>
      <c r="G267" s="164"/>
      <c r="H267" s="122">
        <f>ROUND(G267*F267,2)</f>
        <v>0</v>
      </c>
      <c r="I267" s="139" t="s">
        <v>1115</v>
      </c>
      <c r="J267" s="165">
        <f ca="1" t="shared" si="34"/>
      </c>
      <c r="K267" s="171" t="str">
        <f t="shared" si="35"/>
        <v>B219Detectable Warning Surface TilesE20each</v>
      </c>
      <c r="L267" s="172">
        <f>MATCH(K267,'Pay Items'!$K$1:$K$489,0)</f>
        <v>267</v>
      </c>
      <c r="M267" s="173" t="str">
        <f ca="1" t="shared" si="36"/>
        <v>F0</v>
      </c>
      <c r="N267" s="173" t="str">
        <f ca="1" t="shared" si="37"/>
        <v>C2</v>
      </c>
      <c r="O267" s="173" t="str">
        <f ca="1" t="shared" si="38"/>
        <v>C2</v>
      </c>
      <c r="P267" s="166"/>
    </row>
    <row r="268" spans="1:16" s="40" customFormat="1" ht="39.75" customHeight="1" thickBot="1">
      <c r="A268" s="169" t="s">
        <v>1111</v>
      </c>
      <c r="B268" s="7" t="s">
        <v>235</v>
      </c>
      <c r="C268" s="15" t="s">
        <v>236</v>
      </c>
      <c r="D268" s="16"/>
      <c r="E268" s="17"/>
      <c r="F268" s="13"/>
      <c r="G268" s="118"/>
      <c r="H268" s="11"/>
      <c r="I268" s="127"/>
      <c r="J268" s="111" t="str">
        <f ca="1" t="shared" si="34"/>
        <v>LOCKED</v>
      </c>
      <c r="K268" s="112" t="str">
        <f t="shared" si="35"/>
        <v>B219LAST USED CODE FOR SECTION</v>
      </c>
      <c r="L268" s="113">
        <f>MATCH(K268,'Pay Items'!$K$1:$K$489,0)</f>
        <v>268</v>
      </c>
      <c r="M268" s="114" t="str">
        <f ca="1" t="shared" si="36"/>
        <v>F0</v>
      </c>
      <c r="N268" s="114" t="str">
        <f ca="1" t="shared" si="37"/>
        <v>G</v>
      </c>
      <c r="O268" s="114" t="str">
        <f ca="1" t="shared" si="38"/>
        <v>C2</v>
      </c>
      <c r="P268" s="39"/>
    </row>
    <row r="269" spans="1:16" ht="34.5" customHeight="1" thickTop="1">
      <c r="A269" s="22"/>
      <c r="B269" s="27" t="s">
        <v>417</v>
      </c>
      <c r="C269" s="26" t="s">
        <v>846</v>
      </c>
      <c r="D269" s="121"/>
      <c r="E269" s="121"/>
      <c r="F269" s="121"/>
      <c r="G269" s="117"/>
      <c r="H269" s="25"/>
      <c r="I269" s="127"/>
      <c r="J269" s="111" t="str">
        <f ca="1" t="shared" si="34"/>
        <v>LOCKED</v>
      </c>
      <c r="K269" s="112" t="str">
        <f t="shared" si="35"/>
        <v>ROADWORK - NEW CONSTRUCTION</v>
      </c>
      <c r="L269" s="113">
        <f>MATCH(K269,'Pay Items'!$K$1:$K$489,0)</f>
        <v>269</v>
      </c>
      <c r="M269" s="114" t="str">
        <f ca="1" t="shared" si="36"/>
        <v>F0</v>
      </c>
      <c r="N269" s="114" t="str">
        <f ca="1" t="shared" si="37"/>
        <v>G</v>
      </c>
      <c r="O269" s="114" t="str">
        <f ca="1" t="shared" si="38"/>
        <v>F2</v>
      </c>
      <c r="P269" s="39"/>
    </row>
    <row r="270" spans="1:16" ht="43.5" customHeight="1">
      <c r="A270" s="6" t="s">
        <v>241</v>
      </c>
      <c r="B270" s="7" t="s">
        <v>128</v>
      </c>
      <c r="C270" s="3" t="s">
        <v>543</v>
      </c>
      <c r="D270" s="4" t="s">
        <v>1072</v>
      </c>
      <c r="E270" s="1"/>
      <c r="F270" s="5"/>
      <c r="G270" s="118"/>
      <c r="H270" s="8"/>
      <c r="I270" s="127"/>
      <c r="J270" s="111" t="str">
        <f ca="1" t="shared" si="34"/>
        <v>LOCKED</v>
      </c>
      <c r="K270" s="112" t="str">
        <f t="shared" si="35"/>
        <v>C001Concrete Pavements, Median Slabs, Bull-noses, and Safety MediansCW 3310-R14</v>
      </c>
      <c r="L270" s="113">
        <f>MATCH(K270,'Pay Items'!$K$1:$K$489,0)</f>
        <v>270</v>
      </c>
      <c r="M270" s="114" t="str">
        <f ca="1" t="shared" si="36"/>
        <v>F0</v>
      </c>
      <c r="N270" s="114" t="str">
        <f ca="1" t="shared" si="37"/>
        <v>G</v>
      </c>
      <c r="O270" s="114" t="str">
        <f ca="1" t="shared" si="38"/>
        <v>C2</v>
      </c>
      <c r="P270" s="39"/>
    </row>
    <row r="271" spans="1:16" ht="43.5" customHeight="1">
      <c r="A271" s="6" t="s">
        <v>242</v>
      </c>
      <c r="B271" s="128" t="s">
        <v>397</v>
      </c>
      <c r="C271" s="3" t="s">
        <v>544</v>
      </c>
      <c r="D271" s="4" t="s">
        <v>188</v>
      </c>
      <c r="E271" s="1" t="s">
        <v>193</v>
      </c>
      <c r="F271" s="5"/>
      <c r="G271" s="37"/>
      <c r="H271" s="11">
        <f>ROUND(G271*F271,2)</f>
        <v>0</v>
      </c>
      <c r="I271" s="127" t="s">
        <v>674</v>
      </c>
      <c r="J271" s="111">
        <f ca="1" t="shared" si="34"/>
      </c>
      <c r="K271" s="112" t="str">
        <f t="shared" si="35"/>
        <v>C002Construction of 250 mm Concrete Pavement (Reinforced)m²</v>
      </c>
      <c r="L271" s="113">
        <f>MATCH(K271,'Pay Items'!$K$1:$K$489,0)</f>
        <v>271</v>
      </c>
      <c r="M271" s="114" t="str">
        <f ca="1" t="shared" si="36"/>
        <v>F0</v>
      </c>
      <c r="N271" s="114" t="str">
        <f ca="1" t="shared" si="37"/>
        <v>C2</v>
      </c>
      <c r="O271" s="114" t="str">
        <f ca="1" t="shared" si="38"/>
        <v>C2</v>
      </c>
      <c r="P271" s="39"/>
    </row>
    <row r="272" spans="1:16" ht="30" customHeight="1">
      <c r="A272" s="88" t="s">
        <v>243</v>
      </c>
      <c r="B272" s="128"/>
      <c r="C272" s="87" t="s">
        <v>705</v>
      </c>
      <c r="D272" s="4"/>
      <c r="E272" s="1"/>
      <c r="F272" s="5"/>
      <c r="G272" s="11"/>
      <c r="H272" s="8"/>
      <c r="I272" s="146"/>
      <c r="J272" s="111" t="str">
        <f ca="1" t="shared" si="34"/>
        <v>LOCKED</v>
      </c>
      <c r="K272" s="112" t="str">
        <f t="shared" si="35"/>
        <v>C003Pay Item Removed</v>
      </c>
      <c r="L272" s="113">
        <f>MATCH(K272,'Pay Items'!$K$1:$K$489,0)</f>
        <v>272</v>
      </c>
      <c r="M272" s="114" t="str">
        <f ca="1" t="shared" si="36"/>
        <v>F0</v>
      </c>
      <c r="N272" s="114" t="str">
        <f ca="1" t="shared" si="37"/>
        <v>C2</v>
      </c>
      <c r="O272" s="114" t="str">
        <f ca="1" t="shared" si="38"/>
        <v>C2</v>
      </c>
      <c r="P272" s="39"/>
    </row>
    <row r="273" spans="1:16" ht="43.5" customHeight="1">
      <c r="A273" s="6" t="s">
        <v>244</v>
      </c>
      <c r="B273" s="128" t="s">
        <v>398</v>
      </c>
      <c r="C273" s="3" t="s">
        <v>29</v>
      </c>
      <c r="D273" s="4" t="s">
        <v>188</v>
      </c>
      <c r="E273" s="1" t="s">
        <v>193</v>
      </c>
      <c r="F273" s="5"/>
      <c r="G273" s="37"/>
      <c r="H273" s="11">
        <f>ROUND(G273*F273,2)</f>
        <v>0</v>
      </c>
      <c r="I273" s="127" t="s">
        <v>674</v>
      </c>
      <c r="J273" s="111">
        <f ca="1" t="shared" si="34"/>
      </c>
      <c r="K273" s="112" t="str">
        <f t="shared" si="35"/>
        <v>C004Construction of 250 mm Concrete Pavement (Plain-Dowelled)m²</v>
      </c>
      <c r="L273" s="113">
        <f>MATCH(K273,'Pay Items'!$K$1:$K$489,0)</f>
        <v>273</v>
      </c>
      <c r="M273" s="114" t="str">
        <f ca="1" t="shared" si="36"/>
        <v>F0</v>
      </c>
      <c r="N273" s="114" t="str">
        <f ca="1" t="shared" si="37"/>
        <v>C2</v>
      </c>
      <c r="O273" s="114" t="str">
        <f ca="1" t="shared" si="38"/>
        <v>C2</v>
      </c>
      <c r="P273" s="39"/>
    </row>
    <row r="274" spans="1:16" ht="43.5" customHeight="1">
      <c r="A274" s="6" t="s">
        <v>245</v>
      </c>
      <c r="B274" s="128" t="s">
        <v>399</v>
      </c>
      <c r="C274" s="3" t="s">
        <v>545</v>
      </c>
      <c r="D274" s="4" t="s">
        <v>188</v>
      </c>
      <c r="E274" s="1" t="s">
        <v>193</v>
      </c>
      <c r="F274" s="5"/>
      <c r="G274" s="37"/>
      <c r="H274" s="11">
        <f>ROUND(G274*F274,2)</f>
        <v>0</v>
      </c>
      <c r="I274" s="127" t="s">
        <v>674</v>
      </c>
      <c r="J274" s="111">
        <f ca="1" t="shared" si="34"/>
      </c>
      <c r="K274" s="112" t="str">
        <f t="shared" si="35"/>
        <v>C005Construction of 230 mm Concrete Pavement (Reinforced)m²</v>
      </c>
      <c r="L274" s="113">
        <f>MATCH(K274,'Pay Items'!$K$1:$K$489,0)</f>
        <v>274</v>
      </c>
      <c r="M274" s="114" t="str">
        <f ca="1" t="shared" si="36"/>
        <v>F0</v>
      </c>
      <c r="N274" s="114" t="str">
        <f ca="1" t="shared" si="37"/>
        <v>C2</v>
      </c>
      <c r="O274" s="114" t="str">
        <f ca="1" t="shared" si="38"/>
        <v>C2</v>
      </c>
      <c r="P274" s="39"/>
    </row>
    <row r="275" spans="1:16" ht="30" customHeight="1">
      <c r="A275" s="88" t="s">
        <v>246</v>
      </c>
      <c r="B275" s="128"/>
      <c r="C275" s="87" t="s">
        <v>705</v>
      </c>
      <c r="D275" s="4"/>
      <c r="E275" s="1"/>
      <c r="F275" s="5"/>
      <c r="G275" s="11"/>
      <c r="H275" s="8"/>
      <c r="I275" s="146"/>
      <c r="J275" s="111" t="str">
        <f ca="1" t="shared" si="34"/>
        <v>LOCKED</v>
      </c>
      <c r="K275" s="112" t="str">
        <f t="shared" si="35"/>
        <v>C006Pay Item Removed</v>
      </c>
      <c r="L275" s="113">
        <f>MATCH(K275,'Pay Items'!$K$1:$K$489,0)</f>
        <v>275</v>
      </c>
      <c r="M275" s="114" t="str">
        <f ca="1" t="shared" si="36"/>
        <v>F0</v>
      </c>
      <c r="N275" s="114" t="str">
        <f ca="1" t="shared" si="37"/>
        <v>C2</v>
      </c>
      <c r="O275" s="114" t="str">
        <f ca="1" t="shared" si="38"/>
        <v>C2</v>
      </c>
      <c r="P275" s="39"/>
    </row>
    <row r="276" spans="1:16" ht="43.5" customHeight="1">
      <c r="A276" s="6" t="s">
        <v>247</v>
      </c>
      <c r="B276" s="128" t="s">
        <v>400</v>
      </c>
      <c r="C276" s="3" t="s">
        <v>30</v>
      </c>
      <c r="D276" s="4" t="s">
        <v>188</v>
      </c>
      <c r="E276" s="1" t="s">
        <v>193</v>
      </c>
      <c r="F276" s="5"/>
      <c r="G276" s="37"/>
      <c r="H276" s="11">
        <f>ROUND(G276*F276,2)</f>
        <v>0</v>
      </c>
      <c r="I276" s="127" t="s">
        <v>674</v>
      </c>
      <c r="J276" s="111">
        <f ca="1" t="shared" si="34"/>
      </c>
      <c r="K276" s="112" t="str">
        <f t="shared" si="35"/>
        <v>C007Construction of 230 mm Concrete Pavement (Plain-Dowelled)m²</v>
      </c>
      <c r="L276" s="113">
        <f>MATCH(K276,'Pay Items'!$K$1:$K$489,0)</f>
        <v>276</v>
      </c>
      <c r="M276" s="114" t="str">
        <f ca="1" t="shared" si="36"/>
        <v>F0</v>
      </c>
      <c r="N276" s="114" t="str">
        <f ca="1" t="shared" si="37"/>
        <v>C2</v>
      </c>
      <c r="O276" s="114" t="str">
        <f ca="1" t="shared" si="38"/>
        <v>C2</v>
      </c>
      <c r="P276" s="39"/>
    </row>
    <row r="277" spans="1:16" ht="43.5" customHeight="1">
      <c r="A277" s="6" t="s">
        <v>518</v>
      </c>
      <c r="B277" s="128" t="s">
        <v>401</v>
      </c>
      <c r="C277" s="3" t="s">
        <v>202</v>
      </c>
      <c r="D277" s="4" t="s">
        <v>188</v>
      </c>
      <c r="E277" s="1" t="s">
        <v>193</v>
      </c>
      <c r="F277" s="5"/>
      <c r="G277" s="37"/>
      <c r="H277" s="11">
        <f>ROUND(G277*F277,2)</f>
        <v>0</v>
      </c>
      <c r="I277" s="127" t="s">
        <v>674</v>
      </c>
      <c r="J277" s="111">
        <f ca="1" t="shared" si="34"/>
      </c>
      <c r="K277" s="112" t="str">
        <f t="shared" si="35"/>
        <v>C008Construction of 200 mm Concrete Pavement (Reinforced)m²</v>
      </c>
      <c r="L277" s="113">
        <f>MATCH(K277,'Pay Items'!$K$1:$K$489,0)</f>
        <v>277</v>
      </c>
      <c r="M277" s="114" t="str">
        <f ca="1" t="shared" si="36"/>
        <v>F0</v>
      </c>
      <c r="N277" s="114" t="str">
        <f ca="1" t="shared" si="37"/>
        <v>C2</v>
      </c>
      <c r="O277" s="114" t="str">
        <f ca="1" t="shared" si="38"/>
        <v>C2</v>
      </c>
      <c r="P277" s="39"/>
    </row>
    <row r="278" spans="1:16" ht="30" customHeight="1">
      <c r="A278" s="88" t="s">
        <v>248</v>
      </c>
      <c r="B278" s="128"/>
      <c r="C278" s="87" t="s">
        <v>705</v>
      </c>
      <c r="D278" s="4"/>
      <c r="E278" s="1"/>
      <c r="F278" s="5"/>
      <c r="G278" s="11"/>
      <c r="H278" s="8"/>
      <c r="I278" s="127"/>
      <c r="J278" s="111" t="str">
        <f ca="1" t="shared" si="34"/>
        <v>LOCKED</v>
      </c>
      <c r="K278" s="112" t="str">
        <f t="shared" si="35"/>
        <v>C009Pay Item Removed</v>
      </c>
      <c r="L278" s="113">
        <f>MATCH(K278,'Pay Items'!$K$1:$K$489,0)</f>
        <v>278</v>
      </c>
      <c r="M278" s="114" t="str">
        <f ca="1" t="shared" si="36"/>
        <v>F0</v>
      </c>
      <c r="N278" s="114" t="str">
        <f ca="1" t="shared" si="37"/>
        <v>C2</v>
      </c>
      <c r="O278" s="114" t="str">
        <f ca="1" t="shared" si="38"/>
        <v>C2</v>
      </c>
      <c r="P278" s="39"/>
    </row>
    <row r="279" spans="1:16" ht="43.5" customHeight="1">
      <c r="A279" s="6" t="s">
        <v>250</v>
      </c>
      <c r="B279" s="128" t="s">
        <v>402</v>
      </c>
      <c r="C279" s="3" t="s">
        <v>203</v>
      </c>
      <c r="D279" s="4" t="s">
        <v>188</v>
      </c>
      <c r="E279" s="1" t="s">
        <v>193</v>
      </c>
      <c r="F279" s="5"/>
      <c r="G279" s="37"/>
      <c r="H279" s="11">
        <f>ROUND(G279*F279,2)</f>
        <v>0</v>
      </c>
      <c r="I279" s="127" t="s">
        <v>674</v>
      </c>
      <c r="J279" s="111">
        <f ca="1" t="shared" si="34"/>
      </c>
      <c r="K279" s="112" t="str">
        <f t="shared" si="35"/>
        <v>C010Construction of 200 mm Concrete Pavement (Plain-Dowelled)m²</v>
      </c>
      <c r="L279" s="113">
        <f>MATCH(K279,'Pay Items'!$K$1:$K$489,0)</f>
        <v>279</v>
      </c>
      <c r="M279" s="114" t="str">
        <f ca="1" t="shared" si="36"/>
        <v>F0</v>
      </c>
      <c r="N279" s="114" t="str">
        <f ca="1" t="shared" si="37"/>
        <v>C2</v>
      </c>
      <c r="O279" s="114" t="str">
        <f ca="1" t="shared" si="38"/>
        <v>C2</v>
      </c>
      <c r="P279" s="39"/>
    </row>
    <row r="280" spans="1:16" ht="43.5" customHeight="1">
      <c r="A280" s="6" t="s">
        <v>249</v>
      </c>
      <c r="B280" s="128" t="s">
        <v>403</v>
      </c>
      <c r="C280" s="3" t="s">
        <v>204</v>
      </c>
      <c r="D280" s="4" t="s">
        <v>188</v>
      </c>
      <c r="E280" s="1" t="s">
        <v>193</v>
      </c>
      <c r="F280" s="5"/>
      <c r="G280" s="37"/>
      <c r="H280" s="11">
        <f>ROUND(G280*F280,2)</f>
        <v>0</v>
      </c>
      <c r="I280" s="127" t="s">
        <v>674</v>
      </c>
      <c r="J280" s="111">
        <f ca="1" t="shared" si="34"/>
      </c>
      <c r="K280" s="112" t="str">
        <f t="shared" si="35"/>
        <v>C011Construction of 150 mm Concrete Pavement (Reinforced)m²</v>
      </c>
      <c r="L280" s="113">
        <f>MATCH(K280,'Pay Items'!$K$1:$K$489,0)</f>
        <v>280</v>
      </c>
      <c r="M280" s="114" t="str">
        <f ca="1" t="shared" si="36"/>
        <v>F0</v>
      </c>
      <c r="N280" s="114" t="str">
        <f ca="1" t="shared" si="37"/>
        <v>C2</v>
      </c>
      <c r="O280" s="114" t="str">
        <f ca="1" t="shared" si="38"/>
        <v>C2</v>
      </c>
      <c r="P280" s="39"/>
    </row>
    <row r="281" spans="1:16" ht="30" customHeight="1">
      <c r="A281" s="88" t="s">
        <v>251</v>
      </c>
      <c r="B281" s="128"/>
      <c r="C281" s="87" t="s">
        <v>705</v>
      </c>
      <c r="D281" s="4"/>
      <c r="E281" s="1"/>
      <c r="F281" s="5"/>
      <c r="G281" s="11"/>
      <c r="H281" s="8"/>
      <c r="I281" s="146"/>
      <c r="J281" s="111" t="str">
        <f ca="1" t="shared" si="34"/>
        <v>LOCKED</v>
      </c>
      <c r="K281" s="112" t="str">
        <f t="shared" si="35"/>
        <v>C012Pay Item Removed</v>
      </c>
      <c r="L281" s="113">
        <f>MATCH(K281,'Pay Items'!$K$1:$K$489,0)</f>
        <v>281</v>
      </c>
      <c r="M281" s="114" t="str">
        <f ca="1" t="shared" si="36"/>
        <v>F0</v>
      </c>
      <c r="N281" s="114" t="str">
        <f ca="1" t="shared" si="37"/>
        <v>C2</v>
      </c>
      <c r="O281" s="114" t="str">
        <f ca="1" t="shared" si="38"/>
        <v>C2</v>
      </c>
      <c r="P281" s="39"/>
    </row>
    <row r="282" spans="1:16" ht="43.5" customHeight="1">
      <c r="A282" s="6" t="s">
        <v>252</v>
      </c>
      <c r="B282" s="128" t="s">
        <v>404</v>
      </c>
      <c r="C282" s="3" t="s">
        <v>205</v>
      </c>
      <c r="D282" s="4" t="s">
        <v>188</v>
      </c>
      <c r="E282" s="1" t="s">
        <v>193</v>
      </c>
      <c r="F282" s="5"/>
      <c r="G282" s="37"/>
      <c r="H282" s="11">
        <f aca="true" t="shared" si="39" ref="H282:H287">ROUND(G282*F282,2)</f>
        <v>0</v>
      </c>
      <c r="I282" s="127" t="s">
        <v>674</v>
      </c>
      <c r="J282" s="111">
        <f ca="1" t="shared" si="34"/>
      </c>
      <c r="K282" s="112" t="str">
        <f t="shared" si="35"/>
        <v>C013Construction of 150 mm Concrete Pavement (Plain-Dowelled)m²</v>
      </c>
      <c r="L282" s="113">
        <f>MATCH(K282,'Pay Items'!$K$1:$K$489,0)</f>
        <v>282</v>
      </c>
      <c r="M282" s="114" t="str">
        <f ca="1" t="shared" si="36"/>
        <v>F0</v>
      </c>
      <c r="N282" s="114" t="str">
        <f ca="1" t="shared" si="37"/>
        <v>C2</v>
      </c>
      <c r="O282" s="114" t="str">
        <f ca="1" t="shared" si="38"/>
        <v>C2</v>
      </c>
      <c r="P282" s="39"/>
    </row>
    <row r="283" spans="1:16" ht="43.5" customHeight="1">
      <c r="A283" s="6" t="s">
        <v>253</v>
      </c>
      <c r="B283" s="128" t="s">
        <v>405</v>
      </c>
      <c r="C283" s="3" t="s">
        <v>456</v>
      </c>
      <c r="D283" s="4" t="s">
        <v>384</v>
      </c>
      <c r="E283" s="1" t="s">
        <v>193</v>
      </c>
      <c r="F283" s="5"/>
      <c r="G283" s="37"/>
      <c r="H283" s="11">
        <f t="shared" si="39"/>
        <v>0</v>
      </c>
      <c r="I283" s="126"/>
      <c r="J283" s="111">
        <f ca="1" t="shared" si="34"/>
      </c>
      <c r="K283" s="112" t="str">
        <f t="shared" si="35"/>
        <v>C014Construction of Concrete Median SlabsSD-227Am²</v>
      </c>
      <c r="L283" s="113">
        <f>MATCH(K283,'Pay Items'!$K$1:$K$489,0)</f>
        <v>283</v>
      </c>
      <c r="M283" s="114" t="str">
        <f ca="1" t="shared" si="36"/>
        <v>F0</v>
      </c>
      <c r="N283" s="114" t="str">
        <f ca="1" t="shared" si="37"/>
        <v>C2</v>
      </c>
      <c r="O283" s="114" t="str">
        <f ca="1" t="shared" si="38"/>
        <v>C2</v>
      </c>
      <c r="P283" s="39"/>
    </row>
    <row r="284" spans="1:16" ht="43.5" customHeight="1">
      <c r="A284" s="6" t="s">
        <v>254</v>
      </c>
      <c r="B284" s="128" t="s">
        <v>407</v>
      </c>
      <c r="C284" s="3" t="s">
        <v>457</v>
      </c>
      <c r="D284" s="4" t="s">
        <v>382</v>
      </c>
      <c r="E284" s="1" t="s">
        <v>193</v>
      </c>
      <c r="F284" s="5"/>
      <c r="G284" s="37"/>
      <c r="H284" s="11">
        <f t="shared" si="39"/>
        <v>0</v>
      </c>
      <c r="I284" s="126"/>
      <c r="J284" s="111">
        <f ca="1" t="shared" si="34"/>
      </c>
      <c r="K284" s="112" t="str">
        <f t="shared" si="35"/>
        <v>C015Construction of Monolithic Concrete Median SlabsSD-226Am²</v>
      </c>
      <c r="L284" s="113">
        <f>MATCH(K284,'Pay Items'!$K$1:$K$489,0)</f>
        <v>284</v>
      </c>
      <c r="M284" s="114" t="str">
        <f ca="1" t="shared" si="36"/>
        <v>F0</v>
      </c>
      <c r="N284" s="114" t="str">
        <f ca="1" t="shared" si="37"/>
        <v>C2</v>
      </c>
      <c r="O284" s="114" t="str">
        <f ca="1" t="shared" si="38"/>
        <v>C2</v>
      </c>
      <c r="P284" s="39"/>
    </row>
    <row r="285" spans="1:16" ht="43.5" customHeight="1">
      <c r="A285" s="6" t="s">
        <v>255</v>
      </c>
      <c r="B285" s="128" t="s">
        <v>406</v>
      </c>
      <c r="C285" s="3" t="s">
        <v>458</v>
      </c>
      <c r="D285" s="4" t="s">
        <v>383</v>
      </c>
      <c r="E285" s="1" t="s">
        <v>193</v>
      </c>
      <c r="F285" s="5"/>
      <c r="G285" s="37"/>
      <c r="H285" s="11">
        <f t="shared" si="39"/>
        <v>0</v>
      </c>
      <c r="I285" s="126"/>
      <c r="J285" s="111">
        <f ca="1" t="shared" si="34"/>
      </c>
      <c r="K285" s="112" t="str">
        <f t="shared" si="35"/>
        <v>C016Construction of Concrete Safety MediansSD-226Bm²</v>
      </c>
      <c r="L285" s="113">
        <f>MATCH(K285,'Pay Items'!$K$1:$K$489,0)</f>
        <v>285</v>
      </c>
      <c r="M285" s="114" t="str">
        <f ca="1" t="shared" si="36"/>
        <v>F0</v>
      </c>
      <c r="N285" s="114" t="str">
        <f ca="1" t="shared" si="37"/>
        <v>C2</v>
      </c>
      <c r="O285" s="114" t="str">
        <f ca="1" t="shared" si="38"/>
        <v>C2</v>
      </c>
      <c r="P285" s="39"/>
    </row>
    <row r="286" spans="1:16" ht="43.5" customHeight="1">
      <c r="A286" s="6" t="s">
        <v>256</v>
      </c>
      <c r="B286" s="128" t="s">
        <v>238</v>
      </c>
      <c r="C286" s="3" t="s">
        <v>413</v>
      </c>
      <c r="D286" s="4" t="s">
        <v>396</v>
      </c>
      <c r="E286" s="1" t="s">
        <v>193</v>
      </c>
      <c r="F286" s="5"/>
      <c r="G286" s="37"/>
      <c r="H286" s="11">
        <f t="shared" si="39"/>
        <v>0</v>
      </c>
      <c r="I286" s="126"/>
      <c r="J286" s="111">
        <f ca="1" t="shared" si="34"/>
      </c>
      <c r="K286" s="112" t="str">
        <f t="shared" si="35"/>
        <v>C017Construction of Monolithic Curb and SidewalkSD-228Bm²</v>
      </c>
      <c r="L286" s="113">
        <f>MATCH(K286,'Pay Items'!$K$1:$K$489,0)</f>
        <v>286</v>
      </c>
      <c r="M286" s="114" t="str">
        <f ca="1" t="shared" si="36"/>
        <v>F0</v>
      </c>
      <c r="N286" s="114" t="str">
        <f ca="1" t="shared" si="37"/>
        <v>C2</v>
      </c>
      <c r="O286" s="114" t="str">
        <f ca="1" t="shared" si="38"/>
        <v>C2</v>
      </c>
      <c r="P286" s="39"/>
    </row>
    <row r="287" spans="1:16" ht="43.5" customHeight="1">
      <c r="A287" s="6" t="s">
        <v>428</v>
      </c>
      <c r="B287" s="128" t="s">
        <v>408</v>
      </c>
      <c r="C287" s="3" t="s">
        <v>414</v>
      </c>
      <c r="D287" s="4" t="s">
        <v>702</v>
      </c>
      <c r="E287" s="1" t="s">
        <v>193</v>
      </c>
      <c r="F287" s="5"/>
      <c r="G287" s="37"/>
      <c r="H287" s="11">
        <f t="shared" si="39"/>
        <v>0</v>
      </c>
      <c r="I287" s="126"/>
      <c r="J287" s="111">
        <f ca="1" t="shared" si="34"/>
      </c>
      <c r="K287" s="112" t="str">
        <f t="shared" si="35"/>
        <v>C018Construction of Monolithic Concrete Bull-nosesSD-227Cm²</v>
      </c>
      <c r="L287" s="113">
        <f>MATCH(K287,'Pay Items'!$K$1:$K$489,0)</f>
        <v>287</v>
      </c>
      <c r="M287" s="114" t="str">
        <f ca="1" t="shared" si="36"/>
        <v>F0</v>
      </c>
      <c r="N287" s="114" t="str">
        <f ca="1" t="shared" si="37"/>
        <v>C2</v>
      </c>
      <c r="O287" s="114" t="str">
        <f ca="1" t="shared" si="38"/>
        <v>C2</v>
      </c>
      <c r="P287" s="39"/>
    </row>
    <row r="288" spans="1:16" ht="43.5" customHeight="1">
      <c r="A288" s="6" t="s">
        <v>429</v>
      </c>
      <c r="B288" s="7" t="s">
        <v>131</v>
      </c>
      <c r="C288" s="3" t="s">
        <v>136</v>
      </c>
      <c r="D288" s="4" t="s">
        <v>1072</v>
      </c>
      <c r="E288" s="1"/>
      <c r="F288" s="5"/>
      <c r="G288" s="118"/>
      <c r="H288" s="8"/>
      <c r="I288" s="129"/>
      <c r="J288" s="111" t="str">
        <f ca="1" t="shared" si="34"/>
        <v>LOCKED</v>
      </c>
      <c r="K288" s="112" t="str">
        <f t="shared" si="35"/>
        <v>C019Concrete Pavements for Early OpeningCW 3310-R14</v>
      </c>
      <c r="L288" s="113">
        <f>MATCH(K288,'Pay Items'!$K$1:$K$489,0)</f>
        <v>288</v>
      </c>
      <c r="M288" s="114" t="str">
        <f ca="1" t="shared" si="36"/>
        <v>F0</v>
      </c>
      <c r="N288" s="114" t="str">
        <f ca="1" t="shared" si="37"/>
        <v>G</v>
      </c>
      <c r="O288" s="114" t="str">
        <f ca="1" t="shared" si="38"/>
        <v>C2</v>
      </c>
      <c r="P288" s="39"/>
    </row>
    <row r="289" spans="1:16" ht="54" customHeight="1">
      <c r="A289" s="6" t="s">
        <v>430</v>
      </c>
      <c r="B289" s="128" t="s">
        <v>397</v>
      </c>
      <c r="C289" s="3" t="s">
        <v>847</v>
      </c>
      <c r="D289" s="4"/>
      <c r="E289" s="1" t="s">
        <v>193</v>
      </c>
      <c r="F289" s="5"/>
      <c r="G289" s="37"/>
      <c r="H289" s="11">
        <f>ROUND(G289*F289,2)</f>
        <v>0</v>
      </c>
      <c r="I289" s="126" t="s">
        <v>895</v>
      </c>
      <c r="J289" s="111">
        <f ca="1" t="shared" si="34"/>
      </c>
      <c r="K289" s="112" t="str">
        <f t="shared" si="35"/>
        <v>C020Construction of 250 mm Concrete Pavement for Early Opening ^ (Reinforced)m²</v>
      </c>
      <c r="L289" s="113">
        <f>MATCH(K289,'Pay Items'!$K$1:$K$489,0)</f>
        <v>289</v>
      </c>
      <c r="M289" s="114" t="str">
        <f ca="1" t="shared" si="36"/>
        <v>F0</v>
      </c>
      <c r="N289" s="114" t="str">
        <f ca="1" t="shared" si="37"/>
        <v>C2</v>
      </c>
      <c r="O289" s="114" t="str">
        <f ca="1" t="shared" si="38"/>
        <v>C2</v>
      </c>
      <c r="P289" s="39"/>
    </row>
    <row r="290" spans="1:16" ht="30" customHeight="1">
      <c r="A290" s="88" t="s">
        <v>431</v>
      </c>
      <c r="B290" s="128"/>
      <c r="C290" s="87" t="s">
        <v>705</v>
      </c>
      <c r="D290" s="4"/>
      <c r="E290" s="1"/>
      <c r="F290" s="5"/>
      <c r="G290" s="11"/>
      <c r="H290" s="8"/>
      <c r="I290" s="126"/>
      <c r="J290" s="111" t="str">
        <f ca="1" t="shared" si="34"/>
        <v>LOCKED</v>
      </c>
      <c r="K290" s="112" t="str">
        <f t="shared" si="35"/>
        <v>C021Pay Item Removed</v>
      </c>
      <c r="L290" s="113">
        <f>MATCH(K290,'Pay Items'!$K$1:$K$489,0)</f>
        <v>290</v>
      </c>
      <c r="M290" s="114" t="str">
        <f ca="1" t="shared" si="36"/>
        <v>F0</v>
      </c>
      <c r="N290" s="114" t="str">
        <f ca="1" t="shared" si="37"/>
        <v>C2</v>
      </c>
      <c r="O290" s="114" t="str">
        <f ca="1" t="shared" si="38"/>
        <v>C2</v>
      </c>
      <c r="P290" s="39"/>
    </row>
    <row r="291" spans="1:16" ht="54" customHeight="1">
      <c r="A291" s="6" t="s">
        <v>432</v>
      </c>
      <c r="B291" s="128" t="s">
        <v>398</v>
      </c>
      <c r="C291" s="3" t="s">
        <v>848</v>
      </c>
      <c r="D291" s="4"/>
      <c r="E291" s="1" t="s">
        <v>193</v>
      </c>
      <c r="F291" s="5"/>
      <c r="G291" s="37"/>
      <c r="H291" s="11">
        <f>ROUND(G291*F291,2)</f>
        <v>0</v>
      </c>
      <c r="I291" s="126" t="s">
        <v>895</v>
      </c>
      <c r="J291" s="111">
        <f ca="1" t="shared" si="34"/>
      </c>
      <c r="K291" s="112" t="str">
        <f t="shared" si="35"/>
        <v>C022Construction of 250 mm Concrete Pavement for Early Opening ^ (Plain-Dowelled)m²</v>
      </c>
      <c r="L291" s="113">
        <f>MATCH(K291,'Pay Items'!$K$1:$K$489,0)</f>
        <v>291</v>
      </c>
      <c r="M291" s="114" t="str">
        <f ca="1" t="shared" si="36"/>
        <v>F0</v>
      </c>
      <c r="N291" s="114" t="str">
        <f ca="1" t="shared" si="37"/>
        <v>C2</v>
      </c>
      <c r="O291" s="114" t="str">
        <f ca="1" t="shared" si="38"/>
        <v>C2</v>
      </c>
      <c r="P291" s="39"/>
    </row>
    <row r="292" spans="1:16" ht="54" customHeight="1">
      <c r="A292" s="6" t="s">
        <v>433</v>
      </c>
      <c r="B292" s="128" t="s">
        <v>399</v>
      </c>
      <c r="C292" s="3" t="s">
        <v>849</v>
      </c>
      <c r="D292" s="4"/>
      <c r="E292" s="1" t="s">
        <v>193</v>
      </c>
      <c r="F292" s="5"/>
      <c r="G292" s="37"/>
      <c r="H292" s="11">
        <f>ROUND(G292*F292,2)</f>
        <v>0</v>
      </c>
      <c r="I292" s="126" t="s">
        <v>895</v>
      </c>
      <c r="J292" s="111">
        <f ca="1" t="shared" si="34"/>
      </c>
      <c r="K292" s="112" t="str">
        <f t="shared" si="35"/>
        <v>C023Construction of 230 mm Concrete Pavement for Early Opening ^ (Reinforced)m²</v>
      </c>
      <c r="L292" s="113">
        <f>MATCH(K292,'Pay Items'!$K$1:$K$489,0)</f>
        <v>292</v>
      </c>
      <c r="M292" s="114" t="str">
        <f ca="1" t="shared" si="36"/>
        <v>F0</v>
      </c>
      <c r="N292" s="114" t="str">
        <f ca="1" t="shared" si="37"/>
        <v>C2</v>
      </c>
      <c r="O292" s="114" t="str">
        <f ca="1" t="shared" si="38"/>
        <v>C2</v>
      </c>
      <c r="P292" s="39"/>
    </row>
    <row r="293" spans="1:16" ht="30" customHeight="1">
      <c r="A293" s="88" t="s">
        <v>434</v>
      </c>
      <c r="B293" s="128"/>
      <c r="C293" s="87" t="s">
        <v>705</v>
      </c>
      <c r="D293" s="4"/>
      <c r="E293" s="1"/>
      <c r="F293" s="5"/>
      <c r="G293" s="11"/>
      <c r="H293" s="8"/>
      <c r="I293" s="126"/>
      <c r="J293" s="111" t="str">
        <f ca="1" t="shared" si="34"/>
        <v>LOCKED</v>
      </c>
      <c r="K293" s="112" t="str">
        <f t="shared" si="35"/>
        <v>C024Pay Item Removed</v>
      </c>
      <c r="L293" s="113">
        <f>MATCH(K293,'Pay Items'!$K$1:$K$489,0)</f>
        <v>293</v>
      </c>
      <c r="M293" s="114" t="str">
        <f ca="1" t="shared" si="36"/>
        <v>F0</v>
      </c>
      <c r="N293" s="114" t="str">
        <f ca="1" t="shared" si="37"/>
        <v>C2</v>
      </c>
      <c r="O293" s="114" t="str">
        <f ca="1" t="shared" si="38"/>
        <v>C2</v>
      </c>
      <c r="P293" s="39"/>
    </row>
    <row r="294" spans="1:16" ht="54" customHeight="1">
      <c r="A294" s="6" t="s">
        <v>435</v>
      </c>
      <c r="B294" s="128" t="s">
        <v>400</v>
      </c>
      <c r="C294" s="3" t="s">
        <v>850</v>
      </c>
      <c r="D294" s="4"/>
      <c r="E294" s="1" t="s">
        <v>193</v>
      </c>
      <c r="F294" s="5"/>
      <c r="G294" s="37"/>
      <c r="H294" s="11">
        <f>ROUND(G294*F294,2)</f>
        <v>0</v>
      </c>
      <c r="I294" s="126" t="s">
        <v>895</v>
      </c>
      <c r="J294" s="111">
        <f ca="1" t="shared" si="34"/>
      </c>
      <c r="K294" s="112" t="str">
        <f t="shared" si="35"/>
        <v>C025Construction of 230 mm Concrete Pavement for Early Opening ^ (Plain-Dowelled)m²</v>
      </c>
      <c r="L294" s="113">
        <f>MATCH(K294,'Pay Items'!$K$1:$K$489,0)</f>
        <v>294</v>
      </c>
      <c r="M294" s="114" t="str">
        <f ca="1" t="shared" si="36"/>
        <v>F0</v>
      </c>
      <c r="N294" s="114" t="str">
        <f ca="1" t="shared" si="37"/>
        <v>C2</v>
      </c>
      <c r="O294" s="114" t="str">
        <f ca="1" t="shared" si="38"/>
        <v>C2</v>
      </c>
      <c r="P294" s="39"/>
    </row>
    <row r="295" spans="1:16" ht="54" customHeight="1">
      <c r="A295" s="6" t="s">
        <v>436</v>
      </c>
      <c r="B295" s="128" t="s">
        <v>401</v>
      </c>
      <c r="C295" s="3" t="s">
        <v>851</v>
      </c>
      <c r="D295" s="4"/>
      <c r="E295" s="1" t="s">
        <v>193</v>
      </c>
      <c r="F295" s="5"/>
      <c r="G295" s="37"/>
      <c r="H295" s="11">
        <f>ROUND(G295*F295,2)</f>
        <v>0</v>
      </c>
      <c r="I295" s="126" t="s">
        <v>895</v>
      </c>
      <c r="J295" s="111">
        <f ca="1" t="shared" si="34"/>
      </c>
      <c r="K295" s="112" t="str">
        <f t="shared" si="35"/>
        <v>C026Construction of 200 mm Concrete Pavement for Early Opening ^ (Reinforced)m²</v>
      </c>
      <c r="L295" s="113">
        <f>MATCH(K295,'Pay Items'!$K$1:$K$489,0)</f>
        <v>295</v>
      </c>
      <c r="M295" s="114" t="str">
        <f ca="1" t="shared" si="36"/>
        <v>F0</v>
      </c>
      <c r="N295" s="114" t="str">
        <f ca="1" t="shared" si="37"/>
        <v>C2</v>
      </c>
      <c r="O295" s="114" t="str">
        <f ca="1" t="shared" si="38"/>
        <v>C2</v>
      </c>
      <c r="P295" s="39"/>
    </row>
    <row r="296" spans="1:16" ht="30" customHeight="1">
      <c r="A296" s="88" t="s">
        <v>437</v>
      </c>
      <c r="B296" s="128"/>
      <c r="C296" s="87" t="s">
        <v>705</v>
      </c>
      <c r="D296" s="4"/>
      <c r="E296" s="1"/>
      <c r="F296" s="5"/>
      <c r="G296" s="11"/>
      <c r="H296" s="8"/>
      <c r="I296" s="126"/>
      <c r="J296" s="111" t="str">
        <f ca="1" t="shared" si="34"/>
        <v>LOCKED</v>
      </c>
      <c r="K296" s="112" t="str">
        <f t="shared" si="35"/>
        <v>C027Pay Item Removed</v>
      </c>
      <c r="L296" s="113">
        <f>MATCH(K296,'Pay Items'!$K$1:$K$489,0)</f>
        <v>296</v>
      </c>
      <c r="M296" s="114" t="str">
        <f ca="1" t="shared" si="36"/>
        <v>F0</v>
      </c>
      <c r="N296" s="114" t="str">
        <f ca="1" t="shared" si="37"/>
        <v>C2</v>
      </c>
      <c r="O296" s="114" t="str">
        <f ca="1" t="shared" si="38"/>
        <v>C2</v>
      </c>
      <c r="P296" s="39"/>
    </row>
    <row r="297" spans="1:16" ht="54.75" customHeight="1">
      <c r="A297" s="6" t="s">
        <v>438</v>
      </c>
      <c r="B297" s="128" t="s">
        <v>402</v>
      </c>
      <c r="C297" s="3" t="s">
        <v>852</v>
      </c>
      <c r="D297" s="4"/>
      <c r="E297" s="1" t="s">
        <v>193</v>
      </c>
      <c r="F297" s="5"/>
      <c r="G297" s="37"/>
      <c r="H297" s="11">
        <f>ROUND(G297*F297,2)</f>
        <v>0</v>
      </c>
      <c r="I297" s="126" t="s">
        <v>895</v>
      </c>
      <c r="J297" s="111">
        <f ca="1" t="shared" si="34"/>
      </c>
      <c r="K297" s="112" t="str">
        <f t="shared" si="35"/>
        <v>C028Construction of 200 mm Concrete Pavement for Early Opening ^ (Plain-Dowelled)m²</v>
      </c>
      <c r="L297" s="113">
        <f>MATCH(K297,'Pay Items'!$K$1:$K$489,0)</f>
        <v>297</v>
      </c>
      <c r="M297" s="114" t="str">
        <f ca="1" t="shared" si="36"/>
        <v>F0</v>
      </c>
      <c r="N297" s="114" t="str">
        <f ca="1" t="shared" si="37"/>
        <v>C2</v>
      </c>
      <c r="O297" s="114" t="str">
        <f ca="1" t="shared" si="38"/>
        <v>C2</v>
      </c>
      <c r="P297" s="39"/>
    </row>
    <row r="298" spans="1:16" ht="54.75" customHeight="1">
      <c r="A298" s="6" t="s">
        <v>439</v>
      </c>
      <c r="B298" s="128" t="s">
        <v>403</v>
      </c>
      <c r="C298" s="3" t="s">
        <v>853</v>
      </c>
      <c r="D298" s="4"/>
      <c r="E298" s="1" t="s">
        <v>193</v>
      </c>
      <c r="F298" s="5"/>
      <c r="G298" s="37"/>
      <c r="H298" s="11">
        <f>ROUND(G298*F298,2)</f>
        <v>0</v>
      </c>
      <c r="I298" s="126" t="s">
        <v>895</v>
      </c>
      <c r="J298" s="111">
        <f ca="1" t="shared" si="34"/>
      </c>
      <c r="K298" s="112" t="str">
        <f t="shared" si="35"/>
        <v>C029Construction of 150 mm Concrete Pavement for Early Opening ^ (Reinforced)m²</v>
      </c>
      <c r="L298" s="113">
        <f>MATCH(K298,'Pay Items'!$K$1:$K$489,0)</f>
        <v>298</v>
      </c>
      <c r="M298" s="114" t="str">
        <f ca="1" t="shared" si="36"/>
        <v>F0</v>
      </c>
      <c r="N298" s="114" t="str">
        <f ca="1" t="shared" si="37"/>
        <v>C2</v>
      </c>
      <c r="O298" s="114" t="str">
        <f ca="1" t="shared" si="38"/>
        <v>C2</v>
      </c>
      <c r="P298" s="39"/>
    </row>
    <row r="299" spans="1:16" ht="30" customHeight="1">
      <c r="A299" s="88" t="s">
        <v>519</v>
      </c>
      <c r="B299" s="128"/>
      <c r="C299" s="87" t="s">
        <v>705</v>
      </c>
      <c r="D299" s="4"/>
      <c r="E299" s="1"/>
      <c r="F299" s="5"/>
      <c r="G299" s="11"/>
      <c r="H299" s="8"/>
      <c r="I299" s="126"/>
      <c r="J299" s="111" t="str">
        <f ca="1" t="shared" si="34"/>
        <v>LOCKED</v>
      </c>
      <c r="K299" s="112" t="str">
        <f t="shared" si="35"/>
        <v>C030Pay Item Removed</v>
      </c>
      <c r="L299" s="113">
        <f>MATCH(K299,'Pay Items'!$K$1:$K$489,0)</f>
        <v>299</v>
      </c>
      <c r="M299" s="114" t="str">
        <f ca="1" t="shared" si="36"/>
        <v>F0</v>
      </c>
      <c r="N299" s="114" t="str">
        <f ca="1" t="shared" si="37"/>
        <v>C2</v>
      </c>
      <c r="O299" s="114" t="str">
        <f ca="1" t="shared" si="38"/>
        <v>C2</v>
      </c>
      <c r="P299" s="39"/>
    </row>
    <row r="300" spans="1:16" ht="54" customHeight="1">
      <c r="A300" s="6" t="s">
        <v>440</v>
      </c>
      <c r="B300" s="128" t="s">
        <v>404</v>
      </c>
      <c r="C300" s="3" t="s">
        <v>854</v>
      </c>
      <c r="D300" s="4" t="s">
        <v>188</v>
      </c>
      <c r="E300" s="1" t="s">
        <v>193</v>
      </c>
      <c r="F300" s="5"/>
      <c r="G300" s="37"/>
      <c r="H300" s="11">
        <f>ROUND(G300*F300,2)</f>
        <v>0</v>
      </c>
      <c r="I300" s="126" t="s">
        <v>895</v>
      </c>
      <c r="J300" s="111">
        <f ca="1" t="shared" si="34"/>
      </c>
      <c r="K300" s="112" t="str">
        <f t="shared" si="35"/>
        <v>C031Construction of 150 mm Concrete Pavement for Early Opening ^ (Plain-Dowelled)m²</v>
      </c>
      <c r="L300" s="113">
        <f>MATCH(K300,'Pay Items'!$K$1:$K$489,0)</f>
        <v>300</v>
      </c>
      <c r="M300" s="114" t="str">
        <f ca="1" t="shared" si="36"/>
        <v>F0</v>
      </c>
      <c r="N300" s="114" t="str">
        <f ca="1" t="shared" si="37"/>
        <v>C2</v>
      </c>
      <c r="O300" s="114" t="str">
        <f ca="1" t="shared" si="38"/>
        <v>C2</v>
      </c>
      <c r="P300" s="39"/>
    </row>
    <row r="301" spans="1:16" ht="43.5" customHeight="1">
      <c r="A301" s="6" t="s">
        <v>441</v>
      </c>
      <c r="B301" s="7" t="s">
        <v>132</v>
      </c>
      <c r="C301" s="3" t="s">
        <v>415</v>
      </c>
      <c r="D301" s="4" t="s">
        <v>1072</v>
      </c>
      <c r="E301" s="1"/>
      <c r="F301" s="5"/>
      <c r="G301" s="118"/>
      <c r="H301" s="8"/>
      <c r="I301" s="127"/>
      <c r="J301" s="111" t="str">
        <f ca="1" t="shared" si="34"/>
        <v>LOCKED</v>
      </c>
      <c r="K301" s="112" t="str">
        <f t="shared" si="35"/>
        <v>C032Concrete Curbs, Curb and Gutter, and Splash StripsCW 3310-R14</v>
      </c>
      <c r="L301" s="113">
        <f>MATCH(K301,'Pay Items'!$K$1:$K$489,0)</f>
        <v>301</v>
      </c>
      <c r="M301" s="114" t="str">
        <f ca="1" t="shared" si="36"/>
        <v>F0</v>
      </c>
      <c r="N301" s="114" t="str">
        <f ca="1" t="shared" si="37"/>
        <v>G</v>
      </c>
      <c r="O301" s="114" t="str">
        <f ca="1" t="shared" si="38"/>
        <v>C2</v>
      </c>
      <c r="P301" s="39"/>
    </row>
    <row r="302" spans="1:16" s="38" customFormat="1" ht="43.5" customHeight="1">
      <c r="A302" s="6" t="s">
        <v>620</v>
      </c>
      <c r="B302" s="128" t="s">
        <v>397</v>
      </c>
      <c r="C302" s="3" t="s">
        <v>1145</v>
      </c>
      <c r="D302" s="4" t="s">
        <v>450</v>
      </c>
      <c r="E302" s="1" t="s">
        <v>197</v>
      </c>
      <c r="F302" s="10"/>
      <c r="G302" s="37"/>
      <c r="H302" s="11">
        <f aca="true" t="shared" si="40" ref="H302:H320">ROUND(G302*F302,2)</f>
        <v>0</v>
      </c>
      <c r="I302" s="127" t="s">
        <v>889</v>
      </c>
      <c r="J302" s="111">
        <f ca="1" t="shared" si="34"/>
      </c>
      <c r="K302" s="112" t="str">
        <f t="shared" si="35"/>
        <v>C033Construction of Barrier (^ mm ht, Dowelled)SD-205m</v>
      </c>
      <c r="L302" s="113">
        <f>MATCH(K302,'Pay Items'!$K$1:$K$489,0)</f>
        <v>302</v>
      </c>
      <c r="M302" s="114" t="str">
        <f ca="1" t="shared" si="36"/>
        <v>F0</v>
      </c>
      <c r="N302" s="114" t="str">
        <f ca="1" t="shared" si="37"/>
        <v>C2</v>
      </c>
      <c r="O302" s="114" t="str">
        <f ca="1" t="shared" si="38"/>
        <v>C2</v>
      </c>
      <c r="P302" s="39"/>
    </row>
    <row r="303" spans="1:16" s="38" customFormat="1" ht="43.5" customHeight="1">
      <c r="A303" s="6" t="s">
        <v>621</v>
      </c>
      <c r="B303" s="128" t="s">
        <v>398</v>
      </c>
      <c r="C303" s="3" t="s">
        <v>1146</v>
      </c>
      <c r="D303" s="4" t="s">
        <v>661</v>
      </c>
      <c r="E303" s="1" t="s">
        <v>197</v>
      </c>
      <c r="F303" s="10"/>
      <c r="G303" s="37"/>
      <c r="H303" s="11">
        <f t="shared" si="40"/>
        <v>0</v>
      </c>
      <c r="I303" s="127" t="s">
        <v>889</v>
      </c>
      <c r="J303" s="111">
        <f ca="1" t="shared" si="34"/>
      </c>
      <c r="K303" s="112" t="str">
        <f t="shared" si="35"/>
        <v>C034Construction of Barrier (^ mm ht, Separate)SD-203Am</v>
      </c>
      <c r="L303" s="113">
        <f>MATCH(K303,'Pay Items'!$K$1:$K$489,0)</f>
        <v>303</v>
      </c>
      <c r="M303" s="114" t="str">
        <f ca="1" t="shared" si="36"/>
        <v>F0</v>
      </c>
      <c r="N303" s="114" t="str">
        <f ca="1" t="shared" si="37"/>
        <v>C2</v>
      </c>
      <c r="O303" s="114" t="str">
        <f ca="1" t="shared" si="38"/>
        <v>C2</v>
      </c>
      <c r="P303" s="39"/>
    </row>
    <row r="304" spans="1:16" s="38" customFormat="1" ht="43.5" customHeight="1">
      <c r="A304" s="6" t="s">
        <v>442</v>
      </c>
      <c r="B304" s="128" t="s">
        <v>399</v>
      </c>
      <c r="C304" s="3" t="s">
        <v>1147</v>
      </c>
      <c r="D304" s="4" t="s">
        <v>394</v>
      </c>
      <c r="E304" s="1" t="s">
        <v>197</v>
      </c>
      <c r="F304" s="10"/>
      <c r="G304" s="37"/>
      <c r="H304" s="11">
        <f t="shared" si="40"/>
        <v>0</v>
      </c>
      <c r="I304" s="127" t="s">
        <v>889</v>
      </c>
      <c r="J304" s="111">
        <f ca="1" t="shared" si="34"/>
      </c>
      <c r="K304" s="112" t="str">
        <f t="shared" si="35"/>
        <v>C035Construction of Barrier (^ mm ht, Integral)SD-204m</v>
      </c>
      <c r="L304" s="113">
        <f>MATCH(K304,'Pay Items'!$K$1:$K$489,0)</f>
        <v>304</v>
      </c>
      <c r="M304" s="114" t="str">
        <f ca="1" t="shared" si="36"/>
        <v>F0</v>
      </c>
      <c r="N304" s="114" t="str">
        <f ca="1" t="shared" si="37"/>
        <v>C2</v>
      </c>
      <c r="O304" s="114" t="str">
        <f ca="1" t="shared" si="38"/>
        <v>C2</v>
      </c>
      <c r="P304" s="39"/>
    </row>
    <row r="305" spans="1:16" s="38" customFormat="1" ht="43.5" customHeight="1">
      <c r="A305" s="6" t="s">
        <v>622</v>
      </c>
      <c r="B305" s="128" t="s">
        <v>400</v>
      </c>
      <c r="C305" s="3" t="s">
        <v>1148</v>
      </c>
      <c r="D305" s="4" t="s">
        <v>451</v>
      </c>
      <c r="E305" s="1" t="s">
        <v>197</v>
      </c>
      <c r="F305" s="10"/>
      <c r="G305" s="37"/>
      <c r="H305" s="11">
        <f t="shared" si="40"/>
        <v>0</v>
      </c>
      <c r="I305" s="127" t="s">
        <v>889</v>
      </c>
      <c r="J305" s="111">
        <f ca="1" t="shared" si="34"/>
      </c>
      <c r="K305" s="112" t="str">
        <f t="shared" si="35"/>
        <v>C036Construction of Modified Barrier (^ mm ht, Dowelled)SD-203Bm</v>
      </c>
      <c r="L305" s="113">
        <f>MATCH(K305,'Pay Items'!$K$1:$K$489,0)</f>
        <v>305</v>
      </c>
      <c r="M305" s="114" t="str">
        <f ca="1" t="shared" si="36"/>
        <v>F0</v>
      </c>
      <c r="N305" s="114" t="str">
        <f ca="1" t="shared" si="37"/>
        <v>C2</v>
      </c>
      <c r="O305" s="114" t="str">
        <f ca="1" t="shared" si="38"/>
        <v>C2</v>
      </c>
      <c r="P305" s="39"/>
    </row>
    <row r="306" spans="1:16" s="38" customFormat="1" ht="43.5" customHeight="1">
      <c r="A306" s="6" t="s">
        <v>623</v>
      </c>
      <c r="B306" s="128" t="s">
        <v>401</v>
      </c>
      <c r="C306" s="3" t="s">
        <v>1149</v>
      </c>
      <c r="D306" s="4" t="s">
        <v>451</v>
      </c>
      <c r="E306" s="1" t="s">
        <v>197</v>
      </c>
      <c r="F306" s="10"/>
      <c r="G306" s="37"/>
      <c r="H306" s="11">
        <f t="shared" si="40"/>
        <v>0</v>
      </c>
      <c r="I306" s="126" t="s">
        <v>896</v>
      </c>
      <c r="J306" s="111">
        <f ca="1" t="shared" si="34"/>
      </c>
      <c r="K306" s="112" t="str">
        <f t="shared" si="35"/>
        <v>C037Construction of Modified Barrier (^ mm ht, Integral)SD-203Bm</v>
      </c>
      <c r="L306" s="113">
        <f>MATCH(K306,'Pay Items'!$K$1:$K$489,0)</f>
        <v>306</v>
      </c>
      <c r="M306" s="114" t="str">
        <f ca="1" t="shared" si="36"/>
        <v>F0</v>
      </c>
      <c r="N306" s="114" t="str">
        <f ca="1" t="shared" si="37"/>
        <v>C2</v>
      </c>
      <c r="O306" s="114" t="str">
        <f ca="1" t="shared" si="38"/>
        <v>C2</v>
      </c>
      <c r="P306" s="39"/>
    </row>
    <row r="307" spans="1:16" ht="75" customHeight="1">
      <c r="A307" s="6" t="s">
        <v>624</v>
      </c>
      <c r="B307" s="128" t="s">
        <v>402</v>
      </c>
      <c r="C307" s="3" t="s">
        <v>1150</v>
      </c>
      <c r="D307" s="4" t="s">
        <v>389</v>
      </c>
      <c r="E307" s="1" t="s">
        <v>197</v>
      </c>
      <c r="F307" s="5"/>
      <c r="G307" s="37"/>
      <c r="H307" s="11">
        <f t="shared" si="40"/>
        <v>0</v>
      </c>
      <c r="I307" s="127" t="s">
        <v>889</v>
      </c>
      <c r="J307" s="111">
        <f ca="1" t="shared" si="34"/>
      </c>
      <c r="K307" s="112" t="str">
        <f t="shared" si="35"/>
        <v>C038Construction of Curb and Gutter (^mm ht, Barrier, Integral, 600 mm width, 150 mm Plain Concrete Pavement)SD-200m</v>
      </c>
      <c r="L307" s="113">
        <f>MATCH(K307,'Pay Items'!$K$1:$K$489,0)</f>
        <v>307</v>
      </c>
      <c r="M307" s="114" t="str">
        <f ca="1" t="shared" si="36"/>
        <v>F0</v>
      </c>
      <c r="N307" s="114" t="str">
        <f ca="1" t="shared" si="37"/>
        <v>C2</v>
      </c>
      <c r="O307" s="114" t="str">
        <f ca="1" t="shared" si="38"/>
        <v>C2</v>
      </c>
      <c r="P307" s="39"/>
    </row>
    <row r="308" spans="1:16" ht="75" customHeight="1">
      <c r="A308" s="6" t="s">
        <v>625</v>
      </c>
      <c r="B308" s="128" t="s">
        <v>403</v>
      </c>
      <c r="C308" s="3" t="s">
        <v>1151</v>
      </c>
      <c r="D308" s="4" t="s">
        <v>508</v>
      </c>
      <c r="E308" s="1" t="s">
        <v>197</v>
      </c>
      <c r="F308" s="5"/>
      <c r="G308" s="37"/>
      <c r="H308" s="11">
        <f t="shared" si="40"/>
        <v>0</v>
      </c>
      <c r="I308" s="127" t="s">
        <v>897</v>
      </c>
      <c r="J308" s="111">
        <f ca="1" t="shared" si="34"/>
      </c>
      <c r="K308" s="112" t="str">
        <f t="shared" si="35"/>
        <v>C039Construction of Curb and Gutter ( ^mm ht, Modified Barrier, Integral, 600 mm width, 150 mm Plain Concrete Pavement)SD-200 SD-203Bm</v>
      </c>
      <c r="L308" s="113">
        <f>MATCH(K308,'Pay Items'!$K$1:$K$489,0)</f>
        <v>308</v>
      </c>
      <c r="M308" s="114" t="str">
        <f ca="1" t="shared" si="36"/>
        <v>F0</v>
      </c>
      <c r="N308" s="114" t="str">
        <f ca="1" t="shared" si="37"/>
        <v>C2</v>
      </c>
      <c r="O308" s="114" t="str">
        <f ca="1" t="shared" si="38"/>
        <v>C2</v>
      </c>
      <c r="P308" s="39"/>
    </row>
    <row r="309" spans="1:16" ht="75" customHeight="1">
      <c r="A309" s="6" t="s">
        <v>443</v>
      </c>
      <c r="B309" s="128" t="s">
        <v>404</v>
      </c>
      <c r="C309" s="3" t="s">
        <v>1152</v>
      </c>
      <c r="D309" s="4" t="s">
        <v>510</v>
      </c>
      <c r="E309" s="1" t="s">
        <v>197</v>
      </c>
      <c r="F309" s="5"/>
      <c r="G309" s="37"/>
      <c r="H309" s="11">
        <f t="shared" si="40"/>
        <v>0</v>
      </c>
      <c r="I309" s="127" t="s">
        <v>889</v>
      </c>
      <c r="J309" s="111">
        <f ca="1" t="shared" si="34"/>
      </c>
      <c r="K309" s="112" t="str">
        <f t="shared" si="35"/>
        <v>C040Construction of Curb and Gutter ( 40 mm ht, Lip Curb, Integral, 600 mm width, 150 mm Plain Concrete Pavement)SD-200 SD-202Bm</v>
      </c>
      <c r="L309" s="113">
        <f>MATCH(K309,'Pay Items'!$K$1:$K$489,0)</f>
        <v>309</v>
      </c>
      <c r="M309" s="114" t="str">
        <f ca="1" t="shared" si="36"/>
        <v>F0</v>
      </c>
      <c r="N309" s="114" t="str">
        <f ca="1" t="shared" si="37"/>
        <v>C2</v>
      </c>
      <c r="O309" s="114" t="str">
        <f ca="1" t="shared" si="38"/>
        <v>C2</v>
      </c>
      <c r="P309" s="39"/>
    </row>
    <row r="310" spans="1:16" ht="75" customHeight="1">
      <c r="A310" s="6" t="s">
        <v>444</v>
      </c>
      <c r="B310" s="128" t="s">
        <v>405</v>
      </c>
      <c r="C310" s="3" t="s">
        <v>1153</v>
      </c>
      <c r="D310" s="4" t="s">
        <v>677</v>
      </c>
      <c r="E310" s="1" t="s">
        <v>197</v>
      </c>
      <c r="F310" s="5"/>
      <c r="G310" s="37"/>
      <c r="H310" s="11">
        <f t="shared" si="40"/>
        <v>0</v>
      </c>
      <c r="I310" s="127" t="s">
        <v>898</v>
      </c>
      <c r="J310" s="111">
        <f ca="1" t="shared" si="34"/>
      </c>
      <c r="K310" s="112" t="str">
        <f t="shared" si="35"/>
        <v>C041Construction of Curb and Gutter (10-15 mm ht, Curb Ramp, Integral, 600 mm width, 150 mm Plain Concrete Pavement)SD-200 SD-229Em</v>
      </c>
      <c r="L310" s="113">
        <f>MATCH(K310,'Pay Items'!$K$1:$K$489,0)</f>
        <v>310</v>
      </c>
      <c r="M310" s="114" t="str">
        <f ca="1" t="shared" si="36"/>
        <v>F0</v>
      </c>
      <c r="N310" s="114" t="str">
        <f ca="1" t="shared" si="37"/>
        <v>C2</v>
      </c>
      <c r="O310" s="114" t="str">
        <f ca="1" t="shared" si="38"/>
        <v>C2</v>
      </c>
      <c r="P310" s="39"/>
    </row>
    <row r="311" spans="1:16" s="38" customFormat="1" ht="43.5" customHeight="1">
      <c r="A311" s="6" t="s">
        <v>445</v>
      </c>
      <c r="B311" s="128" t="s">
        <v>407</v>
      </c>
      <c r="C311" s="3" t="s">
        <v>855</v>
      </c>
      <c r="D311" s="4" t="s">
        <v>388</v>
      </c>
      <c r="E311" s="1" t="s">
        <v>197</v>
      </c>
      <c r="F311" s="10"/>
      <c r="G311" s="37"/>
      <c r="H311" s="11">
        <f t="shared" si="40"/>
        <v>0</v>
      </c>
      <c r="I311" s="127" t="s">
        <v>889</v>
      </c>
      <c r="J311" s="111">
        <f ca="1" t="shared" si="34"/>
      </c>
      <c r="K311" s="112" t="str">
        <f t="shared" si="35"/>
        <v>C042Construction of Mountable Curb ^ (Integral)SD-201m</v>
      </c>
      <c r="L311" s="113">
        <f>MATCH(K311,'Pay Items'!$K$1:$K$489,0)</f>
        <v>311</v>
      </c>
      <c r="M311" s="114" t="str">
        <f ca="1" t="shared" si="36"/>
        <v>F0</v>
      </c>
      <c r="N311" s="114" t="str">
        <f ca="1" t="shared" si="37"/>
        <v>C2</v>
      </c>
      <c r="O311" s="114" t="str">
        <f ca="1" t="shared" si="38"/>
        <v>C2</v>
      </c>
      <c r="P311" s="39"/>
    </row>
    <row r="312" spans="1:16" s="38" customFormat="1" ht="43.5" customHeight="1">
      <c r="A312" s="6" t="s">
        <v>521</v>
      </c>
      <c r="B312" s="128" t="s">
        <v>406</v>
      </c>
      <c r="C312" s="3" t="s">
        <v>1154</v>
      </c>
      <c r="D312" s="4"/>
      <c r="E312" s="1" t="s">
        <v>197</v>
      </c>
      <c r="F312" s="10"/>
      <c r="G312" s="37"/>
      <c r="H312" s="11">
        <f t="shared" si="40"/>
        <v>0</v>
      </c>
      <c r="I312" s="127" t="s">
        <v>832</v>
      </c>
      <c r="J312" s="111">
        <f ca="1" t="shared" si="34"/>
      </c>
      <c r="K312" s="112" t="str">
        <f t="shared" si="35"/>
        <v>C043Construction of Lip Curb (125 mm ht, Integral)m</v>
      </c>
      <c r="L312" s="113">
        <f>MATCH(K312,'Pay Items'!$K$1:$K$489,0)</f>
        <v>312</v>
      </c>
      <c r="M312" s="114" t="str">
        <f ca="1" t="shared" si="36"/>
        <v>F0</v>
      </c>
      <c r="N312" s="114" t="str">
        <f ca="1" t="shared" si="37"/>
        <v>C2</v>
      </c>
      <c r="O312" s="114" t="str">
        <f ca="1" t="shared" si="38"/>
        <v>C2</v>
      </c>
      <c r="P312" s="39"/>
    </row>
    <row r="313" spans="1:16" s="38" customFormat="1" ht="43.5" customHeight="1">
      <c r="A313" s="6" t="s">
        <v>626</v>
      </c>
      <c r="B313" s="128" t="s">
        <v>520</v>
      </c>
      <c r="C313" s="3" t="s">
        <v>1155</v>
      </c>
      <c r="D313" s="4" t="s">
        <v>390</v>
      </c>
      <c r="E313" s="1" t="s">
        <v>197</v>
      </c>
      <c r="F313" s="10"/>
      <c r="G313" s="37"/>
      <c r="H313" s="11">
        <f t="shared" si="40"/>
        <v>0</v>
      </c>
      <c r="I313" s="127" t="s">
        <v>832</v>
      </c>
      <c r="J313" s="111">
        <f ca="1" t="shared" si="34"/>
      </c>
      <c r="K313" s="112" t="str">
        <f t="shared" si="35"/>
        <v>C044Construction of Lip Curb (75 mm ht, Integral)SD-202Am</v>
      </c>
      <c r="L313" s="113">
        <f>MATCH(K313,'Pay Items'!$K$1:$K$489,0)</f>
        <v>313</v>
      </c>
      <c r="M313" s="114" t="str">
        <f ca="1" t="shared" si="36"/>
        <v>F0</v>
      </c>
      <c r="N313" s="114" t="str">
        <f ca="1" t="shared" si="37"/>
        <v>C2</v>
      </c>
      <c r="O313" s="114" t="str">
        <f ca="1" t="shared" si="38"/>
        <v>C2</v>
      </c>
      <c r="P313" s="39"/>
    </row>
    <row r="314" spans="1:16" s="38" customFormat="1" ht="43.5" customHeight="1">
      <c r="A314" s="6" t="s">
        <v>446</v>
      </c>
      <c r="B314" s="128" t="s">
        <v>408</v>
      </c>
      <c r="C314" s="3" t="s">
        <v>1156</v>
      </c>
      <c r="D314" s="4" t="s">
        <v>391</v>
      </c>
      <c r="E314" s="1" t="s">
        <v>197</v>
      </c>
      <c r="F314" s="10"/>
      <c r="G314" s="37"/>
      <c r="H314" s="11">
        <f t="shared" si="40"/>
        <v>0</v>
      </c>
      <c r="I314" s="127" t="s">
        <v>832</v>
      </c>
      <c r="J314" s="111">
        <f ca="1" t="shared" si="34"/>
      </c>
      <c r="K314" s="112" t="str">
        <f t="shared" si="35"/>
        <v>C045Construction of Lip Curb (40 mm ht, Integral)SD-202Bm</v>
      </c>
      <c r="L314" s="113">
        <f>MATCH(K314,'Pay Items'!$K$1:$K$489,0)</f>
        <v>314</v>
      </c>
      <c r="M314" s="114" t="str">
        <f ca="1" t="shared" si="36"/>
        <v>F0</v>
      </c>
      <c r="N314" s="114" t="str">
        <f ca="1" t="shared" si="37"/>
        <v>C2</v>
      </c>
      <c r="O314" s="114" t="str">
        <f ca="1" t="shared" si="38"/>
        <v>C2</v>
      </c>
      <c r="P314" s="39"/>
    </row>
    <row r="315" spans="1:16" s="38" customFormat="1" ht="43.5" customHeight="1">
      <c r="A315" s="6" t="s">
        <v>447</v>
      </c>
      <c r="B315" s="128" t="s">
        <v>512</v>
      </c>
      <c r="C315" s="3" t="s">
        <v>1157</v>
      </c>
      <c r="D315" s="4" t="s">
        <v>856</v>
      </c>
      <c r="E315" s="1" t="s">
        <v>197</v>
      </c>
      <c r="F315" s="10"/>
      <c r="G315" s="37"/>
      <c r="H315" s="11">
        <f t="shared" si="40"/>
        <v>0</v>
      </c>
      <c r="I315" s="126" t="s">
        <v>803</v>
      </c>
      <c r="J315" s="111">
        <f ca="1" t="shared" si="34"/>
      </c>
      <c r="K315" s="112" t="str">
        <f t="shared" si="35"/>
        <v>C046Construction of Curb Ramp (10-15 mm ht, Integral)SD-229Cm</v>
      </c>
      <c r="L315" s="113">
        <f>MATCH(K315,'Pay Items'!$K$1:$K$489,0)</f>
        <v>315</v>
      </c>
      <c r="M315" s="114" t="str">
        <f ca="1" t="shared" si="36"/>
        <v>F0</v>
      </c>
      <c r="N315" s="114" t="str">
        <f ca="1" t="shared" si="37"/>
        <v>C2</v>
      </c>
      <c r="O315" s="114" t="str">
        <f ca="1" t="shared" si="38"/>
        <v>C2</v>
      </c>
      <c r="P315" s="39"/>
    </row>
    <row r="316" spans="1:16" s="20" customFormat="1" ht="43.5" customHeight="1">
      <c r="A316" s="6" t="s">
        <v>857</v>
      </c>
      <c r="B316" s="128" t="s">
        <v>513</v>
      </c>
      <c r="C316" s="3" t="s">
        <v>1158</v>
      </c>
      <c r="D316" s="4" t="s">
        <v>856</v>
      </c>
      <c r="E316" s="1" t="s">
        <v>197</v>
      </c>
      <c r="F316" s="10"/>
      <c r="G316" s="37"/>
      <c r="H316" s="11">
        <f t="shared" si="40"/>
        <v>0</v>
      </c>
      <c r="I316" s="126" t="s">
        <v>803</v>
      </c>
      <c r="J316" s="111">
        <f ca="1" t="shared" si="34"/>
      </c>
      <c r="K316" s="112" t="str">
        <f t="shared" si="35"/>
        <v>C065Construction of Curb Ramp (10-15 mm ht, Monolithic)SD-229Cm</v>
      </c>
      <c r="L316" s="113">
        <f>MATCH(K316,'Pay Items'!$K$1:$K$489,0)</f>
        <v>316</v>
      </c>
      <c r="M316" s="114" t="str">
        <f ca="1" t="shared" si="36"/>
        <v>F0</v>
      </c>
      <c r="N316" s="114" t="str">
        <f ca="1" t="shared" si="37"/>
        <v>C2</v>
      </c>
      <c r="O316" s="114" t="str">
        <f ca="1" t="shared" si="38"/>
        <v>C2</v>
      </c>
      <c r="P316" s="115"/>
    </row>
    <row r="317" spans="1:16" s="38" customFormat="1" ht="43.5" customHeight="1">
      <c r="A317" s="6" t="s">
        <v>31</v>
      </c>
      <c r="B317" s="128" t="s">
        <v>514</v>
      </c>
      <c r="C317" s="3" t="s">
        <v>1159</v>
      </c>
      <c r="D317" s="4" t="s">
        <v>393</v>
      </c>
      <c r="E317" s="1" t="s">
        <v>197</v>
      </c>
      <c r="F317" s="10"/>
      <c r="G317" s="37"/>
      <c r="H317" s="11">
        <f t="shared" si="40"/>
        <v>0</v>
      </c>
      <c r="I317" s="126" t="s">
        <v>890</v>
      </c>
      <c r="J317" s="111">
        <f ca="1" t="shared" si="34"/>
      </c>
      <c r="K317" s="112" t="str">
        <f t="shared" si="35"/>
        <v>C047Construction of Safety Curb (^ mm ht)SD-206Bm</v>
      </c>
      <c r="L317" s="113">
        <f>MATCH(K317,'Pay Items'!$K$1:$K$489,0)</f>
        <v>317</v>
      </c>
      <c r="M317" s="114" t="str">
        <f ca="1" t="shared" si="36"/>
        <v>F0</v>
      </c>
      <c r="N317" s="114" t="str">
        <f ca="1" t="shared" si="37"/>
        <v>C2</v>
      </c>
      <c r="O317" s="114" t="str">
        <f ca="1" t="shared" si="38"/>
        <v>C2</v>
      </c>
      <c r="P317" s="39"/>
    </row>
    <row r="318" spans="1:16" s="20" customFormat="1" ht="54.75" customHeight="1">
      <c r="A318" s="18" t="s">
        <v>858</v>
      </c>
      <c r="B318" s="128" t="s">
        <v>515</v>
      </c>
      <c r="C318" s="149" t="s">
        <v>1160</v>
      </c>
      <c r="D318" s="4" t="s">
        <v>831</v>
      </c>
      <c r="E318" s="1" t="s">
        <v>197</v>
      </c>
      <c r="F318" s="10"/>
      <c r="G318" s="37"/>
      <c r="H318" s="11">
        <f t="shared" si="40"/>
        <v>0</v>
      </c>
      <c r="I318" s="127" t="s">
        <v>832</v>
      </c>
      <c r="J318" s="111">
        <f ca="1" t="shared" si="34"/>
      </c>
      <c r="K318" s="112" t="str">
        <f t="shared" si="35"/>
        <v>C066Construction of Splash Strip (180 mm ht, Monolithic Barrier Curb, 750 mm width)SD-223Am</v>
      </c>
      <c r="L318" s="113">
        <f>MATCH(K318,'Pay Items'!$K$1:$K$489,0)</f>
        <v>318</v>
      </c>
      <c r="M318" s="114" t="str">
        <f ca="1" t="shared" si="36"/>
        <v>F0</v>
      </c>
      <c r="N318" s="114" t="str">
        <f ca="1" t="shared" si="37"/>
        <v>C2</v>
      </c>
      <c r="O318" s="114" t="str">
        <f ca="1" t="shared" si="38"/>
        <v>C2</v>
      </c>
      <c r="P318" s="115"/>
    </row>
    <row r="319" spans="1:16" s="20" customFormat="1" ht="54" customHeight="1">
      <c r="A319" s="18" t="s">
        <v>859</v>
      </c>
      <c r="B319" s="128" t="s">
        <v>358</v>
      </c>
      <c r="C319" s="149" t="s">
        <v>1161</v>
      </c>
      <c r="D319" s="4" t="s">
        <v>860</v>
      </c>
      <c r="E319" s="1" t="s">
        <v>197</v>
      </c>
      <c r="F319" s="10"/>
      <c r="G319" s="37"/>
      <c r="H319" s="11">
        <f t="shared" si="40"/>
        <v>0</v>
      </c>
      <c r="I319" s="127" t="s">
        <v>674</v>
      </c>
      <c r="J319" s="111">
        <f ca="1" t="shared" si="34"/>
      </c>
      <c r="K319" s="112" t="str">
        <f t="shared" si="35"/>
        <v>C067Construction of Splash Strip (180 mm ht, Monolithic Modified Barrier Curb, 750 mm width)SD-223Am</v>
      </c>
      <c r="L319" s="113">
        <f>MATCH(K319,'Pay Items'!$K$1:$K$489,0)</f>
        <v>319</v>
      </c>
      <c r="M319" s="114" t="str">
        <f ca="1" t="shared" si="36"/>
        <v>F0</v>
      </c>
      <c r="N319" s="114" t="str">
        <f ca="1" t="shared" si="37"/>
        <v>C2</v>
      </c>
      <c r="O319" s="114" t="str">
        <f ca="1" t="shared" si="38"/>
        <v>C2</v>
      </c>
      <c r="P319" s="115"/>
    </row>
    <row r="320" spans="1:16" s="20" customFormat="1" ht="43.5" customHeight="1">
      <c r="A320" s="18" t="s">
        <v>861</v>
      </c>
      <c r="B320" s="128" t="s">
        <v>833</v>
      </c>
      <c r="C320" s="149" t="s">
        <v>1162</v>
      </c>
      <c r="D320" s="4" t="s">
        <v>835</v>
      </c>
      <c r="E320" s="1" t="s">
        <v>197</v>
      </c>
      <c r="F320" s="10"/>
      <c r="G320" s="37"/>
      <c r="H320" s="11">
        <f t="shared" si="40"/>
        <v>0</v>
      </c>
      <c r="I320" s="127"/>
      <c r="J320" s="111">
        <f ca="1" t="shared" si="34"/>
      </c>
      <c r="K320" s="112" t="str">
        <f t="shared" si="35"/>
        <v>C068Construction of Splash Strip, ( Separate, 600 mm width)SD-223Bm</v>
      </c>
      <c r="L320" s="113">
        <f>MATCH(K320,'Pay Items'!$K$1:$K$489,0)</f>
        <v>320</v>
      </c>
      <c r="M320" s="114" t="str">
        <f ca="1" t="shared" si="36"/>
        <v>F0</v>
      </c>
      <c r="N320" s="114" t="str">
        <f ca="1" t="shared" si="37"/>
        <v>C2</v>
      </c>
      <c r="O320" s="114" t="str">
        <f ca="1" t="shared" si="38"/>
        <v>C2</v>
      </c>
      <c r="P320" s="115"/>
    </row>
    <row r="321" spans="1:16" s="96" customFormat="1" ht="30" customHeight="1">
      <c r="A321" s="88" t="s">
        <v>32</v>
      </c>
      <c r="B321" s="79"/>
      <c r="C321" s="87" t="s">
        <v>705</v>
      </c>
      <c r="D321" s="92"/>
      <c r="E321" s="93"/>
      <c r="F321" s="94"/>
      <c r="G321" s="95"/>
      <c r="H321" s="98"/>
      <c r="I321" s="129"/>
      <c r="J321" s="111" t="str">
        <f ca="1" t="shared" si="34"/>
        <v>LOCKED</v>
      </c>
      <c r="K321" s="112" t="str">
        <f t="shared" si="35"/>
        <v>C048Pay Item Removed</v>
      </c>
      <c r="L321" s="113">
        <f>MATCH(K321,'Pay Items'!$K$1:$K$489,0)</f>
        <v>321</v>
      </c>
      <c r="M321" s="114" t="str">
        <f ca="1" t="shared" si="36"/>
        <v>F0</v>
      </c>
      <c r="N321" s="114" t="str">
        <f ca="1" t="shared" si="37"/>
        <v>C2</v>
      </c>
      <c r="O321" s="114" t="str">
        <f ca="1" t="shared" si="38"/>
        <v>C2</v>
      </c>
      <c r="P321" s="97"/>
    </row>
    <row r="322" spans="1:16" s="96" customFormat="1" ht="30" customHeight="1">
      <c r="A322" s="88" t="s">
        <v>33</v>
      </c>
      <c r="B322" s="79"/>
      <c r="C322" s="87" t="s">
        <v>705</v>
      </c>
      <c r="D322" s="92"/>
      <c r="E322" s="93"/>
      <c r="F322" s="94"/>
      <c r="G322" s="95"/>
      <c r="H322" s="98"/>
      <c r="I322" s="129"/>
      <c r="J322" s="111" t="str">
        <f ca="1" t="shared" si="34"/>
        <v>LOCKED</v>
      </c>
      <c r="K322" s="112" t="str">
        <f t="shared" si="35"/>
        <v>C049Pay Item Removed</v>
      </c>
      <c r="L322" s="113">
        <f>MATCH(K322,'Pay Items'!$K$1:$K$489,0)</f>
        <v>322</v>
      </c>
      <c r="M322" s="114" t="str">
        <f ca="1" t="shared" si="36"/>
        <v>F0</v>
      </c>
      <c r="N322" s="114" t="str">
        <f ca="1" t="shared" si="37"/>
        <v>C2</v>
      </c>
      <c r="O322" s="114" t="str">
        <f ca="1" t="shared" si="38"/>
        <v>C2</v>
      </c>
      <c r="P322" s="97"/>
    </row>
    <row r="323" spans="1:16" ht="43.5" customHeight="1">
      <c r="A323" s="6" t="s">
        <v>34</v>
      </c>
      <c r="B323" s="7" t="s">
        <v>133</v>
      </c>
      <c r="C323" s="3" t="s">
        <v>139</v>
      </c>
      <c r="D323" s="4" t="s">
        <v>1072</v>
      </c>
      <c r="E323" s="1" t="s">
        <v>197</v>
      </c>
      <c r="F323" s="5"/>
      <c r="G323" s="37"/>
      <c r="H323" s="11">
        <f aca="true" t="shared" si="41" ref="H323:H328">ROUND(G323*F323,2)</f>
        <v>0</v>
      </c>
      <c r="I323" s="127"/>
      <c r="J323" s="111">
        <f ca="1" t="shared" si="34"/>
      </c>
      <c r="K323" s="112" t="str">
        <f t="shared" si="35"/>
        <v>C050Supply and Installation of Dowel AssembliesCW 3310-R14m</v>
      </c>
      <c r="L323" s="113">
        <f>MATCH(K323,'Pay Items'!$K$1:$K$489,0)</f>
        <v>323</v>
      </c>
      <c r="M323" s="114" t="str">
        <f ca="1" t="shared" si="36"/>
        <v>F0</v>
      </c>
      <c r="N323" s="114" t="str">
        <f ca="1" t="shared" si="37"/>
        <v>C2</v>
      </c>
      <c r="O323" s="114" t="str">
        <f ca="1" t="shared" si="38"/>
        <v>C2</v>
      </c>
      <c r="P323" s="39"/>
    </row>
    <row r="324" spans="1:16" ht="30" customHeight="1">
      <c r="A324" s="6" t="s">
        <v>35</v>
      </c>
      <c r="B324" s="7" t="s">
        <v>134</v>
      </c>
      <c r="C324" s="3" t="s">
        <v>1163</v>
      </c>
      <c r="D324" s="4" t="s">
        <v>881</v>
      </c>
      <c r="E324" s="1" t="s">
        <v>193</v>
      </c>
      <c r="F324" s="5"/>
      <c r="G324" s="37"/>
      <c r="H324" s="11">
        <f t="shared" si="41"/>
        <v>0</v>
      </c>
      <c r="I324" s="126"/>
      <c r="J324" s="111">
        <f ca="1" t="shared" si="34"/>
      </c>
      <c r="K324" s="112" t="str">
        <f t="shared" si="35"/>
        <v>C051100 mm Concrete SidewalkCW 3325-R3m²</v>
      </c>
      <c r="L324" s="113">
        <f>MATCH(K324,'Pay Items'!$K$1:$K$489,0)</f>
        <v>324</v>
      </c>
      <c r="M324" s="114" t="str">
        <f ca="1" t="shared" si="36"/>
        <v>F0</v>
      </c>
      <c r="N324" s="114" t="str">
        <f ca="1" t="shared" si="37"/>
        <v>C2</v>
      </c>
      <c r="O324" s="114" t="str">
        <f ca="1" t="shared" si="38"/>
        <v>C2</v>
      </c>
      <c r="P324" s="39"/>
    </row>
    <row r="325" spans="1:16" s="38" customFormat="1" ht="30" customHeight="1">
      <c r="A325" s="6" t="s">
        <v>36</v>
      </c>
      <c r="B325" s="7" t="s">
        <v>422</v>
      </c>
      <c r="C325" s="3" t="s">
        <v>140</v>
      </c>
      <c r="D325" s="4" t="s">
        <v>879</v>
      </c>
      <c r="E325" s="1" t="s">
        <v>193</v>
      </c>
      <c r="F325" s="5"/>
      <c r="G325" s="37"/>
      <c r="H325" s="11">
        <f t="shared" si="41"/>
        <v>0</v>
      </c>
      <c r="I325" s="127"/>
      <c r="J325" s="111">
        <f ca="1" t="shared" si="34"/>
      </c>
      <c r="K325" s="112" t="str">
        <f t="shared" si="35"/>
        <v>C052Interlocking Paving StonesCW 3330-R5m²</v>
      </c>
      <c r="L325" s="113">
        <f>MATCH(K325,'Pay Items'!$K$1:$K$489,0)</f>
        <v>325</v>
      </c>
      <c r="M325" s="114" t="str">
        <f ca="1" t="shared" si="36"/>
        <v>F0</v>
      </c>
      <c r="N325" s="114" t="str">
        <f ca="1" t="shared" si="37"/>
        <v>C2</v>
      </c>
      <c r="O325" s="114" t="str">
        <f ca="1" t="shared" si="38"/>
        <v>C2</v>
      </c>
      <c r="P325" s="39"/>
    </row>
    <row r="326" spans="1:16" s="38" customFormat="1" ht="43.5" customHeight="1">
      <c r="A326" s="6" t="s">
        <v>37</v>
      </c>
      <c r="B326" s="7" t="s">
        <v>423</v>
      </c>
      <c r="C326" s="3" t="s">
        <v>141</v>
      </c>
      <c r="D326" s="4" t="s">
        <v>879</v>
      </c>
      <c r="E326" s="1" t="s">
        <v>195</v>
      </c>
      <c r="F326" s="5"/>
      <c r="G326" s="37"/>
      <c r="H326" s="11">
        <f t="shared" si="41"/>
        <v>0</v>
      </c>
      <c r="I326" s="126"/>
      <c r="J326" s="111">
        <f aca="true" ca="1" t="shared" si="42" ref="J326:J389">IF(CELL("protect",$G326)=1,"LOCKED","")</f>
      </c>
      <c r="K326" s="112" t="str">
        <f aca="true" t="shared" si="43" ref="K326:K389">CLEAN(CONCATENATE(TRIM($A326),TRIM($C326),TRIM($D326),TRIM($E326)))</f>
        <v>C053Supplying and Placing Limestone Sub-baseCW 3330-R5tonne</v>
      </c>
      <c r="L326" s="113">
        <f>MATCH(K326,'Pay Items'!$K$1:$K$489,0)</f>
        <v>326</v>
      </c>
      <c r="M326" s="114" t="str">
        <f aca="true" ca="1" t="shared" si="44" ref="M326:M389">CELL("format",$F326)</f>
        <v>F0</v>
      </c>
      <c r="N326" s="114" t="str">
        <f aca="true" ca="1" t="shared" si="45" ref="N326:N389">CELL("format",$G326)</f>
        <v>C2</v>
      </c>
      <c r="O326" s="114" t="str">
        <f aca="true" ca="1" t="shared" si="46" ref="O326:O389">CELL("format",$H326)</f>
        <v>C2</v>
      </c>
      <c r="P326" s="39"/>
    </row>
    <row r="327" spans="1:16" s="38" customFormat="1" ht="30" customHeight="1">
      <c r="A327" s="6" t="s">
        <v>882</v>
      </c>
      <c r="B327" s="7" t="s">
        <v>424</v>
      </c>
      <c r="C327" s="3" t="s">
        <v>140</v>
      </c>
      <c r="D327" s="4" t="s">
        <v>883</v>
      </c>
      <c r="E327" s="1" t="s">
        <v>193</v>
      </c>
      <c r="F327" s="5"/>
      <c r="G327" s="37"/>
      <c r="H327" s="11">
        <f t="shared" si="41"/>
        <v>0</v>
      </c>
      <c r="I327" s="127"/>
      <c r="J327" s="111">
        <f ca="1" t="shared" si="42"/>
      </c>
      <c r="K327" s="112" t="str">
        <f t="shared" si="43"/>
        <v>C054AInterlocking Paving StonesCW 3335-R1m²</v>
      </c>
      <c r="L327" s="113">
        <f>MATCH(K327,'Pay Items'!$K$1:$K$489,0)</f>
        <v>327</v>
      </c>
      <c r="M327" s="114" t="str">
        <f ca="1" t="shared" si="44"/>
        <v>F0</v>
      </c>
      <c r="N327" s="114" t="str">
        <f ca="1" t="shared" si="45"/>
        <v>C2</v>
      </c>
      <c r="O327" s="114" t="str">
        <f ca="1" t="shared" si="46"/>
        <v>C2</v>
      </c>
      <c r="P327" s="39"/>
    </row>
    <row r="328" spans="1:16" s="38" customFormat="1" ht="30" customHeight="1">
      <c r="A328" s="6" t="s">
        <v>38</v>
      </c>
      <c r="B328" s="7" t="s">
        <v>425</v>
      </c>
      <c r="C328" s="3" t="s">
        <v>142</v>
      </c>
      <c r="D328" s="4" t="s">
        <v>883</v>
      </c>
      <c r="E328" s="1" t="s">
        <v>193</v>
      </c>
      <c r="F328" s="5"/>
      <c r="G328" s="37"/>
      <c r="H328" s="11">
        <f t="shared" si="41"/>
        <v>0</v>
      </c>
      <c r="I328" s="126"/>
      <c r="J328" s="111">
        <f ca="1" t="shared" si="42"/>
      </c>
      <c r="K328" s="112" t="str">
        <f t="shared" si="43"/>
        <v>C054Lean Concrete BaseCW 3335-R1m²</v>
      </c>
      <c r="L328" s="113">
        <f>MATCH(K328,'Pay Items'!$K$1:$K$489,0)</f>
        <v>328</v>
      </c>
      <c r="M328" s="114" t="str">
        <f ca="1" t="shared" si="44"/>
        <v>F0</v>
      </c>
      <c r="N328" s="114" t="str">
        <f ca="1" t="shared" si="45"/>
        <v>C2</v>
      </c>
      <c r="O328" s="114" t="str">
        <f ca="1" t="shared" si="46"/>
        <v>C2</v>
      </c>
      <c r="P328" s="39"/>
    </row>
    <row r="329" spans="1:16" s="38" customFormat="1" ht="43.5" customHeight="1">
      <c r="A329" s="6" t="s">
        <v>39</v>
      </c>
      <c r="B329" s="7" t="s">
        <v>426</v>
      </c>
      <c r="C329" s="3" t="s">
        <v>459</v>
      </c>
      <c r="D329" s="4" t="s">
        <v>880</v>
      </c>
      <c r="E329" s="20"/>
      <c r="F329" s="10"/>
      <c r="G329" s="118"/>
      <c r="H329" s="8"/>
      <c r="I329" s="127"/>
      <c r="J329" s="111" t="str">
        <f ca="1" t="shared" si="42"/>
        <v>LOCKED</v>
      </c>
      <c r="K329" s="112" t="str">
        <f t="shared" si="43"/>
        <v>C055Construction of Asphaltic Concrete PavementsCW 3410-R8</v>
      </c>
      <c r="L329" s="113">
        <f>MATCH(K329,'Pay Items'!$K$1:$K$489,0)</f>
        <v>329</v>
      </c>
      <c r="M329" s="114" t="str">
        <f ca="1" t="shared" si="44"/>
        <v>F0</v>
      </c>
      <c r="N329" s="114" t="str">
        <f ca="1" t="shared" si="45"/>
        <v>G</v>
      </c>
      <c r="O329" s="114" t="str">
        <f ca="1" t="shared" si="46"/>
        <v>C2</v>
      </c>
      <c r="P329" s="39"/>
    </row>
    <row r="330" spans="1:16" s="38" customFormat="1" ht="30" customHeight="1">
      <c r="A330" s="6" t="s">
        <v>460</v>
      </c>
      <c r="B330" s="128" t="s">
        <v>397</v>
      </c>
      <c r="C330" s="3" t="s">
        <v>410</v>
      </c>
      <c r="D330" s="4"/>
      <c r="E330" s="1"/>
      <c r="F330" s="10"/>
      <c r="G330" s="118"/>
      <c r="H330" s="8"/>
      <c r="I330" s="127"/>
      <c r="J330" s="111" t="str">
        <f ca="1" t="shared" si="42"/>
        <v>LOCKED</v>
      </c>
      <c r="K330" s="112" t="str">
        <f t="shared" si="43"/>
        <v>C056Main Line Paving</v>
      </c>
      <c r="L330" s="113">
        <f>MATCH(K330,'Pay Items'!$K$1:$K$489,0)</f>
        <v>330</v>
      </c>
      <c r="M330" s="114" t="str">
        <f ca="1" t="shared" si="44"/>
        <v>F0</v>
      </c>
      <c r="N330" s="114" t="str">
        <f ca="1" t="shared" si="45"/>
        <v>G</v>
      </c>
      <c r="O330" s="114" t="str">
        <f ca="1" t="shared" si="46"/>
        <v>C2</v>
      </c>
      <c r="P330" s="39"/>
    </row>
    <row r="331" spans="1:16" s="38" customFormat="1" ht="30" customHeight="1">
      <c r="A331" s="6" t="s">
        <v>462</v>
      </c>
      <c r="B331" s="2" t="s">
        <v>822</v>
      </c>
      <c r="C331" s="3" t="s">
        <v>843</v>
      </c>
      <c r="D331" s="4"/>
      <c r="E331" s="1" t="s">
        <v>195</v>
      </c>
      <c r="F331" s="10"/>
      <c r="G331" s="37"/>
      <c r="H331" s="11">
        <f>ROUND(G331*F331,2)</f>
        <v>0</v>
      </c>
      <c r="I331" s="127"/>
      <c r="J331" s="111">
        <f ca="1" t="shared" si="42"/>
      </c>
      <c r="K331" s="112" t="str">
        <f t="shared" si="43"/>
        <v>C058Type IAtonne</v>
      </c>
      <c r="L331" s="113">
        <f>MATCH(K331,'Pay Items'!$K$1:$K$489,0)</f>
        <v>331</v>
      </c>
      <c r="M331" s="114" t="str">
        <f ca="1" t="shared" si="44"/>
        <v>F0</v>
      </c>
      <c r="N331" s="114" t="str">
        <f ca="1" t="shared" si="45"/>
        <v>C2</v>
      </c>
      <c r="O331" s="114" t="str">
        <f ca="1" t="shared" si="46"/>
        <v>C2</v>
      </c>
      <c r="P331" s="39"/>
    </row>
    <row r="332" spans="1:16" s="38" customFormat="1" ht="30" customHeight="1">
      <c r="A332" s="6" t="s">
        <v>461</v>
      </c>
      <c r="B332" s="2" t="s">
        <v>824</v>
      </c>
      <c r="C332" s="3" t="s">
        <v>844</v>
      </c>
      <c r="D332" s="4"/>
      <c r="E332" s="1" t="s">
        <v>195</v>
      </c>
      <c r="F332" s="10"/>
      <c r="G332" s="37"/>
      <c r="H332" s="11">
        <f>ROUND(G332*F332,2)</f>
        <v>0</v>
      </c>
      <c r="I332" s="127"/>
      <c r="J332" s="111">
        <f ca="1" t="shared" si="42"/>
      </c>
      <c r="K332" s="112" t="str">
        <f t="shared" si="43"/>
        <v>C057Type Itonne</v>
      </c>
      <c r="L332" s="113">
        <f>MATCH(K332,'Pay Items'!$K$1:$K$489,0)</f>
        <v>332</v>
      </c>
      <c r="M332" s="114" t="str">
        <f ca="1" t="shared" si="44"/>
        <v>F0</v>
      </c>
      <c r="N332" s="114" t="str">
        <f ca="1" t="shared" si="45"/>
        <v>C2</v>
      </c>
      <c r="O332" s="114" t="str">
        <f ca="1" t="shared" si="46"/>
        <v>C2</v>
      </c>
      <c r="P332" s="39"/>
    </row>
    <row r="333" spans="1:16" s="38" customFormat="1" ht="30" customHeight="1">
      <c r="A333" s="6" t="s">
        <v>463</v>
      </c>
      <c r="B333" s="128" t="s">
        <v>398</v>
      </c>
      <c r="C333" s="3" t="s">
        <v>411</v>
      </c>
      <c r="D333" s="4"/>
      <c r="E333" s="1"/>
      <c r="F333" s="10"/>
      <c r="G333" s="118"/>
      <c r="H333" s="8"/>
      <c r="I333" s="127"/>
      <c r="J333" s="111" t="str">
        <f ca="1" t="shared" si="42"/>
        <v>LOCKED</v>
      </c>
      <c r="K333" s="112" t="str">
        <f t="shared" si="43"/>
        <v>C059Tie-ins and Approaches</v>
      </c>
      <c r="L333" s="113">
        <f>MATCH(K333,'Pay Items'!$K$1:$K$489,0)</f>
        <v>333</v>
      </c>
      <c r="M333" s="114" t="str">
        <f ca="1" t="shared" si="44"/>
        <v>F0</v>
      </c>
      <c r="N333" s="114" t="str">
        <f ca="1" t="shared" si="45"/>
        <v>G</v>
      </c>
      <c r="O333" s="114" t="str">
        <f ca="1" t="shared" si="46"/>
        <v>C2</v>
      </c>
      <c r="P333" s="39"/>
    </row>
    <row r="334" spans="1:16" s="38" customFormat="1" ht="30" customHeight="1">
      <c r="A334" s="6" t="s">
        <v>464</v>
      </c>
      <c r="B334" s="2" t="s">
        <v>822</v>
      </c>
      <c r="C334" s="3" t="s">
        <v>843</v>
      </c>
      <c r="D334" s="4"/>
      <c r="E334" s="1" t="s">
        <v>195</v>
      </c>
      <c r="F334" s="10"/>
      <c r="G334" s="37"/>
      <c r="H334" s="11">
        <f>ROUND(G334*F334,2)</f>
        <v>0</v>
      </c>
      <c r="I334" s="127"/>
      <c r="J334" s="111">
        <f ca="1" t="shared" si="42"/>
      </c>
      <c r="K334" s="112" t="str">
        <f t="shared" si="43"/>
        <v>C060Type IAtonne</v>
      </c>
      <c r="L334" s="113">
        <f>MATCH(K334,'Pay Items'!$K$1:$K$489,0)</f>
        <v>334</v>
      </c>
      <c r="M334" s="114" t="str">
        <f ca="1" t="shared" si="44"/>
        <v>F0</v>
      </c>
      <c r="N334" s="114" t="str">
        <f ca="1" t="shared" si="45"/>
        <v>C2</v>
      </c>
      <c r="O334" s="114" t="str">
        <f ca="1" t="shared" si="46"/>
        <v>C2</v>
      </c>
      <c r="P334" s="39"/>
    </row>
    <row r="335" spans="1:16" s="38" customFormat="1" ht="30" customHeight="1">
      <c r="A335" s="6" t="s">
        <v>465</v>
      </c>
      <c r="B335" s="2" t="s">
        <v>824</v>
      </c>
      <c r="C335" s="3" t="s">
        <v>844</v>
      </c>
      <c r="D335" s="4"/>
      <c r="E335" s="1" t="s">
        <v>195</v>
      </c>
      <c r="F335" s="10"/>
      <c r="G335" s="37"/>
      <c r="H335" s="11">
        <f>ROUND(G335*F335,2)</f>
        <v>0</v>
      </c>
      <c r="I335" s="127"/>
      <c r="J335" s="111">
        <f ca="1" t="shared" si="42"/>
      </c>
      <c r="K335" s="112" t="str">
        <f t="shared" si="43"/>
        <v>C061Type Itonne</v>
      </c>
      <c r="L335" s="113">
        <f>MATCH(K335,'Pay Items'!$K$1:$K$489,0)</f>
        <v>335</v>
      </c>
      <c r="M335" s="114" t="str">
        <f ca="1" t="shared" si="44"/>
        <v>F0</v>
      </c>
      <c r="N335" s="114" t="str">
        <f ca="1" t="shared" si="45"/>
        <v>C2</v>
      </c>
      <c r="O335" s="114" t="str">
        <f ca="1" t="shared" si="46"/>
        <v>C2</v>
      </c>
      <c r="P335" s="39"/>
    </row>
    <row r="336" spans="1:16" s="38" customFormat="1" ht="30" customHeight="1">
      <c r="A336" s="6" t="s">
        <v>466</v>
      </c>
      <c r="B336" s="2" t="s">
        <v>839</v>
      </c>
      <c r="C336" s="3" t="s">
        <v>845</v>
      </c>
      <c r="D336" s="4"/>
      <c r="E336" s="1" t="s">
        <v>195</v>
      </c>
      <c r="F336" s="10"/>
      <c r="G336" s="37"/>
      <c r="H336" s="11">
        <f>ROUND(G336*F336,2)</f>
        <v>0</v>
      </c>
      <c r="I336" s="127"/>
      <c r="J336" s="111">
        <f ca="1" t="shared" si="42"/>
      </c>
      <c r="K336" s="112" t="str">
        <f t="shared" si="43"/>
        <v>C062Type IItonne</v>
      </c>
      <c r="L336" s="113">
        <f>MATCH(K336,'Pay Items'!$K$1:$K$489,0)</f>
        <v>336</v>
      </c>
      <c r="M336" s="114" t="str">
        <f ca="1" t="shared" si="44"/>
        <v>F0</v>
      </c>
      <c r="N336" s="114" t="str">
        <f ca="1" t="shared" si="45"/>
        <v>C2</v>
      </c>
      <c r="O336" s="114" t="str">
        <f ca="1" t="shared" si="46"/>
        <v>C2</v>
      </c>
      <c r="P336" s="39"/>
    </row>
    <row r="337" spans="1:16" s="38" customFormat="1" ht="39.75" customHeight="1">
      <c r="A337" s="6" t="s">
        <v>627</v>
      </c>
      <c r="B337" s="7" t="s">
        <v>427</v>
      </c>
      <c r="C337" s="3" t="s">
        <v>226</v>
      </c>
      <c r="D337" s="4" t="s">
        <v>880</v>
      </c>
      <c r="E337" s="1" t="s">
        <v>195</v>
      </c>
      <c r="F337" s="10"/>
      <c r="G337" s="37"/>
      <c r="H337" s="11">
        <f>ROUND(G337*F337,2)</f>
        <v>0</v>
      </c>
      <c r="I337" s="127"/>
      <c r="J337" s="111">
        <f ca="1" t="shared" si="42"/>
      </c>
      <c r="K337" s="112" t="str">
        <f t="shared" si="43"/>
        <v>C063Construction of Asphaltic Concrete Base Course (Type III)CW 3410-R8tonne</v>
      </c>
      <c r="L337" s="113">
        <f>MATCH(K337,'Pay Items'!$K$1:$K$489,0)</f>
        <v>337</v>
      </c>
      <c r="M337" s="114" t="str">
        <f ca="1" t="shared" si="44"/>
        <v>F0</v>
      </c>
      <c r="N337" s="114" t="str">
        <f ca="1" t="shared" si="45"/>
        <v>C2</v>
      </c>
      <c r="O337" s="114" t="str">
        <f ca="1" t="shared" si="46"/>
        <v>C2</v>
      </c>
      <c r="P337" s="39"/>
    </row>
    <row r="338" spans="1:16" s="38" customFormat="1" ht="30" customHeight="1">
      <c r="A338" s="6" t="s">
        <v>666</v>
      </c>
      <c r="B338" s="7" t="s">
        <v>884</v>
      </c>
      <c r="C338" s="3" t="s">
        <v>412</v>
      </c>
      <c r="D338" s="4" t="s">
        <v>880</v>
      </c>
      <c r="E338" s="1" t="s">
        <v>193</v>
      </c>
      <c r="F338" s="10"/>
      <c r="G338" s="37"/>
      <c r="H338" s="11">
        <f>ROUND(G338*F338,2)</f>
        <v>0</v>
      </c>
      <c r="I338" s="127"/>
      <c r="J338" s="111">
        <f ca="1" t="shared" si="42"/>
      </c>
      <c r="K338" s="112" t="str">
        <f t="shared" si="43"/>
        <v>C064Construction of Asphalt PatchesCW 3410-R8m²</v>
      </c>
      <c r="L338" s="113">
        <f>MATCH(K338,'Pay Items'!$K$1:$K$489,0)</f>
        <v>338</v>
      </c>
      <c r="M338" s="114" t="str">
        <f ca="1" t="shared" si="44"/>
        <v>F0</v>
      </c>
      <c r="N338" s="114" t="str">
        <f ca="1" t="shared" si="45"/>
        <v>C2</v>
      </c>
      <c r="O338" s="114" t="str">
        <f ca="1" t="shared" si="46"/>
        <v>C2</v>
      </c>
      <c r="P338" s="39"/>
    </row>
    <row r="339" spans="1:16" s="40" customFormat="1" ht="39.75" customHeight="1" thickBot="1">
      <c r="A339" s="18" t="s">
        <v>861</v>
      </c>
      <c r="B339" s="7" t="s">
        <v>235</v>
      </c>
      <c r="C339" s="15" t="s">
        <v>236</v>
      </c>
      <c r="D339" s="16"/>
      <c r="E339" s="17"/>
      <c r="F339" s="13"/>
      <c r="G339" s="118"/>
      <c r="H339" s="8"/>
      <c r="I339" s="127"/>
      <c r="J339" s="111" t="str">
        <f ca="1" t="shared" si="42"/>
        <v>LOCKED</v>
      </c>
      <c r="K339" s="112" t="str">
        <f t="shared" si="43"/>
        <v>C068LAST USED CODE FOR SECTION</v>
      </c>
      <c r="L339" s="113">
        <f>MATCH(K339,'Pay Items'!$K$1:$K$489,0)</f>
        <v>339</v>
      </c>
      <c r="M339" s="114" t="str">
        <f ca="1" t="shared" si="44"/>
        <v>F0</v>
      </c>
      <c r="N339" s="114" t="str">
        <f ca="1" t="shared" si="45"/>
        <v>G</v>
      </c>
      <c r="O339" s="114" t="str">
        <f ca="1" t="shared" si="46"/>
        <v>C2</v>
      </c>
      <c r="P339" s="39"/>
    </row>
    <row r="340" spans="1:16" ht="36" customHeight="1" thickTop="1">
      <c r="A340" s="22"/>
      <c r="B340" s="27" t="s">
        <v>41</v>
      </c>
      <c r="C340" s="26" t="s">
        <v>230</v>
      </c>
      <c r="D340" s="121"/>
      <c r="E340" s="121"/>
      <c r="F340" s="121"/>
      <c r="G340" s="117"/>
      <c r="H340" s="25"/>
      <c r="I340" s="127"/>
      <c r="J340" s="111" t="str">
        <f ca="1" t="shared" si="42"/>
        <v>LOCKED</v>
      </c>
      <c r="K340" s="112" t="str">
        <f t="shared" si="43"/>
        <v>JOINT AND CRACK SEALING</v>
      </c>
      <c r="L340" s="113">
        <f>MATCH(K340,'Pay Items'!$K$1:$K$489,0)</f>
        <v>340</v>
      </c>
      <c r="M340" s="114" t="str">
        <f ca="1" t="shared" si="44"/>
        <v>F0</v>
      </c>
      <c r="N340" s="114" t="str">
        <f ca="1" t="shared" si="45"/>
        <v>G</v>
      </c>
      <c r="O340" s="114" t="str">
        <f ca="1" t="shared" si="46"/>
        <v>F2</v>
      </c>
      <c r="P340" s="39"/>
    </row>
    <row r="341" spans="1:16" ht="30" customHeight="1">
      <c r="A341" s="6" t="s">
        <v>502</v>
      </c>
      <c r="B341" s="7" t="s">
        <v>503</v>
      </c>
      <c r="C341" s="3" t="s">
        <v>546</v>
      </c>
      <c r="D341" s="4" t="s">
        <v>885</v>
      </c>
      <c r="E341" s="1" t="s">
        <v>197</v>
      </c>
      <c r="F341" s="5"/>
      <c r="G341" s="37"/>
      <c r="H341" s="11">
        <f>ROUND(G341*F341,2)</f>
        <v>0</v>
      </c>
      <c r="I341" s="126"/>
      <c r="J341" s="111">
        <f ca="1" t="shared" si="42"/>
      </c>
      <c r="K341" s="112" t="str">
        <f t="shared" si="43"/>
        <v>D001Joint SealingCW 3250-R7m</v>
      </c>
      <c r="L341" s="113">
        <f>MATCH(K341,'Pay Items'!$K$1:$K$489,0)</f>
        <v>341</v>
      </c>
      <c r="M341" s="114" t="str">
        <f ca="1" t="shared" si="44"/>
        <v>F0</v>
      </c>
      <c r="N341" s="114" t="str">
        <f ca="1" t="shared" si="45"/>
        <v>C2</v>
      </c>
      <c r="O341" s="114" t="str">
        <f ca="1" t="shared" si="46"/>
        <v>C2</v>
      </c>
      <c r="P341" s="39"/>
    </row>
    <row r="342" spans="1:16" ht="30" customHeight="1">
      <c r="A342" s="6" t="s">
        <v>257</v>
      </c>
      <c r="B342" s="7" t="s">
        <v>135</v>
      </c>
      <c r="C342" s="3" t="s">
        <v>105</v>
      </c>
      <c r="D342" s="4" t="s">
        <v>885</v>
      </c>
      <c r="E342" s="1"/>
      <c r="F342" s="5"/>
      <c r="G342" s="118"/>
      <c r="H342" s="8"/>
      <c r="I342" s="126"/>
      <c r="J342" s="111" t="str">
        <f ca="1" t="shared" si="42"/>
        <v>LOCKED</v>
      </c>
      <c r="K342" s="112" t="str">
        <f t="shared" si="43"/>
        <v>D002Crack SealingCW 3250-R7</v>
      </c>
      <c r="L342" s="113">
        <f>MATCH(K342,'Pay Items'!$K$1:$K$489,0)</f>
        <v>342</v>
      </c>
      <c r="M342" s="114" t="str">
        <f ca="1" t="shared" si="44"/>
        <v>F0</v>
      </c>
      <c r="N342" s="114" t="str">
        <f ca="1" t="shared" si="45"/>
        <v>G</v>
      </c>
      <c r="O342" s="114" t="str">
        <f ca="1" t="shared" si="46"/>
        <v>C2</v>
      </c>
      <c r="P342" s="39"/>
    </row>
    <row r="343" spans="1:16" s="38" customFormat="1" ht="30" customHeight="1">
      <c r="A343" s="6" t="s">
        <v>40</v>
      </c>
      <c r="B343" s="128" t="s">
        <v>397</v>
      </c>
      <c r="C343" s="3" t="s">
        <v>1164</v>
      </c>
      <c r="D343" s="4" t="s">
        <v>188</v>
      </c>
      <c r="E343" s="1" t="s">
        <v>197</v>
      </c>
      <c r="F343" s="5"/>
      <c r="G343" s="37"/>
      <c r="H343" s="11">
        <f>ROUND(G343*F343,2)</f>
        <v>0</v>
      </c>
      <c r="I343" s="126"/>
      <c r="J343" s="111">
        <f ca="1" t="shared" si="42"/>
      </c>
      <c r="K343" s="112" t="str">
        <f t="shared" si="43"/>
        <v>D0032 mm to 10 mm Widem</v>
      </c>
      <c r="L343" s="113">
        <f>MATCH(K343,'Pay Items'!$K$1:$K$489,0)</f>
        <v>343</v>
      </c>
      <c r="M343" s="114" t="str">
        <f ca="1" t="shared" si="44"/>
        <v>F0</v>
      </c>
      <c r="N343" s="114" t="str">
        <f ca="1" t="shared" si="45"/>
        <v>C2</v>
      </c>
      <c r="O343" s="114" t="str">
        <f ca="1" t="shared" si="46"/>
        <v>C2</v>
      </c>
      <c r="P343" s="39"/>
    </row>
    <row r="344" spans="1:16" s="38" customFormat="1" ht="30" customHeight="1">
      <c r="A344" s="6" t="s">
        <v>258</v>
      </c>
      <c r="B344" s="128" t="s">
        <v>398</v>
      </c>
      <c r="C344" s="3" t="s">
        <v>1165</v>
      </c>
      <c r="D344" s="4" t="s">
        <v>188</v>
      </c>
      <c r="E344" s="1" t="s">
        <v>197</v>
      </c>
      <c r="F344" s="5"/>
      <c r="G344" s="37"/>
      <c r="H344" s="11">
        <f>ROUND(G344*F344,2)</f>
        <v>0</v>
      </c>
      <c r="I344" s="126"/>
      <c r="J344" s="111">
        <f ca="1" t="shared" si="42"/>
      </c>
      <c r="K344" s="112" t="str">
        <f t="shared" si="43"/>
        <v>D004&gt;10 mm to 25 mm Widem</v>
      </c>
      <c r="L344" s="113">
        <f>MATCH(K344,'Pay Items'!$K$1:$K$489,0)</f>
        <v>344</v>
      </c>
      <c r="M344" s="114" t="str">
        <f ca="1" t="shared" si="44"/>
        <v>F0</v>
      </c>
      <c r="N344" s="114" t="str">
        <f ca="1" t="shared" si="45"/>
        <v>C2</v>
      </c>
      <c r="O344" s="114" t="str">
        <f ca="1" t="shared" si="46"/>
        <v>C2</v>
      </c>
      <c r="P344" s="39"/>
    </row>
    <row r="345" spans="1:16" ht="43.5" customHeight="1">
      <c r="A345" s="6" t="s">
        <v>259</v>
      </c>
      <c r="B345" s="7" t="s">
        <v>137</v>
      </c>
      <c r="C345" s="3" t="s">
        <v>1166</v>
      </c>
      <c r="D345" s="4" t="s">
        <v>885</v>
      </c>
      <c r="E345" s="1" t="s">
        <v>197</v>
      </c>
      <c r="F345" s="5"/>
      <c r="G345" s="37"/>
      <c r="H345" s="11">
        <f>ROUND(G345*F345,2)</f>
        <v>0</v>
      </c>
      <c r="I345" s="127"/>
      <c r="J345" s="111">
        <f ca="1" t="shared" si="42"/>
      </c>
      <c r="K345" s="112" t="str">
        <f t="shared" si="43"/>
        <v>D005Longitudinal Joint &amp; Crack Filling ( &gt; 25 mm in width )CW 3250-R7m</v>
      </c>
      <c r="L345" s="113">
        <f>MATCH(K345,'Pay Items'!$K$1:$K$489,0)</f>
        <v>345</v>
      </c>
      <c r="M345" s="114" t="str">
        <f ca="1" t="shared" si="44"/>
        <v>F0</v>
      </c>
      <c r="N345" s="114" t="str">
        <f ca="1" t="shared" si="45"/>
        <v>C2</v>
      </c>
      <c r="O345" s="114" t="str">
        <f ca="1" t="shared" si="46"/>
        <v>C2</v>
      </c>
      <c r="P345" s="39"/>
    </row>
    <row r="346" spans="1:16" ht="30" customHeight="1">
      <c r="A346" s="6" t="s">
        <v>628</v>
      </c>
      <c r="B346" s="7" t="s">
        <v>138</v>
      </c>
      <c r="C346" s="3" t="s">
        <v>106</v>
      </c>
      <c r="D346" s="4" t="s">
        <v>885</v>
      </c>
      <c r="E346" s="1" t="s">
        <v>197</v>
      </c>
      <c r="F346" s="5"/>
      <c r="G346" s="37"/>
      <c r="H346" s="11">
        <f>ROUND(G346*F346,2)</f>
        <v>0</v>
      </c>
      <c r="I346" s="127"/>
      <c r="J346" s="111">
        <f ca="1" t="shared" si="42"/>
      </c>
      <c r="K346" s="112" t="str">
        <f t="shared" si="43"/>
        <v>D006Reflective Crack MaintenanceCW 3250-R7m</v>
      </c>
      <c r="L346" s="113">
        <f>MATCH(K346,'Pay Items'!$K$1:$K$489,0)</f>
        <v>346</v>
      </c>
      <c r="M346" s="114" t="str">
        <f ca="1" t="shared" si="44"/>
        <v>F0</v>
      </c>
      <c r="N346" s="114" t="str">
        <f ca="1" t="shared" si="45"/>
        <v>C2</v>
      </c>
      <c r="O346" s="114" t="str">
        <f ca="1" t="shared" si="46"/>
        <v>C2</v>
      </c>
      <c r="P346" s="39"/>
    </row>
    <row r="347" spans="1:16" s="40" customFormat="1" ht="39.75" customHeight="1" thickBot="1">
      <c r="A347" s="6" t="s">
        <v>628</v>
      </c>
      <c r="B347" s="7" t="s">
        <v>235</v>
      </c>
      <c r="C347" s="15" t="s">
        <v>236</v>
      </c>
      <c r="D347" s="16"/>
      <c r="E347" s="17"/>
      <c r="F347" s="13"/>
      <c r="G347" s="118"/>
      <c r="H347" s="8"/>
      <c r="I347" s="127"/>
      <c r="J347" s="111" t="str">
        <f ca="1" t="shared" si="42"/>
        <v>LOCKED</v>
      </c>
      <c r="K347" s="112" t="str">
        <f t="shared" si="43"/>
        <v>D006LAST USED CODE FOR SECTION</v>
      </c>
      <c r="L347" s="113">
        <f>MATCH(K347,'Pay Items'!$K$1:$K$489,0)</f>
        <v>347</v>
      </c>
      <c r="M347" s="114" t="str">
        <f ca="1" t="shared" si="44"/>
        <v>F0</v>
      </c>
      <c r="N347" s="114" t="str">
        <f ca="1" t="shared" si="45"/>
        <v>G</v>
      </c>
      <c r="O347" s="114" t="str">
        <f ca="1" t="shared" si="46"/>
        <v>C2</v>
      </c>
      <c r="P347" s="39"/>
    </row>
    <row r="348" spans="1:16" ht="36" customHeight="1" thickTop="1">
      <c r="A348" s="22"/>
      <c r="B348" s="27" t="s">
        <v>709</v>
      </c>
      <c r="C348" s="24" t="s">
        <v>231</v>
      </c>
      <c r="D348" s="121"/>
      <c r="E348" s="121"/>
      <c r="F348" s="121"/>
      <c r="G348" s="117"/>
      <c r="H348" s="25"/>
      <c r="I348" s="127"/>
      <c r="J348" s="111" t="str">
        <f ca="1" t="shared" si="42"/>
        <v>LOCKED</v>
      </c>
      <c r="K348" s="112" t="str">
        <f t="shared" si="43"/>
        <v>ASSOCIATED DRAINAGE AND UNDERGROUND WORKS</v>
      </c>
      <c r="L348" s="113">
        <f>MATCH(K348,'Pay Items'!$K$1:$K$489,0)</f>
        <v>348</v>
      </c>
      <c r="M348" s="114" t="str">
        <f ca="1" t="shared" si="44"/>
        <v>F0</v>
      </c>
      <c r="N348" s="114" t="str">
        <f ca="1" t="shared" si="45"/>
        <v>G</v>
      </c>
      <c r="O348" s="114" t="str">
        <f ca="1" t="shared" si="46"/>
        <v>F2</v>
      </c>
      <c r="P348" s="39"/>
    </row>
    <row r="349" spans="1:16" s="41" customFormat="1" ht="30" customHeight="1">
      <c r="A349" s="88" t="s">
        <v>260</v>
      </c>
      <c r="B349" s="7"/>
      <c r="C349" s="87" t="s">
        <v>705</v>
      </c>
      <c r="D349" s="4"/>
      <c r="E349" s="1"/>
      <c r="F349" s="5"/>
      <c r="G349" s="118"/>
      <c r="H349" s="8"/>
      <c r="I349" s="127"/>
      <c r="J349" s="111" t="str">
        <f ca="1" t="shared" si="42"/>
        <v>LOCKED</v>
      </c>
      <c r="K349" s="112" t="str">
        <f t="shared" si="43"/>
        <v>E001Pay Item Removed</v>
      </c>
      <c r="L349" s="113">
        <f>MATCH(K349,'Pay Items'!$K$1:$K$489,0)</f>
        <v>349</v>
      </c>
      <c r="M349" s="114" t="str">
        <f ca="1" t="shared" si="44"/>
        <v>F0</v>
      </c>
      <c r="N349" s="114" t="str">
        <f ca="1" t="shared" si="45"/>
        <v>G</v>
      </c>
      <c r="O349" s="114" t="str">
        <f ca="1" t="shared" si="46"/>
        <v>C2</v>
      </c>
      <c r="P349" s="39"/>
    </row>
    <row r="350" spans="1:16" s="41" customFormat="1" ht="30" customHeight="1">
      <c r="A350" s="88" t="s">
        <v>261</v>
      </c>
      <c r="B350" s="7"/>
      <c r="C350" s="87" t="s">
        <v>705</v>
      </c>
      <c r="D350" s="4"/>
      <c r="E350" s="1"/>
      <c r="F350" s="5"/>
      <c r="G350" s="118"/>
      <c r="H350" s="8"/>
      <c r="I350" s="127"/>
      <c r="J350" s="111" t="str">
        <f ca="1" t="shared" si="42"/>
        <v>LOCKED</v>
      </c>
      <c r="K350" s="112" t="str">
        <f t="shared" si="43"/>
        <v>E002Pay Item Removed</v>
      </c>
      <c r="L350" s="113">
        <f>MATCH(K350,'Pay Items'!$K$1:$K$489,0)</f>
        <v>350</v>
      </c>
      <c r="M350" s="114" t="str">
        <f ca="1" t="shared" si="44"/>
        <v>F0</v>
      </c>
      <c r="N350" s="114" t="str">
        <f ca="1" t="shared" si="45"/>
        <v>G</v>
      </c>
      <c r="O350" s="114" t="str">
        <f ca="1" t="shared" si="46"/>
        <v>C2</v>
      </c>
      <c r="P350" s="39"/>
    </row>
    <row r="351" spans="1:16" ht="30" customHeight="1">
      <c r="A351" s="6" t="s">
        <v>262</v>
      </c>
      <c r="B351" s="7" t="s">
        <v>143</v>
      </c>
      <c r="C351" s="3" t="s">
        <v>470</v>
      </c>
      <c r="D351" s="4" t="s">
        <v>862</v>
      </c>
      <c r="E351" s="1"/>
      <c r="F351" s="5"/>
      <c r="G351" s="118"/>
      <c r="H351" s="8"/>
      <c r="I351" s="127"/>
      <c r="J351" s="111" t="str">
        <f ca="1" t="shared" si="42"/>
        <v>LOCKED</v>
      </c>
      <c r="K351" s="112" t="str">
        <f t="shared" si="43"/>
        <v>E003Catch BasinCW 2130-R11</v>
      </c>
      <c r="L351" s="113">
        <f>MATCH(K351,'Pay Items'!$K$1:$K$489,0)</f>
        <v>351</v>
      </c>
      <c r="M351" s="114" t="str">
        <f ca="1" t="shared" si="44"/>
        <v>F0</v>
      </c>
      <c r="N351" s="114" t="str">
        <f ca="1" t="shared" si="45"/>
        <v>G</v>
      </c>
      <c r="O351" s="114" t="str">
        <f ca="1" t="shared" si="46"/>
        <v>C2</v>
      </c>
      <c r="P351" s="39"/>
    </row>
    <row r="352" spans="1:16" ht="30" customHeight="1">
      <c r="A352" s="6" t="s">
        <v>263</v>
      </c>
      <c r="B352" s="128" t="s">
        <v>397</v>
      </c>
      <c r="C352" s="3" t="s">
        <v>1167</v>
      </c>
      <c r="D352" s="4"/>
      <c r="E352" s="1" t="s">
        <v>196</v>
      </c>
      <c r="F352" s="5"/>
      <c r="G352" s="37"/>
      <c r="H352" s="11">
        <f>ROUND(G352*F352,2)</f>
        <v>0</v>
      </c>
      <c r="I352" s="127" t="s">
        <v>1073</v>
      </c>
      <c r="J352" s="111">
        <f ca="1" t="shared" si="42"/>
      </c>
      <c r="K352" s="112" t="str">
        <f t="shared" si="43"/>
        <v>E004SD-024, ^ mm deepeach</v>
      </c>
      <c r="L352" s="113">
        <f>MATCH(K352,'Pay Items'!$K$1:$K$489,0)</f>
        <v>352</v>
      </c>
      <c r="M352" s="114" t="str">
        <f ca="1" t="shared" si="44"/>
        <v>F0</v>
      </c>
      <c r="N352" s="114" t="str">
        <f ca="1" t="shared" si="45"/>
        <v>C2</v>
      </c>
      <c r="O352" s="114" t="str">
        <f ca="1" t="shared" si="46"/>
        <v>C2</v>
      </c>
      <c r="P352" s="39"/>
    </row>
    <row r="353" spans="1:16" ht="30" customHeight="1">
      <c r="A353" s="6" t="s">
        <v>264</v>
      </c>
      <c r="B353" s="128" t="s">
        <v>398</v>
      </c>
      <c r="C353" s="3" t="s">
        <v>1168</v>
      </c>
      <c r="D353" s="4"/>
      <c r="E353" s="1" t="s">
        <v>196</v>
      </c>
      <c r="F353" s="5"/>
      <c r="G353" s="37"/>
      <c r="H353" s="11">
        <f>ROUND(G353*F353,2)</f>
        <v>0</v>
      </c>
      <c r="I353" s="127" t="s">
        <v>1073</v>
      </c>
      <c r="J353" s="111">
        <f ca="1" t="shared" si="42"/>
      </c>
      <c r="K353" s="112" t="str">
        <f t="shared" si="43"/>
        <v>E005SD-025, ^ mm deepeach</v>
      </c>
      <c r="L353" s="113">
        <f>MATCH(K353,'Pay Items'!$K$1:$K$489,0)</f>
        <v>353</v>
      </c>
      <c r="M353" s="114" t="str">
        <f ca="1" t="shared" si="44"/>
        <v>F0</v>
      </c>
      <c r="N353" s="114" t="str">
        <f ca="1" t="shared" si="45"/>
        <v>C2</v>
      </c>
      <c r="O353" s="114" t="str">
        <f ca="1" t="shared" si="46"/>
        <v>C2</v>
      </c>
      <c r="P353" s="39"/>
    </row>
    <row r="354" spans="1:16" ht="30" customHeight="1">
      <c r="A354" s="6" t="s">
        <v>265</v>
      </c>
      <c r="B354" s="7" t="s">
        <v>144</v>
      </c>
      <c r="C354" s="3" t="s">
        <v>473</v>
      </c>
      <c r="D354" s="4" t="s">
        <v>862</v>
      </c>
      <c r="E354" s="1"/>
      <c r="F354" s="5"/>
      <c r="G354" s="118"/>
      <c r="H354" s="8"/>
      <c r="I354" s="127"/>
      <c r="J354" s="111" t="str">
        <f ca="1" t="shared" si="42"/>
        <v>LOCKED</v>
      </c>
      <c r="K354" s="112" t="str">
        <f t="shared" si="43"/>
        <v>E006Catch PitCW 2130-R11</v>
      </c>
      <c r="L354" s="113">
        <f>MATCH(K354,'Pay Items'!$K$1:$K$489,0)</f>
        <v>354</v>
      </c>
      <c r="M354" s="114" t="str">
        <f ca="1" t="shared" si="44"/>
        <v>F0</v>
      </c>
      <c r="N354" s="114" t="str">
        <f ca="1" t="shared" si="45"/>
        <v>G</v>
      </c>
      <c r="O354" s="114" t="str">
        <f ca="1" t="shared" si="46"/>
        <v>C2</v>
      </c>
      <c r="P354" s="39"/>
    </row>
    <row r="355" spans="1:16" ht="30" customHeight="1">
      <c r="A355" s="6" t="s">
        <v>266</v>
      </c>
      <c r="B355" s="128" t="s">
        <v>397</v>
      </c>
      <c r="C355" s="3" t="s">
        <v>474</v>
      </c>
      <c r="D355" s="4"/>
      <c r="E355" s="1" t="s">
        <v>196</v>
      </c>
      <c r="F355" s="5"/>
      <c r="G355" s="37"/>
      <c r="H355" s="11">
        <f>ROUND(G355*F355,2)</f>
        <v>0</v>
      </c>
      <c r="I355" s="127"/>
      <c r="J355" s="111">
        <f ca="1" t="shared" si="42"/>
      </c>
      <c r="K355" s="112" t="str">
        <f t="shared" si="43"/>
        <v>E007SD-023each</v>
      </c>
      <c r="L355" s="113">
        <f>MATCH(K355,'Pay Items'!$K$1:$K$489,0)</f>
        <v>355</v>
      </c>
      <c r="M355" s="114" t="str">
        <f ca="1" t="shared" si="44"/>
        <v>F0</v>
      </c>
      <c r="N355" s="114" t="str">
        <f ca="1" t="shared" si="45"/>
        <v>C2</v>
      </c>
      <c r="O355" s="114" t="str">
        <f ca="1" t="shared" si="46"/>
        <v>C2</v>
      </c>
      <c r="P355" s="39"/>
    </row>
    <row r="356" spans="1:27" s="74" customFormat="1" ht="43.5" customHeight="1">
      <c r="A356" s="68" t="s">
        <v>774</v>
      </c>
      <c r="B356" s="69" t="s">
        <v>145</v>
      </c>
      <c r="C356" s="70" t="s">
        <v>775</v>
      </c>
      <c r="D356" s="71" t="s">
        <v>862</v>
      </c>
      <c r="E356" s="72"/>
      <c r="F356" s="5"/>
      <c r="G356" s="118"/>
      <c r="H356" s="8"/>
      <c r="I356" s="131"/>
      <c r="J356" s="111" t="str">
        <f ca="1" t="shared" si="42"/>
        <v>LOCKED</v>
      </c>
      <c r="K356" s="112" t="str">
        <f t="shared" si="43"/>
        <v>E007ARemove and Replace Existing Catch BasinCW 2130-R11</v>
      </c>
      <c r="L356" s="113">
        <f>MATCH(K356,'Pay Items'!$K$1:$K$489,0)</f>
        <v>356</v>
      </c>
      <c r="M356" s="114" t="str">
        <f ca="1" t="shared" si="44"/>
        <v>F0</v>
      </c>
      <c r="N356" s="114" t="str">
        <f ca="1" t="shared" si="45"/>
        <v>G</v>
      </c>
      <c r="O356" s="114" t="str">
        <f ca="1" t="shared" si="46"/>
        <v>C2</v>
      </c>
      <c r="P356" s="73"/>
      <c r="Q356" s="99"/>
      <c r="R356" s="99"/>
      <c r="S356" s="73"/>
      <c r="T356" s="100"/>
      <c r="U356" s="73"/>
      <c r="V356" s="101"/>
      <c r="W356" s="101"/>
      <c r="X356" s="101"/>
      <c r="Y356" s="101"/>
      <c r="Z356" s="101"/>
      <c r="AA356" s="101"/>
    </row>
    <row r="357" spans="1:27" s="77" customFormat="1" ht="30" customHeight="1">
      <c r="A357" s="6" t="s">
        <v>776</v>
      </c>
      <c r="B357" s="132" t="s">
        <v>397</v>
      </c>
      <c r="C357" s="70" t="s">
        <v>471</v>
      </c>
      <c r="D357" s="71"/>
      <c r="E357" s="72" t="s">
        <v>196</v>
      </c>
      <c r="F357" s="5"/>
      <c r="G357" s="37"/>
      <c r="H357" s="11">
        <f>ROUND(G357*F357,2)</f>
        <v>0</v>
      </c>
      <c r="I357" s="133"/>
      <c r="J357" s="111">
        <f ca="1" t="shared" si="42"/>
      </c>
      <c r="K357" s="112" t="str">
        <f t="shared" si="43"/>
        <v>E007BSD-024each</v>
      </c>
      <c r="L357" s="113">
        <f>MATCH(K357,'Pay Items'!$K$1:$K$489,0)</f>
        <v>357</v>
      </c>
      <c r="M357" s="114" t="str">
        <f ca="1" t="shared" si="44"/>
        <v>F0</v>
      </c>
      <c r="N357" s="114" t="str">
        <f ca="1" t="shared" si="45"/>
        <v>C2</v>
      </c>
      <c r="O357" s="114" t="str">
        <f ca="1" t="shared" si="46"/>
        <v>C2</v>
      </c>
      <c r="P357" s="76"/>
      <c r="Q357" s="75"/>
      <c r="R357" s="75"/>
      <c r="S357" s="76"/>
      <c r="T357" s="78"/>
      <c r="U357" s="76"/>
      <c r="V357" s="102"/>
      <c r="W357" s="102"/>
      <c r="X357" s="102"/>
      <c r="Y357" s="102"/>
      <c r="Z357" s="102"/>
      <c r="AA357" s="102"/>
    </row>
    <row r="358" spans="1:27" s="77" customFormat="1" ht="30" customHeight="1">
      <c r="A358" s="6" t="s">
        <v>777</v>
      </c>
      <c r="B358" s="132" t="s">
        <v>398</v>
      </c>
      <c r="C358" s="70" t="s">
        <v>472</v>
      </c>
      <c r="D358" s="71"/>
      <c r="E358" s="72" t="s">
        <v>196</v>
      </c>
      <c r="F358" s="5"/>
      <c r="G358" s="37"/>
      <c r="H358" s="11">
        <f>ROUND(G358*F358,2)</f>
        <v>0</v>
      </c>
      <c r="I358" s="133"/>
      <c r="J358" s="111">
        <f ca="1" t="shared" si="42"/>
      </c>
      <c r="K358" s="112" t="str">
        <f t="shared" si="43"/>
        <v>E007CSD-025each</v>
      </c>
      <c r="L358" s="113">
        <f>MATCH(K358,'Pay Items'!$K$1:$K$489,0)</f>
        <v>358</v>
      </c>
      <c r="M358" s="114" t="str">
        <f ca="1" t="shared" si="44"/>
        <v>F0</v>
      </c>
      <c r="N358" s="114" t="str">
        <f ca="1" t="shared" si="45"/>
        <v>C2</v>
      </c>
      <c r="O358" s="114" t="str">
        <f ca="1" t="shared" si="46"/>
        <v>C2</v>
      </c>
      <c r="P358" s="76"/>
      <c r="Q358" s="75"/>
      <c r="R358" s="75"/>
      <c r="S358" s="76"/>
      <c r="T358" s="78"/>
      <c r="U358" s="76"/>
      <c r="V358" s="102"/>
      <c r="W358" s="102"/>
      <c r="X358" s="102"/>
      <c r="Y358" s="102"/>
      <c r="Z358" s="102"/>
      <c r="AA358" s="102"/>
    </row>
    <row r="359" spans="1:21" s="77" customFormat="1" ht="43.5" customHeight="1">
      <c r="A359" s="68" t="s">
        <v>778</v>
      </c>
      <c r="B359" s="69" t="s">
        <v>146</v>
      </c>
      <c r="C359" s="70" t="s">
        <v>779</v>
      </c>
      <c r="D359" s="71" t="s">
        <v>862</v>
      </c>
      <c r="E359" s="72"/>
      <c r="F359" s="5"/>
      <c r="G359" s="118"/>
      <c r="H359" s="8"/>
      <c r="I359" s="133"/>
      <c r="J359" s="111" t="str">
        <f ca="1" t="shared" si="42"/>
        <v>LOCKED</v>
      </c>
      <c r="K359" s="112" t="str">
        <f t="shared" si="43"/>
        <v>E007DRemove and Replace Existing Catch PitCW 2130-R11</v>
      </c>
      <c r="L359" s="113">
        <f>MATCH(K359,'Pay Items'!$K$1:$K$489,0)</f>
        <v>359</v>
      </c>
      <c r="M359" s="114" t="str">
        <f ca="1" t="shared" si="44"/>
        <v>F0</v>
      </c>
      <c r="N359" s="114" t="str">
        <f ca="1" t="shared" si="45"/>
        <v>G</v>
      </c>
      <c r="O359" s="114" t="str">
        <f ca="1" t="shared" si="46"/>
        <v>C2</v>
      </c>
      <c r="P359" s="76"/>
      <c r="Q359" s="75"/>
      <c r="R359" s="75"/>
      <c r="S359" s="76"/>
      <c r="T359" s="78"/>
      <c r="U359" s="76"/>
    </row>
    <row r="360" spans="1:16" ht="30" customHeight="1">
      <c r="A360" s="68" t="s">
        <v>780</v>
      </c>
      <c r="B360" s="132" t="s">
        <v>397</v>
      </c>
      <c r="C360" s="70" t="s">
        <v>474</v>
      </c>
      <c r="D360" s="71"/>
      <c r="E360" s="72" t="s">
        <v>196</v>
      </c>
      <c r="F360" s="5"/>
      <c r="G360" s="37"/>
      <c r="H360" s="11">
        <f>ROUND(G360*F360,2)</f>
        <v>0</v>
      </c>
      <c r="I360" s="127"/>
      <c r="J360" s="111">
        <f ca="1" t="shared" si="42"/>
      </c>
      <c r="K360" s="112" t="str">
        <f t="shared" si="43"/>
        <v>E007ESD-023each</v>
      </c>
      <c r="L360" s="113">
        <f>MATCH(K360,'Pay Items'!$K$1:$K$489,0)</f>
        <v>360</v>
      </c>
      <c r="M360" s="114" t="str">
        <f ca="1" t="shared" si="44"/>
        <v>F0</v>
      </c>
      <c r="N360" s="114" t="str">
        <f ca="1" t="shared" si="45"/>
        <v>C2</v>
      </c>
      <c r="O360" s="114" t="str">
        <f ca="1" t="shared" si="46"/>
        <v>C2</v>
      </c>
      <c r="P360" s="39"/>
    </row>
    <row r="361" spans="1:16" s="42" customFormat="1" ht="30" customHeight="1">
      <c r="A361" s="6" t="s">
        <v>267</v>
      </c>
      <c r="B361" s="7" t="s">
        <v>147</v>
      </c>
      <c r="C361" s="3" t="s">
        <v>475</v>
      </c>
      <c r="D361" s="4" t="s">
        <v>862</v>
      </c>
      <c r="E361" s="1"/>
      <c r="F361" s="5"/>
      <c r="G361" s="118"/>
      <c r="H361" s="8"/>
      <c r="I361" s="127"/>
      <c r="J361" s="111" t="str">
        <f ca="1" t="shared" si="42"/>
        <v>LOCKED</v>
      </c>
      <c r="K361" s="112" t="str">
        <f t="shared" si="43"/>
        <v>E008Sewer ServiceCW 2130-R11</v>
      </c>
      <c r="L361" s="113">
        <f>MATCH(K361,'Pay Items'!$K$1:$K$489,0)</f>
        <v>361</v>
      </c>
      <c r="M361" s="114" t="str">
        <f ca="1" t="shared" si="44"/>
        <v>F0</v>
      </c>
      <c r="N361" s="114" t="str">
        <f ca="1" t="shared" si="45"/>
        <v>G</v>
      </c>
      <c r="O361" s="114" t="str">
        <f ca="1" t="shared" si="46"/>
        <v>C2</v>
      </c>
      <c r="P361" s="39"/>
    </row>
    <row r="362" spans="1:16" s="42" customFormat="1" ht="30" customHeight="1">
      <c r="A362" s="6" t="s">
        <v>56</v>
      </c>
      <c r="B362" s="128" t="s">
        <v>397</v>
      </c>
      <c r="C362" s="3" t="s">
        <v>1169</v>
      </c>
      <c r="D362" s="4"/>
      <c r="E362" s="1"/>
      <c r="F362" s="5"/>
      <c r="G362" s="118"/>
      <c r="H362" s="8"/>
      <c r="I362" s="127" t="s">
        <v>1074</v>
      </c>
      <c r="J362" s="111" t="str">
        <f ca="1" t="shared" si="42"/>
        <v>LOCKED</v>
      </c>
      <c r="K362" s="112" t="str">
        <f t="shared" si="43"/>
        <v>E009^ mm, ^</v>
      </c>
      <c r="L362" s="113">
        <f>MATCH(K362,'Pay Items'!$K$1:$K$489,0)</f>
        <v>362</v>
      </c>
      <c r="M362" s="114" t="str">
        <f ca="1" t="shared" si="44"/>
        <v>F0</v>
      </c>
      <c r="N362" s="114" t="str">
        <f ca="1" t="shared" si="45"/>
        <v>G</v>
      </c>
      <c r="O362" s="114" t="str">
        <f ca="1" t="shared" si="46"/>
        <v>C2</v>
      </c>
      <c r="P362" s="39"/>
    </row>
    <row r="363" spans="1:16" s="42" customFormat="1" ht="43.5" customHeight="1">
      <c r="A363" s="6" t="s">
        <v>57</v>
      </c>
      <c r="B363" s="2" t="s">
        <v>822</v>
      </c>
      <c r="C363" s="3" t="s">
        <v>1075</v>
      </c>
      <c r="D363" s="4"/>
      <c r="E363" s="1" t="s">
        <v>197</v>
      </c>
      <c r="F363" s="5"/>
      <c r="G363" s="37"/>
      <c r="H363" s="11">
        <f>ROUND(G363*F363,2)</f>
        <v>0</v>
      </c>
      <c r="I363" s="127" t="s">
        <v>900</v>
      </c>
      <c r="J363" s="111">
        <f ca="1" t="shared" si="42"/>
      </c>
      <c r="K363" s="112" t="str">
        <f t="shared" si="43"/>
        <v>E010In a Trench, Class ^ Type ^ Bedding, Class 2 Backfillm</v>
      </c>
      <c r="L363" s="113">
        <f>MATCH(K363,'Pay Items'!$K$1:$K$489,0)</f>
        <v>363</v>
      </c>
      <c r="M363" s="114" t="str">
        <f ca="1" t="shared" si="44"/>
        <v>F0</v>
      </c>
      <c r="N363" s="114" t="str">
        <f ca="1" t="shared" si="45"/>
        <v>C2</v>
      </c>
      <c r="O363" s="114" t="str">
        <f ca="1" t="shared" si="46"/>
        <v>C2</v>
      </c>
      <c r="P363" s="39"/>
    </row>
    <row r="364" spans="1:16" s="42" customFormat="1" ht="43.5" customHeight="1">
      <c r="A364" s="6" t="s">
        <v>58</v>
      </c>
      <c r="B364" s="2" t="s">
        <v>824</v>
      </c>
      <c r="C364" s="3" t="s">
        <v>1076</v>
      </c>
      <c r="D364" s="4"/>
      <c r="E364" s="1" t="s">
        <v>197</v>
      </c>
      <c r="F364" s="5"/>
      <c r="G364" s="37"/>
      <c r="H364" s="11">
        <f>ROUND(G364*F364,2)</f>
        <v>0</v>
      </c>
      <c r="I364" s="127" t="s">
        <v>901</v>
      </c>
      <c r="J364" s="111">
        <f ca="1" t="shared" si="42"/>
      </c>
      <c r="K364" s="112" t="str">
        <f t="shared" si="43"/>
        <v>E011Trenchless Installation, Class ^ Type ^ Bedding, Class ^ Backfillm</v>
      </c>
      <c r="L364" s="113">
        <f>MATCH(K364,'Pay Items'!$K$1:$K$489,0)</f>
        <v>364</v>
      </c>
      <c r="M364" s="114" t="str">
        <f ca="1" t="shared" si="44"/>
        <v>F0</v>
      </c>
      <c r="N364" s="114" t="str">
        <f ca="1" t="shared" si="45"/>
        <v>C2</v>
      </c>
      <c r="O364" s="114" t="str">
        <f ca="1" t="shared" si="46"/>
        <v>C2</v>
      </c>
      <c r="P364" s="39"/>
    </row>
    <row r="365" spans="1:16" s="42" customFormat="1" ht="30" customHeight="1">
      <c r="A365" s="6" t="s">
        <v>59</v>
      </c>
      <c r="B365" s="7" t="s">
        <v>148</v>
      </c>
      <c r="C365" s="3" t="s">
        <v>706</v>
      </c>
      <c r="D365" s="4" t="s">
        <v>862</v>
      </c>
      <c r="E365" s="1" t="s">
        <v>197</v>
      </c>
      <c r="F365" s="5"/>
      <c r="G365" s="37"/>
      <c r="H365" s="11">
        <f>ROUND(G365*F365,2)</f>
        <v>0</v>
      </c>
      <c r="I365" s="127"/>
      <c r="J365" s="111">
        <f ca="1" t="shared" si="42"/>
      </c>
      <c r="K365" s="112" t="str">
        <f t="shared" si="43"/>
        <v>E012Drainage Connection PipeCW 2130-R11m</v>
      </c>
      <c r="L365" s="113">
        <f>MATCH(K365,'Pay Items'!$K$1:$K$489,0)</f>
        <v>365</v>
      </c>
      <c r="M365" s="114" t="str">
        <f ca="1" t="shared" si="44"/>
        <v>F0</v>
      </c>
      <c r="N365" s="114" t="str">
        <f ca="1" t="shared" si="45"/>
        <v>C2</v>
      </c>
      <c r="O365" s="114" t="str">
        <f ca="1" t="shared" si="46"/>
        <v>C2</v>
      </c>
      <c r="P365" s="39"/>
    </row>
    <row r="366" spans="1:16" s="42" customFormat="1" ht="30" customHeight="1">
      <c r="A366" s="6" t="s">
        <v>60</v>
      </c>
      <c r="B366" s="7" t="s">
        <v>42</v>
      </c>
      <c r="C366" s="3" t="s">
        <v>476</v>
      </c>
      <c r="D366" s="4" t="s">
        <v>862</v>
      </c>
      <c r="E366" s="1"/>
      <c r="F366" s="5"/>
      <c r="G366" s="118"/>
      <c r="H366" s="8"/>
      <c r="I366" s="127"/>
      <c r="J366" s="111" t="str">
        <f ca="1" t="shared" si="42"/>
        <v>LOCKED</v>
      </c>
      <c r="K366" s="112" t="str">
        <f t="shared" si="43"/>
        <v>E013Sewer Service RisersCW 2130-R11</v>
      </c>
      <c r="L366" s="113">
        <f>MATCH(K366,'Pay Items'!$K$1:$K$489,0)</f>
        <v>366</v>
      </c>
      <c r="M366" s="114" t="str">
        <f ca="1" t="shared" si="44"/>
        <v>F0</v>
      </c>
      <c r="N366" s="114" t="str">
        <f ca="1" t="shared" si="45"/>
        <v>G</v>
      </c>
      <c r="O366" s="114" t="str">
        <f ca="1" t="shared" si="46"/>
        <v>C2</v>
      </c>
      <c r="P366" s="39"/>
    </row>
    <row r="367" spans="1:16" s="42" customFormat="1" ht="30" customHeight="1">
      <c r="A367" s="6" t="s">
        <v>61</v>
      </c>
      <c r="B367" s="128" t="s">
        <v>397</v>
      </c>
      <c r="C367" s="3" t="s">
        <v>1170</v>
      </c>
      <c r="D367" s="4"/>
      <c r="E367" s="1"/>
      <c r="F367" s="5"/>
      <c r="G367" s="118"/>
      <c r="H367" s="8"/>
      <c r="I367" s="127" t="s">
        <v>904</v>
      </c>
      <c r="J367" s="111" t="str">
        <f ca="1" t="shared" si="42"/>
        <v>LOCKED</v>
      </c>
      <c r="K367" s="112" t="str">
        <f t="shared" si="43"/>
        <v>E014^ mm</v>
      </c>
      <c r="L367" s="113">
        <f>MATCH(K367,'Pay Items'!$K$1:$K$489,0)</f>
        <v>367</v>
      </c>
      <c r="M367" s="114" t="str">
        <f ca="1" t="shared" si="44"/>
        <v>F0</v>
      </c>
      <c r="N367" s="114" t="str">
        <f ca="1" t="shared" si="45"/>
        <v>G</v>
      </c>
      <c r="O367" s="114" t="str">
        <f ca="1" t="shared" si="46"/>
        <v>C2</v>
      </c>
      <c r="P367" s="39"/>
    </row>
    <row r="368" spans="1:16" s="42" customFormat="1" ht="30" customHeight="1">
      <c r="A368" s="6" t="s">
        <v>62</v>
      </c>
      <c r="B368" s="2" t="s">
        <v>822</v>
      </c>
      <c r="C368" s="3" t="s">
        <v>863</v>
      </c>
      <c r="D368" s="4"/>
      <c r="E368" s="1" t="s">
        <v>668</v>
      </c>
      <c r="F368" s="5"/>
      <c r="G368" s="37"/>
      <c r="H368" s="11">
        <f>ROUND(G368*F368,2)</f>
        <v>0</v>
      </c>
      <c r="I368" s="127"/>
      <c r="J368" s="111">
        <f ca="1" t="shared" si="42"/>
      </c>
      <c r="K368" s="112" t="str">
        <f t="shared" si="43"/>
        <v>E015SD-014vert m</v>
      </c>
      <c r="L368" s="113">
        <f>MATCH(K368,'Pay Items'!$K$1:$K$489,0)</f>
        <v>368</v>
      </c>
      <c r="M368" s="114" t="str">
        <f ca="1" t="shared" si="44"/>
        <v>F0</v>
      </c>
      <c r="N368" s="114" t="str">
        <f ca="1" t="shared" si="45"/>
        <v>C2</v>
      </c>
      <c r="O368" s="114" t="str">
        <f ca="1" t="shared" si="46"/>
        <v>C2</v>
      </c>
      <c r="P368" s="39"/>
    </row>
    <row r="369" spans="1:16" s="42" customFormat="1" ht="30" customHeight="1">
      <c r="A369" s="6" t="s">
        <v>63</v>
      </c>
      <c r="B369" s="2" t="s">
        <v>824</v>
      </c>
      <c r="C369" s="3" t="s">
        <v>864</v>
      </c>
      <c r="D369" s="4"/>
      <c r="E369" s="1" t="s">
        <v>668</v>
      </c>
      <c r="F369" s="5"/>
      <c r="G369" s="37"/>
      <c r="H369" s="11">
        <f>ROUND(G369*F369,2)</f>
        <v>0</v>
      </c>
      <c r="I369" s="127"/>
      <c r="J369" s="111">
        <f ca="1" t="shared" si="42"/>
      </c>
      <c r="K369" s="112" t="str">
        <f t="shared" si="43"/>
        <v>E016SD-015vert m</v>
      </c>
      <c r="L369" s="113">
        <f>MATCH(K369,'Pay Items'!$K$1:$K$489,0)</f>
        <v>369</v>
      </c>
      <c r="M369" s="114" t="str">
        <f ca="1" t="shared" si="44"/>
        <v>F0</v>
      </c>
      <c r="N369" s="114" t="str">
        <f ca="1" t="shared" si="45"/>
        <v>C2</v>
      </c>
      <c r="O369" s="114" t="str">
        <f ca="1" t="shared" si="46"/>
        <v>C2</v>
      </c>
      <c r="P369" s="39"/>
    </row>
    <row r="370" spans="1:16" s="42" customFormat="1" ht="39.75" customHeight="1">
      <c r="A370" s="6" t="s">
        <v>64</v>
      </c>
      <c r="B370" s="7" t="s">
        <v>43</v>
      </c>
      <c r="C370" s="3" t="s">
        <v>691</v>
      </c>
      <c r="D370" s="4" t="s">
        <v>862</v>
      </c>
      <c r="E370" s="1"/>
      <c r="F370" s="5"/>
      <c r="G370" s="118"/>
      <c r="H370" s="8"/>
      <c r="I370" s="127"/>
      <c r="J370" s="111" t="str">
        <f ca="1" t="shared" si="42"/>
        <v>LOCKED</v>
      </c>
      <c r="K370" s="112" t="str">
        <f t="shared" si="43"/>
        <v>E017Sewer Repair - Up to 3.0 Meters LongCW 2130-R11</v>
      </c>
      <c r="L370" s="113">
        <f>MATCH(K370,'Pay Items'!$K$1:$K$489,0)</f>
        <v>370</v>
      </c>
      <c r="M370" s="114" t="str">
        <f ca="1" t="shared" si="44"/>
        <v>F0</v>
      </c>
      <c r="N370" s="114" t="str">
        <f ca="1" t="shared" si="45"/>
        <v>G</v>
      </c>
      <c r="O370" s="114" t="str">
        <f ca="1" t="shared" si="46"/>
        <v>C2</v>
      </c>
      <c r="P370" s="39"/>
    </row>
    <row r="371" spans="1:16" s="42" customFormat="1" ht="30" customHeight="1">
      <c r="A371" s="6" t="s">
        <v>65</v>
      </c>
      <c r="B371" s="128" t="s">
        <v>397</v>
      </c>
      <c r="C371" s="3" t="s">
        <v>1170</v>
      </c>
      <c r="D371" s="4"/>
      <c r="E371" s="1"/>
      <c r="F371" s="5"/>
      <c r="G371" s="118"/>
      <c r="H371" s="8"/>
      <c r="I371" s="127" t="s">
        <v>1077</v>
      </c>
      <c r="J371" s="111" t="str">
        <f ca="1" t="shared" si="42"/>
        <v>LOCKED</v>
      </c>
      <c r="K371" s="112" t="str">
        <f t="shared" si="43"/>
        <v>E018^ mm</v>
      </c>
      <c r="L371" s="113">
        <f>MATCH(K371,'Pay Items'!$K$1:$K$489,0)</f>
        <v>371</v>
      </c>
      <c r="M371" s="114" t="str">
        <f ca="1" t="shared" si="44"/>
        <v>F0</v>
      </c>
      <c r="N371" s="114" t="str">
        <f ca="1" t="shared" si="45"/>
        <v>G</v>
      </c>
      <c r="O371" s="114" t="str">
        <f ca="1" t="shared" si="46"/>
        <v>C2</v>
      </c>
      <c r="P371" s="39"/>
    </row>
    <row r="372" spans="1:16" s="42" customFormat="1" ht="30" customHeight="1">
      <c r="A372" s="6" t="s">
        <v>66</v>
      </c>
      <c r="B372" s="2" t="s">
        <v>822</v>
      </c>
      <c r="C372" s="3" t="s">
        <v>865</v>
      </c>
      <c r="D372" s="4"/>
      <c r="E372" s="72" t="s">
        <v>196</v>
      </c>
      <c r="F372" s="5"/>
      <c r="G372" s="37"/>
      <c r="H372" s="11">
        <f>ROUND(G372*F372,2)</f>
        <v>0</v>
      </c>
      <c r="I372" s="134"/>
      <c r="J372" s="111">
        <f ca="1" t="shared" si="42"/>
      </c>
      <c r="K372" s="112" t="str">
        <f t="shared" si="43"/>
        <v>E019Class ^ Backfilleach</v>
      </c>
      <c r="L372" s="113">
        <f>MATCH(K372,'Pay Items'!$K$1:$K$489,0)</f>
        <v>372</v>
      </c>
      <c r="M372" s="114" t="str">
        <f ca="1" t="shared" si="44"/>
        <v>F0</v>
      </c>
      <c r="N372" s="114" t="str">
        <f ca="1" t="shared" si="45"/>
        <v>C2</v>
      </c>
      <c r="O372" s="114" t="str">
        <f ca="1" t="shared" si="46"/>
        <v>C2</v>
      </c>
      <c r="P372" s="39"/>
    </row>
    <row r="373" spans="1:16" s="42" customFormat="1" ht="43.5" customHeight="1">
      <c r="A373" s="6" t="s">
        <v>67</v>
      </c>
      <c r="B373" s="7" t="s">
        <v>44</v>
      </c>
      <c r="C373" s="3" t="s">
        <v>781</v>
      </c>
      <c r="D373" s="4" t="s">
        <v>862</v>
      </c>
      <c r="E373" s="1"/>
      <c r="F373" s="5"/>
      <c r="G373" s="118"/>
      <c r="H373" s="8"/>
      <c r="I373" s="127"/>
      <c r="J373" s="111" t="str">
        <f ca="1" t="shared" si="42"/>
        <v>LOCKED</v>
      </c>
      <c r="K373" s="112" t="str">
        <f t="shared" si="43"/>
        <v>E020Sewer Repair - In Addition to First 3.0 MetersCW 2130-R11</v>
      </c>
      <c r="L373" s="113">
        <f>MATCH(K373,'Pay Items'!$K$1:$K$489,0)</f>
        <v>373</v>
      </c>
      <c r="M373" s="114" t="str">
        <f ca="1" t="shared" si="44"/>
        <v>F0</v>
      </c>
      <c r="N373" s="114" t="str">
        <f ca="1" t="shared" si="45"/>
        <v>G</v>
      </c>
      <c r="O373" s="114" t="str">
        <f ca="1" t="shared" si="46"/>
        <v>C2</v>
      </c>
      <c r="P373" s="39"/>
    </row>
    <row r="374" spans="1:16" s="42" customFormat="1" ht="30" customHeight="1">
      <c r="A374" s="6" t="s">
        <v>68</v>
      </c>
      <c r="B374" s="2" t="s">
        <v>397</v>
      </c>
      <c r="C374" s="3" t="s">
        <v>1170</v>
      </c>
      <c r="D374" s="4"/>
      <c r="E374" s="1"/>
      <c r="F374" s="5"/>
      <c r="G374" s="118"/>
      <c r="H374" s="8"/>
      <c r="I374" s="127" t="s">
        <v>1077</v>
      </c>
      <c r="J374" s="111" t="str">
        <f ca="1" t="shared" si="42"/>
        <v>LOCKED</v>
      </c>
      <c r="K374" s="112" t="str">
        <f t="shared" si="43"/>
        <v>E021^ mm</v>
      </c>
      <c r="L374" s="113">
        <f>MATCH(K374,'Pay Items'!$K$1:$K$489,0)</f>
        <v>374</v>
      </c>
      <c r="M374" s="114" t="str">
        <f ca="1" t="shared" si="44"/>
        <v>F0</v>
      </c>
      <c r="N374" s="114" t="str">
        <f ca="1" t="shared" si="45"/>
        <v>G</v>
      </c>
      <c r="O374" s="114" t="str">
        <f ca="1" t="shared" si="46"/>
        <v>C2</v>
      </c>
      <c r="P374" s="39"/>
    </row>
    <row r="375" spans="1:16" s="42" customFormat="1" ht="30" customHeight="1">
      <c r="A375" s="6" t="s">
        <v>69</v>
      </c>
      <c r="B375" s="2" t="s">
        <v>822</v>
      </c>
      <c r="C375" s="3" t="s">
        <v>865</v>
      </c>
      <c r="D375" s="4"/>
      <c r="E375" s="1" t="s">
        <v>197</v>
      </c>
      <c r="F375" s="5"/>
      <c r="G375" s="37"/>
      <c r="H375" s="11">
        <f>ROUND(G375*F375,2)</f>
        <v>0</v>
      </c>
      <c r="I375" s="127" t="s">
        <v>1078</v>
      </c>
      <c r="J375" s="111">
        <f ca="1" t="shared" si="42"/>
      </c>
      <c r="K375" s="112" t="str">
        <f t="shared" si="43"/>
        <v>E022Class ^ Backfillm</v>
      </c>
      <c r="L375" s="113">
        <f>MATCH(K375,'Pay Items'!$K$1:$K$489,0)</f>
        <v>375</v>
      </c>
      <c r="M375" s="114" t="str">
        <f ca="1" t="shared" si="44"/>
        <v>F0</v>
      </c>
      <c r="N375" s="114" t="str">
        <f ca="1" t="shared" si="45"/>
        <v>C2</v>
      </c>
      <c r="O375" s="114" t="str">
        <f ca="1" t="shared" si="46"/>
        <v>C2</v>
      </c>
      <c r="P375" s="39"/>
    </row>
    <row r="376" spans="1:16" s="43" customFormat="1" ht="43.5" customHeight="1">
      <c r="A376" s="6" t="s">
        <v>70</v>
      </c>
      <c r="B376" s="7" t="s">
        <v>45</v>
      </c>
      <c r="C376" s="21" t="s">
        <v>782</v>
      </c>
      <c r="D376" s="4" t="s">
        <v>862</v>
      </c>
      <c r="E376" s="1"/>
      <c r="F376" s="5"/>
      <c r="G376" s="118"/>
      <c r="H376" s="8"/>
      <c r="I376" s="127"/>
      <c r="J376" s="111" t="str">
        <f ca="1" t="shared" si="42"/>
        <v>LOCKED</v>
      </c>
      <c r="K376" s="112" t="str">
        <f t="shared" si="43"/>
        <v>E023Replacing Standard Frames &amp; CoversCW 2130-R11</v>
      </c>
      <c r="L376" s="113">
        <f>MATCH(K376,'Pay Items'!$K$1:$K$489,0)</f>
        <v>376</v>
      </c>
      <c r="M376" s="114" t="str">
        <f ca="1" t="shared" si="44"/>
        <v>F0</v>
      </c>
      <c r="N376" s="114" t="str">
        <f ca="1" t="shared" si="45"/>
        <v>G</v>
      </c>
      <c r="O376" s="114" t="str">
        <f ca="1" t="shared" si="46"/>
        <v>C2</v>
      </c>
      <c r="P376" s="39"/>
    </row>
    <row r="377" spans="1:16" s="38" customFormat="1" ht="43.5" customHeight="1">
      <c r="A377" s="6" t="s">
        <v>71</v>
      </c>
      <c r="B377" s="128" t="s">
        <v>397</v>
      </c>
      <c r="C377" s="3" t="s">
        <v>783</v>
      </c>
      <c r="D377" s="4"/>
      <c r="E377" s="1" t="s">
        <v>196</v>
      </c>
      <c r="F377" s="5"/>
      <c r="G377" s="37"/>
      <c r="H377" s="11">
        <f>ROUND(G377*F377,2)</f>
        <v>0</v>
      </c>
      <c r="I377" s="126"/>
      <c r="J377" s="111">
        <f ca="1" t="shared" si="42"/>
      </c>
      <c r="K377" s="112" t="str">
        <f t="shared" si="43"/>
        <v>E024AP-004 - Standard Frame for Manhole and Catch Basineach</v>
      </c>
      <c r="L377" s="113">
        <f>MATCH(K377,'Pay Items'!$K$1:$K$489,0)</f>
        <v>377</v>
      </c>
      <c r="M377" s="114" t="str">
        <f ca="1" t="shared" si="44"/>
        <v>F0</v>
      </c>
      <c r="N377" s="114" t="str">
        <f ca="1" t="shared" si="45"/>
        <v>C2</v>
      </c>
      <c r="O377" s="114" t="str">
        <f ca="1" t="shared" si="46"/>
        <v>C2</v>
      </c>
      <c r="P377" s="39"/>
    </row>
    <row r="378" spans="1:16" s="38" customFormat="1" ht="43.5" customHeight="1">
      <c r="A378" s="6" t="s">
        <v>72</v>
      </c>
      <c r="B378" s="128" t="s">
        <v>398</v>
      </c>
      <c r="C378" s="3" t="s">
        <v>784</v>
      </c>
      <c r="D378" s="4"/>
      <c r="E378" s="1" t="s">
        <v>196</v>
      </c>
      <c r="F378" s="5"/>
      <c r="G378" s="37"/>
      <c r="H378" s="11">
        <f>ROUND(G378*F378,2)</f>
        <v>0</v>
      </c>
      <c r="I378" s="126"/>
      <c r="J378" s="111">
        <f ca="1" t="shared" si="42"/>
      </c>
      <c r="K378" s="112" t="str">
        <f t="shared" si="43"/>
        <v>E025AP-005 - Standard Solid Cover for Standard Frameeach</v>
      </c>
      <c r="L378" s="113">
        <f>MATCH(K378,'Pay Items'!$K$1:$K$489,0)</f>
        <v>378</v>
      </c>
      <c r="M378" s="114" t="str">
        <f ca="1" t="shared" si="44"/>
        <v>F0</v>
      </c>
      <c r="N378" s="114" t="str">
        <f ca="1" t="shared" si="45"/>
        <v>C2</v>
      </c>
      <c r="O378" s="114" t="str">
        <f ca="1" t="shared" si="46"/>
        <v>C2</v>
      </c>
      <c r="P378" s="39"/>
    </row>
    <row r="379" spans="1:16" s="38" customFormat="1" ht="43.5" customHeight="1">
      <c r="A379" s="6" t="s">
        <v>73</v>
      </c>
      <c r="B379" s="128" t="s">
        <v>399</v>
      </c>
      <c r="C379" s="3" t="s">
        <v>785</v>
      </c>
      <c r="D379" s="4"/>
      <c r="E379" s="1" t="s">
        <v>196</v>
      </c>
      <c r="F379" s="5"/>
      <c r="G379" s="37"/>
      <c r="H379" s="11">
        <f>ROUND(G379*F379,2)</f>
        <v>0</v>
      </c>
      <c r="I379" s="126"/>
      <c r="J379" s="111">
        <f ca="1" t="shared" si="42"/>
      </c>
      <c r="K379" s="112" t="str">
        <f t="shared" si="43"/>
        <v>E026AP-006 - Standard Grated Cover for Standard Frameeach</v>
      </c>
      <c r="L379" s="113">
        <f>MATCH(K379,'Pay Items'!$K$1:$K$489,0)</f>
        <v>379</v>
      </c>
      <c r="M379" s="114" t="str">
        <f ca="1" t="shared" si="44"/>
        <v>F0</v>
      </c>
      <c r="N379" s="114" t="str">
        <f ca="1" t="shared" si="45"/>
        <v>C2</v>
      </c>
      <c r="O379" s="114" t="str">
        <f ca="1" t="shared" si="46"/>
        <v>C2</v>
      </c>
      <c r="P379" s="39"/>
    </row>
    <row r="380" spans="1:16" s="109" customFormat="1" ht="39.75" customHeight="1">
      <c r="A380" s="88" t="s">
        <v>74</v>
      </c>
      <c r="B380" s="135"/>
      <c r="C380" s="87" t="s">
        <v>705</v>
      </c>
      <c r="D380" s="104"/>
      <c r="E380" s="105"/>
      <c r="F380" s="106"/>
      <c r="G380" s="136"/>
      <c r="H380" s="108"/>
      <c r="I380" s="137"/>
      <c r="J380" s="111" t="str">
        <f ca="1" t="shared" si="42"/>
        <v>LOCKED</v>
      </c>
      <c r="K380" s="112" t="str">
        <f t="shared" si="43"/>
        <v>E027Pay Item Removed</v>
      </c>
      <c r="L380" s="113">
        <f>MATCH(K380,'Pay Items'!$K$1:$K$489,0)</f>
        <v>380</v>
      </c>
      <c r="M380" s="114" t="str">
        <f ca="1" t="shared" si="44"/>
        <v>F0</v>
      </c>
      <c r="N380" s="114" t="str">
        <f ca="1" t="shared" si="45"/>
        <v>G</v>
      </c>
      <c r="O380" s="114" t="str">
        <f ca="1" t="shared" si="46"/>
        <v>C2</v>
      </c>
      <c r="P380" s="110"/>
    </row>
    <row r="381" spans="1:16" s="38" customFormat="1" ht="43.5" customHeight="1">
      <c r="A381" s="6" t="s">
        <v>75</v>
      </c>
      <c r="B381" s="128" t="s">
        <v>400</v>
      </c>
      <c r="C381" s="3" t="s">
        <v>786</v>
      </c>
      <c r="D381" s="4"/>
      <c r="E381" s="1" t="s">
        <v>196</v>
      </c>
      <c r="F381" s="5"/>
      <c r="G381" s="37"/>
      <c r="H381" s="11">
        <f>ROUND(G381*F381,2)</f>
        <v>0</v>
      </c>
      <c r="I381" s="126"/>
      <c r="J381" s="111">
        <f ca="1" t="shared" si="42"/>
      </c>
      <c r="K381" s="112" t="str">
        <f t="shared" si="43"/>
        <v>E028AP-008 - Barrier Curb and Gutter Inlet Frame and Boxeach</v>
      </c>
      <c r="L381" s="113">
        <f>MATCH(K381,'Pay Items'!$K$1:$K$489,0)</f>
        <v>381</v>
      </c>
      <c r="M381" s="114" t="str">
        <f ca="1" t="shared" si="44"/>
        <v>F0</v>
      </c>
      <c r="N381" s="114" t="str">
        <f ca="1" t="shared" si="45"/>
        <v>C2</v>
      </c>
      <c r="O381" s="114" t="str">
        <f ca="1" t="shared" si="46"/>
        <v>C2</v>
      </c>
      <c r="P381" s="39"/>
    </row>
    <row r="382" spans="1:16" s="38" customFormat="1" ht="43.5" customHeight="1">
      <c r="A382" s="6" t="s">
        <v>76</v>
      </c>
      <c r="B382" s="128" t="s">
        <v>401</v>
      </c>
      <c r="C382" s="3" t="s">
        <v>477</v>
      </c>
      <c r="D382" s="4"/>
      <c r="E382" s="1" t="s">
        <v>196</v>
      </c>
      <c r="F382" s="5"/>
      <c r="G382" s="37"/>
      <c r="H382" s="11">
        <f>ROUND(G382*F382,2)</f>
        <v>0</v>
      </c>
      <c r="I382" s="126"/>
      <c r="J382" s="111">
        <f ca="1" t="shared" si="42"/>
      </c>
      <c r="K382" s="112" t="str">
        <f t="shared" si="43"/>
        <v>E029AP-009 - Barrier Curb and Gutter Inlet Covereach</v>
      </c>
      <c r="L382" s="113">
        <f>MATCH(K382,'Pay Items'!$K$1:$K$489,0)</f>
        <v>382</v>
      </c>
      <c r="M382" s="114" t="str">
        <f ca="1" t="shared" si="44"/>
        <v>F0</v>
      </c>
      <c r="N382" s="114" t="str">
        <f ca="1" t="shared" si="45"/>
        <v>C2</v>
      </c>
      <c r="O382" s="114" t="str">
        <f ca="1" t="shared" si="46"/>
        <v>C2</v>
      </c>
      <c r="P382" s="39"/>
    </row>
    <row r="383" spans="1:16" s="109" customFormat="1" ht="39.75" customHeight="1">
      <c r="A383" s="88" t="s">
        <v>77</v>
      </c>
      <c r="B383" s="103"/>
      <c r="C383" s="87" t="s">
        <v>705</v>
      </c>
      <c r="D383" s="104"/>
      <c r="E383" s="105"/>
      <c r="F383" s="106"/>
      <c r="G383" s="107"/>
      <c r="H383" s="108"/>
      <c r="I383" s="138"/>
      <c r="J383" s="111" t="str">
        <f ca="1" t="shared" si="42"/>
        <v>LOCKED</v>
      </c>
      <c r="K383" s="112" t="str">
        <f t="shared" si="43"/>
        <v>E030Pay Item Removed</v>
      </c>
      <c r="L383" s="113">
        <f>MATCH(K383,'Pay Items'!$K$1:$K$489,0)</f>
        <v>383</v>
      </c>
      <c r="M383" s="114" t="str">
        <f ca="1" t="shared" si="44"/>
        <v>F0</v>
      </c>
      <c r="N383" s="114" t="str">
        <f ca="1" t="shared" si="45"/>
        <v>C2</v>
      </c>
      <c r="O383" s="114" t="str">
        <f ca="1" t="shared" si="46"/>
        <v>C2</v>
      </c>
      <c r="P383" s="110"/>
    </row>
    <row r="384" spans="1:16" s="38" customFormat="1" ht="43.5" customHeight="1">
      <c r="A384" s="6" t="s">
        <v>78</v>
      </c>
      <c r="B384" s="128" t="s">
        <v>402</v>
      </c>
      <c r="C384" s="3" t="s">
        <v>478</v>
      </c>
      <c r="D384" s="4"/>
      <c r="E384" s="1" t="s">
        <v>196</v>
      </c>
      <c r="F384" s="5"/>
      <c r="G384" s="37"/>
      <c r="H384" s="11">
        <f>ROUND(G384*F384,2)</f>
        <v>0</v>
      </c>
      <c r="I384" s="126"/>
      <c r="J384" s="111">
        <f ca="1" t="shared" si="42"/>
      </c>
      <c r="K384" s="112" t="str">
        <f t="shared" si="43"/>
        <v>E031AP-011 - Mountable Curb and Gutter Inleteach</v>
      </c>
      <c r="L384" s="113">
        <f>MATCH(K384,'Pay Items'!$K$1:$K$489,0)</f>
        <v>384</v>
      </c>
      <c r="M384" s="114" t="str">
        <f ca="1" t="shared" si="44"/>
        <v>F0</v>
      </c>
      <c r="N384" s="114" t="str">
        <f ca="1" t="shared" si="45"/>
        <v>C2</v>
      </c>
      <c r="O384" s="114" t="str">
        <f ca="1" t="shared" si="46"/>
        <v>C2</v>
      </c>
      <c r="P384" s="39"/>
    </row>
    <row r="385" spans="1:16" s="43" customFormat="1" ht="30" customHeight="1">
      <c r="A385" s="6" t="s">
        <v>79</v>
      </c>
      <c r="B385" s="7" t="s">
        <v>46</v>
      </c>
      <c r="C385" s="21" t="s">
        <v>479</v>
      </c>
      <c r="D385" s="4" t="s">
        <v>862</v>
      </c>
      <c r="E385" s="1"/>
      <c r="F385" s="5"/>
      <c r="G385" s="118"/>
      <c r="H385" s="8"/>
      <c r="I385" s="127"/>
      <c r="J385" s="111" t="str">
        <f ca="1" t="shared" si="42"/>
        <v>LOCKED</v>
      </c>
      <c r="K385" s="112" t="str">
        <f t="shared" si="43"/>
        <v>E032Connecting to Existing ManholeCW 2130-R11</v>
      </c>
      <c r="L385" s="113">
        <f>MATCH(K385,'Pay Items'!$K$1:$K$489,0)</f>
        <v>385</v>
      </c>
      <c r="M385" s="114" t="str">
        <f ca="1" t="shared" si="44"/>
        <v>F0</v>
      </c>
      <c r="N385" s="114" t="str">
        <f ca="1" t="shared" si="45"/>
        <v>G</v>
      </c>
      <c r="O385" s="114" t="str">
        <f ca="1" t="shared" si="46"/>
        <v>C2</v>
      </c>
      <c r="P385" s="39"/>
    </row>
    <row r="386" spans="1:16" s="43" customFormat="1" ht="30" customHeight="1">
      <c r="A386" s="6" t="s">
        <v>80</v>
      </c>
      <c r="B386" s="128" t="s">
        <v>397</v>
      </c>
      <c r="C386" s="21" t="s">
        <v>1171</v>
      </c>
      <c r="D386" s="4"/>
      <c r="E386" s="1" t="s">
        <v>196</v>
      </c>
      <c r="F386" s="5"/>
      <c r="G386" s="37"/>
      <c r="H386" s="11">
        <f>ROUND(G386*F386,2)</f>
        <v>0</v>
      </c>
      <c r="I386" s="127" t="s">
        <v>1079</v>
      </c>
      <c r="J386" s="111">
        <f ca="1" t="shared" si="42"/>
      </c>
      <c r="K386" s="112" t="str">
        <f t="shared" si="43"/>
        <v>E033^ mm Catch Basin Leadeach</v>
      </c>
      <c r="L386" s="113">
        <f>MATCH(K386,'Pay Items'!$K$1:$K$489,0)</f>
        <v>386</v>
      </c>
      <c r="M386" s="114" t="str">
        <f ca="1" t="shared" si="44"/>
        <v>F0</v>
      </c>
      <c r="N386" s="114" t="str">
        <f ca="1" t="shared" si="45"/>
        <v>C2</v>
      </c>
      <c r="O386" s="114" t="str">
        <f ca="1" t="shared" si="46"/>
        <v>C2</v>
      </c>
      <c r="P386" s="39"/>
    </row>
    <row r="387" spans="1:16" s="43" customFormat="1" ht="39.75" customHeight="1">
      <c r="A387" s="6" t="s">
        <v>81</v>
      </c>
      <c r="B387" s="7" t="s">
        <v>47</v>
      </c>
      <c r="C387" s="21" t="s">
        <v>480</v>
      </c>
      <c r="D387" s="4" t="s">
        <v>862</v>
      </c>
      <c r="E387" s="1"/>
      <c r="F387" s="5"/>
      <c r="G387" s="118"/>
      <c r="H387" s="8"/>
      <c r="I387" s="127"/>
      <c r="J387" s="111" t="str">
        <f ca="1" t="shared" si="42"/>
        <v>LOCKED</v>
      </c>
      <c r="K387" s="112" t="str">
        <f t="shared" si="43"/>
        <v>E034Connecting to Existing Catch BasinCW 2130-R11</v>
      </c>
      <c r="L387" s="113">
        <f>MATCH(K387,'Pay Items'!$K$1:$K$489,0)</f>
        <v>387</v>
      </c>
      <c r="M387" s="114" t="str">
        <f ca="1" t="shared" si="44"/>
        <v>F0</v>
      </c>
      <c r="N387" s="114" t="str">
        <f ca="1" t="shared" si="45"/>
        <v>G</v>
      </c>
      <c r="O387" s="114" t="str">
        <f ca="1" t="shared" si="46"/>
        <v>C2</v>
      </c>
      <c r="P387" s="39"/>
    </row>
    <row r="388" spans="1:16" s="43" customFormat="1" ht="30" customHeight="1">
      <c r="A388" s="6" t="s">
        <v>82</v>
      </c>
      <c r="B388" s="128" t="s">
        <v>397</v>
      </c>
      <c r="C388" s="21" t="s">
        <v>1172</v>
      </c>
      <c r="D388" s="4"/>
      <c r="E388" s="1" t="s">
        <v>196</v>
      </c>
      <c r="F388" s="5"/>
      <c r="G388" s="37"/>
      <c r="H388" s="11">
        <f>ROUND(G388*F388,2)</f>
        <v>0</v>
      </c>
      <c r="I388" s="127" t="s">
        <v>1080</v>
      </c>
      <c r="J388" s="111">
        <f ca="1" t="shared" si="42"/>
      </c>
      <c r="K388" s="112" t="str">
        <f t="shared" si="43"/>
        <v>E035^ mm Drainage Connection Pipeeach</v>
      </c>
      <c r="L388" s="113">
        <f>MATCH(K388,'Pay Items'!$K$1:$K$489,0)</f>
        <v>388</v>
      </c>
      <c r="M388" s="114" t="str">
        <f ca="1" t="shared" si="44"/>
        <v>F0</v>
      </c>
      <c r="N388" s="114" t="str">
        <f ca="1" t="shared" si="45"/>
        <v>C2</v>
      </c>
      <c r="O388" s="114" t="str">
        <f ca="1" t="shared" si="46"/>
        <v>C2</v>
      </c>
      <c r="P388" s="39"/>
    </row>
    <row r="389" spans="1:16" s="80" customFormat="1" ht="30" customHeight="1">
      <c r="A389" s="6" t="s">
        <v>787</v>
      </c>
      <c r="B389" s="7" t="s">
        <v>48</v>
      </c>
      <c r="C389" s="21" t="s">
        <v>788</v>
      </c>
      <c r="D389" s="4" t="s">
        <v>862</v>
      </c>
      <c r="E389" s="1"/>
      <c r="F389" s="5"/>
      <c r="G389" s="122"/>
      <c r="H389" s="8"/>
      <c r="I389" s="139"/>
      <c r="J389" s="111" t="str">
        <f ca="1" t="shared" si="42"/>
        <v>LOCKED</v>
      </c>
      <c r="K389" s="112" t="str">
        <f t="shared" si="43"/>
        <v>E035AConnecting to Existing Catch PitCW 2130-R11</v>
      </c>
      <c r="L389" s="113">
        <f>MATCH(K389,'Pay Items'!$K$1:$K$489,0)</f>
        <v>389</v>
      </c>
      <c r="M389" s="114" t="str">
        <f ca="1" t="shared" si="44"/>
        <v>F0</v>
      </c>
      <c r="N389" s="114" t="str">
        <f ca="1" t="shared" si="45"/>
        <v>C2</v>
      </c>
      <c r="O389" s="114" t="str">
        <f ca="1" t="shared" si="46"/>
        <v>C2</v>
      </c>
      <c r="P389" s="81"/>
    </row>
    <row r="390" spans="1:16" s="80" customFormat="1" ht="43.5" customHeight="1">
      <c r="A390" s="6" t="s">
        <v>789</v>
      </c>
      <c r="B390" s="128" t="s">
        <v>397</v>
      </c>
      <c r="C390" s="21" t="s">
        <v>1173</v>
      </c>
      <c r="D390" s="4"/>
      <c r="E390" s="1" t="s">
        <v>196</v>
      </c>
      <c r="F390" s="5"/>
      <c r="G390" s="37"/>
      <c r="H390" s="11">
        <f>ROUND(G390*F390,2)</f>
        <v>0</v>
      </c>
      <c r="I390" s="140" t="s">
        <v>1080</v>
      </c>
      <c r="J390" s="111">
        <f aca="true" ca="1" t="shared" si="47" ref="J390:J453">IF(CELL("protect",$G390)=1,"LOCKED","")</f>
      </c>
      <c r="K390" s="112" t="str">
        <f aca="true" t="shared" si="48" ref="K390:K453">CLEAN(CONCATENATE(TRIM($A390),TRIM($C390),TRIM($D390),TRIM($E390)))</f>
        <v>E035B^ mm Drainage Connection Inlet Pipeeach</v>
      </c>
      <c r="L390" s="113">
        <f>MATCH(K390,'Pay Items'!$K$1:$K$489,0)</f>
        <v>390</v>
      </c>
      <c r="M390" s="114" t="str">
        <f aca="true" ca="1" t="shared" si="49" ref="M390:M453">CELL("format",$F390)</f>
        <v>F0</v>
      </c>
      <c r="N390" s="114" t="str">
        <f aca="true" ca="1" t="shared" si="50" ref="N390:N453">CELL("format",$G390)</f>
        <v>C2</v>
      </c>
      <c r="O390" s="114" t="str">
        <f aca="true" ca="1" t="shared" si="51" ref="O390:O453">CELL("format",$H390)</f>
        <v>C2</v>
      </c>
      <c r="P390" s="81"/>
    </row>
    <row r="391" spans="1:16" s="80" customFormat="1" ht="30" customHeight="1">
      <c r="A391" s="6" t="s">
        <v>790</v>
      </c>
      <c r="B391" s="7" t="s">
        <v>49</v>
      </c>
      <c r="C391" s="21" t="s">
        <v>791</v>
      </c>
      <c r="D391" s="4" t="s">
        <v>862</v>
      </c>
      <c r="E391" s="1"/>
      <c r="F391" s="5"/>
      <c r="G391" s="122"/>
      <c r="H391" s="8"/>
      <c r="I391" s="139"/>
      <c r="J391" s="111" t="str">
        <f ca="1" t="shared" si="47"/>
        <v>LOCKED</v>
      </c>
      <c r="K391" s="112" t="str">
        <f t="shared" si="48"/>
        <v>E035CConnecting to Existing Inlet BoxCW 2130-R11</v>
      </c>
      <c r="L391" s="113">
        <f>MATCH(K391,'Pay Items'!$K$1:$K$489,0)</f>
        <v>391</v>
      </c>
      <c r="M391" s="114" t="str">
        <f ca="1" t="shared" si="49"/>
        <v>F0</v>
      </c>
      <c r="N391" s="114" t="str">
        <f ca="1" t="shared" si="50"/>
        <v>C2</v>
      </c>
      <c r="O391" s="114" t="str">
        <f ca="1" t="shared" si="51"/>
        <v>C2</v>
      </c>
      <c r="P391" s="81"/>
    </row>
    <row r="392" spans="1:16" s="80" customFormat="1" ht="30" customHeight="1">
      <c r="A392" s="6" t="s">
        <v>792</v>
      </c>
      <c r="B392" s="128" t="s">
        <v>397</v>
      </c>
      <c r="C392" s="21" t="s">
        <v>1173</v>
      </c>
      <c r="D392" s="4"/>
      <c r="E392" s="1" t="s">
        <v>196</v>
      </c>
      <c r="F392" s="5"/>
      <c r="G392" s="37"/>
      <c r="H392" s="11">
        <f>ROUND(G392*F392,2)</f>
        <v>0</v>
      </c>
      <c r="I392" s="140" t="s">
        <v>1080</v>
      </c>
      <c r="J392" s="111">
        <f ca="1" t="shared" si="47"/>
      </c>
      <c r="K392" s="112" t="str">
        <f t="shared" si="48"/>
        <v>E035D^ mm Drainage Connection Inlet Pipeeach</v>
      </c>
      <c r="L392" s="113">
        <f>MATCH(K392,'Pay Items'!$K$1:$K$489,0)</f>
        <v>392</v>
      </c>
      <c r="M392" s="114" t="str">
        <f ca="1" t="shared" si="49"/>
        <v>F0</v>
      </c>
      <c r="N392" s="114" t="str">
        <f ca="1" t="shared" si="50"/>
        <v>C2</v>
      </c>
      <c r="O392" s="114" t="str">
        <f ca="1" t="shared" si="51"/>
        <v>C2</v>
      </c>
      <c r="P392" s="81"/>
    </row>
    <row r="393" spans="1:16" s="43" customFormat="1" ht="30" customHeight="1">
      <c r="A393" s="6" t="s">
        <v>83</v>
      </c>
      <c r="B393" s="7" t="s">
        <v>50</v>
      </c>
      <c r="C393" s="21" t="s">
        <v>481</v>
      </c>
      <c r="D393" s="4" t="s">
        <v>862</v>
      </c>
      <c r="E393" s="1"/>
      <c r="F393" s="5"/>
      <c r="G393" s="118"/>
      <c r="H393" s="8"/>
      <c r="I393" s="127"/>
      <c r="J393" s="111" t="str">
        <f ca="1" t="shared" si="47"/>
        <v>LOCKED</v>
      </c>
      <c r="K393" s="112" t="str">
        <f t="shared" si="48"/>
        <v>E036Connecting to Existing SewerCW 2130-R11</v>
      </c>
      <c r="L393" s="113">
        <f>MATCH(K393,'Pay Items'!$K$1:$K$489,0)</f>
        <v>393</v>
      </c>
      <c r="M393" s="114" t="str">
        <f ca="1" t="shared" si="49"/>
        <v>F0</v>
      </c>
      <c r="N393" s="114" t="str">
        <f ca="1" t="shared" si="50"/>
        <v>G</v>
      </c>
      <c r="O393" s="114" t="str">
        <f ca="1" t="shared" si="51"/>
        <v>C2</v>
      </c>
      <c r="P393" s="39"/>
    </row>
    <row r="394" spans="1:16" s="43" customFormat="1" ht="39.75" customHeight="1">
      <c r="A394" s="6" t="s">
        <v>84</v>
      </c>
      <c r="B394" s="128" t="s">
        <v>397</v>
      </c>
      <c r="C394" s="174" t="s">
        <v>1174</v>
      </c>
      <c r="D394" s="4"/>
      <c r="E394" s="1"/>
      <c r="F394" s="5"/>
      <c r="G394" s="118"/>
      <c r="H394" s="8"/>
      <c r="I394" s="140" t="s">
        <v>1081</v>
      </c>
      <c r="J394" s="111" t="str">
        <f ca="1" t="shared" si="47"/>
        <v>LOCKED</v>
      </c>
      <c r="K394" s="112" t="str">
        <f t="shared" si="48"/>
        <v>E037^ mm (Type ^) Connecting Pipe</v>
      </c>
      <c r="L394" s="113">
        <f>MATCH(K394,'Pay Items'!$K$1:$K$489,0)</f>
        <v>394</v>
      </c>
      <c r="M394" s="114" t="str">
        <f ca="1" t="shared" si="49"/>
        <v>F0</v>
      </c>
      <c r="N394" s="114" t="str">
        <f ca="1" t="shared" si="50"/>
        <v>G</v>
      </c>
      <c r="O394" s="114" t="str">
        <f ca="1" t="shared" si="51"/>
        <v>C2</v>
      </c>
      <c r="P394" s="39"/>
    </row>
    <row r="395" spans="1:16" s="38" customFormat="1" ht="43.5" customHeight="1">
      <c r="A395" s="6" t="s">
        <v>85</v>
      </c>
      <c r="B395" s="2" t="s">
        <v>822</v>
      </c>
      <c r="C395" s="3" t="s">
        <v>1175</v>
      </c>
      <c r="D395" s="4"/>
      <c r="E395" s="1" t="s">
        <v>196</v>
      </c>
      <c r="F395" s="5"/>
      <c r="G395" s="37"/>
      <c r="H395" s="11">
        <f>ROUND(G395*F395,2)</f>
        <v>0</v>
      </c>
      <c r="I395" s="126" t="s">
        <v>1082</v>
      </c>
      <c r="J395" s="111">
        <f ca="1" t="shared" si="47"/>
      </c>
      <c r="K395" s="112" t="str">
        <f t="shared" si="48"/>
        <v>E038Connecting to 300 mm (Type ^ ) Sewereach</v>
      </c>
      <c r="L395" s="113">
        <f>MATCH(K395,'Pay Items'!$K$1:$K$489,0)</f>
        <v>395</v>
      </c>
      <c r="M395" s="114" t="str">
        <f ca="1" t="shared" si="49"/>
        <v>F0</v>
      </c>
      <c r="N395" s="114" t="str">
        <f ca="1" t="shared" si="50"/>
        <v>C2</v>
      </c>
      <c r="O395" s="114" t="str">
        <f ca="1" t="shared" si="51"/>
        <v>C2</v>
      </c>
      <c r="P395" s="39"/>
    </row>
    <row r="396" spans="1:16" s="38" customFormat="1" ht="43.5" customHeight="1">
      <c r="A396" s="6" t="s">
        <v>86</v>
      </c>
      <c r="B396" s="2" t="s">
        <v>824</v>
      </c>
      <c r="C396" s="3" t="s">
        <v>1176</v>
      </c>
      <c r="D396" s="4"/>
      <c r="E396" s="1" t="s">
        <v>196</v>
      </c>
      <c r="F396" s="5"/>
      <c r="G396" s="37"/>
      <c r="H396" s="11">
        <f>ROUND(G396*F396,2)</f>
        <v>0</v>
      </c>
      <c r="I396" s="126" t="s">
        <v>1082</v>
      </c>
      <c r="J396" s="111">
        <f ca="1" t="shared" si="47"/>
      </c>
      <c r="K396" s="112" t="str">
        <f t="shared" si="48"/>
        <v>E039Connecting to 375 mm (Type ^ ) Sewereach</v>
      </c>
      <c r="L396" s="113">
        <f>MATCH(K396,'Pay Items'!$K$1:$K$489,0)</f>
        <v>396</v>
      </c>
      <c r="M396" s="114" t="str">
        <f ca="1" t="shared" si="49"/>
        <v>F0</v>
      </c>
      <c r="N396" s="114" t="str">
        <f ca="1" t="shared" si="50"/>
        <v>C2</v>
      </c>
      <c r="O396" s="114" t="str">
        <f ca="1" t="shared" si="51"/>
        <v>C2</v>
      </c>
      <c r="P396" s="39"/>
    </row>
    <row r="397" spans="1:16" s="38" customFormat="1" ht="43.5" customHeight="1">
      <c r="A397" s="6" t="s">
        <v>87</v>
      </c>
      <c r="B397" s="2" t="s">
        <v>826</v>
      </c>
      <c r="C397" s="3" t="s">
        <v>1177</v>
      </c>
      <c r="D397" s="4"/>
      <c r="E397" s="1" t="s">
        <v>196</v>
      </c>
      <c r="F397" s="5"/>
      <c r="G397" s="37"/>
      <c r="H397" s="11">
        <f>ROUND(G397*F397,2)</f>
        <v>0</v>
      </c>
      <c r="I397" s="126" t="s">
        <v>1082</v>
      </c>
      <c r="J397" s="111">
        <f ca="1" t="shared" si="47"/>
      </c>
      <c r="K397" s="112" t="str">
        <f t="shared" si="48"/>
        <v>E040Connecting to 450 mm (Type ^) Sewereach</v>
      </c>
      <c r="L397" s="113">
        <f>MATCH(K397,'Pay Items'!$K$1:$K$489,0)</f>
        <v>397</v>
      </c>
      <c r="M397" s="114" t="str">
        <f ca="1" t="shared" si="49"/>
        <v>F0</v>
      </c>
      <c r="N397" s="114" t="str">
        <f ca="1" t="shared" si="50"/>
        <v>C2</v>
      </c>
      <c r="O397" s="114" t="str">
        <f ca="1" t="shared" si="51"/>
        <v>C2</v>
      </c>
      <c r="P397" s="39"/>
    </row>
    <row r="398" spans="1:16" s="38" customFormat="1" ht="43.5" customHeight="1">
      <c r="A398" s="6" t="s">
        <v>88</v>
      </c>
      <c r="B398" s="2" t="s">
        <v>866</v>
      </c>
      <c r="C398" s="3" t="s">
        <v>1178</v>
      </c>
      <c r="D398" s="4"/>
      <c r="E398" s="1" t="s">
        <v>196</v>
      </c>
      <c r="F398" s="5"/>
      <c r="G398" s="37"/>
      <c r="H398" s="11">
        <f>ROUND(G398*F398,2)</f>
        <v>0</v>
      </c>
      <c r="I398" s="126" t="s">
        <v>1082</v>
      </c>
      <c r="J398" s="111">
        <f ca="1" t="shared" si="47"/>
      </c>
      <c r="K398" s="112" t="str">
        <f t="shared" si="48"/>
        <v>E041Connecting to 525 mm (Type ^) Sewereach</v>
      </c>
      <c r="L398" s="113">
        <f>MATCH(K398,'Pay Items'!$K$1:$K$489,0)</f>
        <v>398</v>
      </c>
      <c r="M398" s="114" t="str">
        <f ca="1" t="shared" si="49"/>
        <v>F0</v>
      </c>
      <c r="N398" s="114" t="str">
        <f ca="1" t="shared" si="50"/>
        <v>C2</v>
      </c>
      <c r="O398" s="114" t="str">
        <f ca="1" t="shared" si="51"/>
        <v>C2</v>
      </c>
      <c r="P398" s="39"/>
    </row>
    <row r="399" spans="1:16" s="43" customFormat="1" ht="43.5" customHeight="1">
      <c r="A399" s="6" t="s">
        <v>89</v>
      </c>
      <c r="B399" s="7" t="s">
        <v>51</v>
      </c>
      <c r="C399" s="21" t="s">
        <v>867</v>
      </c>
      <c r="D399" s="4" t="s">
        <v>862</v>
      </c>
      <c r="E399" s="1"/>
      <c r="F399" s="5"/>
      <c r="G399" s="118"/>
      <c r="H399" s="8"/>
      <c r="I399" s="127"/>
      <c r="J399" s="111" t="str">
        <f ca="1" t="shared" si="47"/>
        <v>LOCKED</v>
      </c>
      <c r="K399" s="112" t="str">
        <f t="shared" si="48"/>
        <v>E042Connecting New Sewer Service to Existing Sewer ServiceCW 2130-R11</v>
      </c>
      <c r="L399" s="113">
        <f>MATCH(K399,'Pay Items'!$K$1:$K$489,0)</f>
        <v>399</v>
      </c>
      <c r="M399" s="114" t="str">
        <f ca="1" t="shared" si="49"/>
        <v>F0</v>
      </c>
      <c r="N399" s="114" t="str">
        <f ca="1" t="shared" si="50"/>
        <v>G</v>
      </c>
      <c r="O399" s="114" t="str">
        <f ca="1" t="shared" si="51"/>
        <v>C2</v>
      </c>
      <c r="P399" s="39"/>
    </row>
    <row r="400" spans="1:16" s="43" customFormat="1" ht="30" customHeight="1">
      <c r="A400" s="6" t="s">
        <v>90</v>
      </c>
      <c r="B400" s="128" t="s">
        <v>397</v>
      </c>
      <c r="C400" s="21" t="s">
        <v>1170</v>
      </c>
      <c r="D400" s="4"/>
      <c r="E400" s="1" t="s">
        <v>196</v>
      </c>
      <c r="F400" s="5"/>
      <c r="G400" s="37"/>
      <c r="H400" s="11">
        <f aca="true" t="shared" si="52" ref="H400:H408">ROUND(G400*F400,2)</f>
        <v>0</v>
      </c>
      <c r="I400" s="127" t="s">
        <v>1083</v>
      </c>
      <c r="J400" s="111">
        <f ca="1" t="shared" si="47"/>
      </c>
      <c r="K400" s="112" t="str">
        <f t="shared" si="48"/>
        <v>E043^ mmeach</v>
      </c>
      <c r="L400" s="113">
        <f>MATCH(K400,'Pay Items'!$K$1:$K$489,0)</f>
        <v>400</v>
      </c>
      <c r="M400" s="114" t="str">
        <f ca="1" t="shared" si="49"/>
        <v>F0</v>
      </c>
      <c r="N400" s="114" t="str">
        <f ca="1" t="shared" si="50"/>
        <v>C2</v>
      </c>
      <c r="O400" s="114" t="str">
        <f ca="1" t="shared" si="51"/>
        <v>C2</v>
      </c>
      <c r="P400" s="39"/>
    </row>
    <row r="401" spans="1:16" ht="39.75" customHeight="1">
      <c r="A401" s="6" t="s">
        <v>91</v>
      </c>
      <c r="B401" s="7" t="s">
        <v>52</v>
      </c>
      <c r="C401" s="3" t="s">
        <v>806</v>
      </c>
      <c r="D401" s="4" t="s">
        <v>862</v>
      </c>
      <c r="E401" s="1" t="s">
        <v>196</v>
      </c>
      <c r="F401" s="5"/>
      <c r="G401" s="37"/>
      <c r="H401" s="11">
        <f t="shared" si="52"/>
        <v>0</v>
      </c>
      <c r="I401" s="127"/>
      <c r="J401" s="111">
        <f ca="1" t="shared" si="47"/>
      </c>
      <c r="K401" s="112" t="str">
        <f t="shared" si="48"/>
        <v>E044Abandoning Existing Catch BasinsCW 2130-R11each</v>
      </c>
      <c r="L401" s="113">
        <f>MATCH(K401,'Pay Items'!$K$1:$K$489,0)</f>
        <v>401</v>
      </c>
      <c r="M401" s="114" t="str">
        <f ca="1" t="shared" si="49"/>
        <v>F0</v>
      </c>
      <c r="N401" s="114" t="str">
        <f ca="1" t="shared" si="50"/>
        <v>C2</v>
      </c>
      <c r="O401" s="114" t="str">
        <f ca="1" t="shared" si="51"/>
        <v>C2</v>
      </c>
      <c r="P401" s="39"/>
    </row>
    <row r="402" spans="1:16" ht="30" customHeight="1">
      <c r="A402" s="6" t="s">
        <v>485</v>
      </c>
      <c r="B402" s="7" t="s">
        <v>53</v>
      </c>
      <c r="C402" s="3" t="s">
        <v>482</v>
      </c>
      <c r="D402" s="4" t="s">
        <v>862</v>
      </c>
      <c r="E402" s="1" t="s">
        <v>196</v>
      </c>
      <c r="F402" s="5"/>
      <c r="G402" s="37"/>
      <c r="H402" s="11">
        <f t="shared" si="52"/>
        <v>0</v>
      </c>
      <c r="I402" s="127"/>
      <c r="J402" s="111">
        <f ca="1" t="shared" si="47"/>
      </c>
      <c r="K402" s="112" t="str">
        <f t="shared" si="48"/>
        <v>E045Abandoning Existing Catch PitCW 2130-R11each</v>
      </c>
      <c r="L402" s="113">
        <f>MATCH(K402,'Pay Items'!$K$1:$K$489,0)</f>
        <v>402</v>
      </c>
      <c r="M402" s="114" t="str">
        <f ca="1" t="shared" si="49"/>
        <v>F0</v>
      </c>
      <c r="N402" s="114" t="str">
        <f ca="1" t="shared" si="50"/>
        <v>C2</v>
      </c>
      <c r="O402" s="114" t="str">
        <f ca="1" t="shared" si="51"/>
        <v>C2</v>
      </c>
      <c r="P402" s="39"/>
    </row>
    <row r="403" spans="1:16" ht="30" customHeight="1">
      <c r="A403" s="6" t="s">
        <v>487</v>
      </c>
      <c r="B403" s="7" t="s">
        <v>54</v>
      </c>
      <c r="C403" s="3" t="s">
        <v>807</v>
      </c>
      <c r="D403" s="4" t="s">
        <v>862</v>
      </c>
      <c r="E403" s="1" t="s">
        <v>196</v>
      </c>
      <c r="F403" s="5"/>
      <c r="G403" s="37"/>
      <c r="H403" s="11">
        <f t="shared" si="52"/>
        <v>0</v>
      </c>
      <c r="I403" s="127"/>
      <c r="J403" s="111">
        <f ca="1" t="shared" si="47"/>
      </c>
      <c r="K403" s="112" t="str">
        <f t="shared" si="48"/>
        <v>E046Removal of Existing Catch BasinsCW 2130-R11each</v>
      </c>
      <c r="L403" s="113">
        <f>MATCH(K403,'Pay Items'!$K$1:$K$489,0)</f>
        <v>403</v>
      </c>
      <c r="M403" s="114" t="str">
        <f ca="1" t="shared" si="49"/>
        <v>F0</v>
      </c>
      <c r="N403" s="114" t="str">
        <f ca="1" t="shared" si="50"/>
        <v>C2</v>
      </c>
      <c r="O403" s="114" t="str">
        <f ca="1" t="shared" si="51"/>
        <v>C2</v>
      </c>
      <c r="P403" s="39"/>
    </row>
    <row r="404" spans="1:16" ht="30" customHeight="1">
      <c r="A404" s="6" t="s">
        <v>489</v>
      </c>
      <c r="B404" s="7" t="s">
        <v>55</v>
      </c>
      <c r="C404" s="3" t="s">
        <v>483</v>
      </c>
      <c r="D404" s="4" t="s">
        <v>862</v>
      </c>
      <c r="E404" s="1" t="s">
        <v>196</v>
      </c>
      <c r="F404" s="5"/>
      <c r="G404" s="37"/>
      <c r="H404" s="11">
        <f t="shared" si="52"/>
        <v>0</v>
      </c>
      <c r="I404" s="127"/>
      <c r="J404" s="111">
        <f ca="1" t="shared" si="47"/>
      </c>
      <c r="K404" s="112" t="str">
        <f t="shared" si="48"/>
        <v>E047Removal of Existing Catch PitCW 2130-R11each</v>
      </c>
      <c r="L404" s="113">
        <f>MATCH(K404,'Pay Items'!$K$1:$K$489,0)</f>
        <v>404</v>
      </c>
      <c r="M404" s="114" t="str">
        <f ca="1" t="shared" si="49"/>
        <v>F0</v>
      </c>
      <c r="N404" s="114" t="str">
        <f ca="1" t="shared" si="50"/>
        <v>C2</v>
      </c>
      <c r="O404" s="114" t="str">
        <f ca="1" t="shared" si="51"/>
        <v>C2</v>
      </c>
      <c r="P404" s="39"/>
    </row>
    <row r="405" spans="1:16" ht="43.5" customHeight="1">
      <c r="A405" s="6" t="s">
        <v>491</v>
      </c>
      <c r="B405" s="7" t="s">
        <v>486</v>
      </c>
      <c r="C405" s="3" t="s">
        <v>808</v>
      </c>
      <c r="D405" s="4" t="s">
        <v>862</v>
      </c>
      <c r="E405" s="1" t="s">
        <v>196</v>
      </c>
      <c r="F405" s="5"/>
      <c r="G405" s="37"/>
      <c r="H405" s="11">
        <f t="shared" si="52"/>
        <v>0</v>
      </c>
      <c r="I405" s="127"/>
      <c r="J405" s="111">
        <f ca="1" t="shared" si="47"/>
      </c>
      <c r="K405" s="112" t="str">
        <f t="shared" si="48"/>
        <v>E048Relocation of Existing Catch BasinsCW 2130-R11each</v>
      </c>
      <c r="L405" s="113">
        <f>MATCH(K405,'Pay Items'!$K$1:$K$489,0)</f>
        <v>405</v>
      </c>
      <c r="M405" s="114" t="str">
        <f ca="1" t="shared" si="49"/>
        <v>F0</v>
      </c>
      <c r="N405" s="114" t="str">
        <f ca="1" t="shared" si="50"/>
        <v>C2</v>
      </c>
      <c r="O405" s="114" t="str">
        <f ca="1" t="shared" si="51"/>
        <v>C2</v>
      </c>
      <c r="P405" s="39"/>
    </row>
    <row r="406" spans="1:16" ht="30" customHeight="1">
      <c r="A406" s="6" t="s">
        <v>492</v>
      </c>
      <c r="B406" s="7" t="s">
        <v>488</v>
      </c>
      <c r="C406" s="3" t="s">
        <v>484</v>
      </c>
      <c r="D406" s="4" t="s">
        <v>862</v>
      </c>
      <c r="E406" s="1" t="s">
        <v>196</v>
      </c>
      <c r="F406" s="5"/>
      <c r="G406" s="37"/>
      <c r="H406" s="11">
        <f t="shared" si="52"/>
        <v>0</v>
      </c>
      <c r="I406" s="127"/>
      <c r="J406" s="111">
        <f ca="1" t="shared" si="47"/>
      </c>
      <c r="K406" s="112" t="str">
        <f t="shared" si="48"/>
        <v>E049Relocation of Existing Catch PitCW 2130-R11each</v>
      </c>
      <c r="L406" s="113">
        <f>MATCH(K406,'Pay Items'!$K$1:$K$489,0)</f>
        <v>406</v>
      </c>
      <c r="M406" s="114" t="str">
        <f ca="1" t="shared" si="49"/>
        <v>F0</v>
      </c>
      <c r="N406" s="114" t="str">
        <f ca="1" t="shared" si="50"/>
        <v>C2</v>
      </c>
      <c r="O406" s="114" t="str">
        <f ca="1" t="shared" si="51"/>
        <v>C2</v>
      </c>
      <c r="P406" s="39"/>
    </row>
    <row r="407" spans="1:16" s="38" customFormat="1" ht="39.75" customHeight="1">
      <c r="A407" s="6" t="s">
        <v>493</v>
      </c>
      <c r="B407" s="7" t="s">
        <v>490</v>
      </c>
      <c r="C407" s="3" t="s">
        <v>5</v>
      </c>
      <c r="D407" s="4" t="s">
        <v>862</v>
      </c>
      <c r="E407" s="1" t="s">
        <v>196</v>
      </c>
      <c r="F407" s="5"/>
      <c r="G407" s="37"/>
      <c r="H407" s="11">
        <f t="shared" si="52"/>
        <v>0</v>
      </c>
      <c r="I407" s="127"/>
      <c r="J407" s="111">
        <f ca="1" t="shared" si="47"/>
      </c>
      <c r="K407" s="112" t="str">
        <f t="shared" si="48"/>
        <v>E050Abandoning Existing Drainage InletsCW 2130-R11each</v>
      </c>
      <c r="L407" s="113">
        <f>MATCH(K407,'Pay Items'!$K$1:$K$489,0)</f>
        <v>407</v>
      </c>
      <c r="M407" s="114" t="str">
        <f ca="1" t="shared" si="49"/>
        <v>F0</v>
      </c>
      <c r="N407" s="114" t="str">
        <f ca="1" t="shared" si="50"/>
        <v>C2</v>
      </c>
      <c r="O407" s="114" t="str">
        <f ca="1" t="shared" si="51"/>
        <v>C2</v>
      </c>
      <c r="P407" s="39"/>
    </row>
    <row r="408" spans="1:16" s="38" customFormat="1" ht="30" customHeight="1">
      <c r="A408" s="6" t="s">
        <v>494</v>
      </c>
      <c r="B408" s="7" t="s">
        <v>568</v>
      </c>
      <c r="C408" s="3" t="s">
        <v>359</v>
      </c>
      <c r="D408" s="4" t="s">
        <v>886</v>
      </c>
      <c r="E408" s="1" t="s">
        <v>197</v>
      </c>
      <c r="F408" s="5"/>
      <c r="G408" s="37"/>
      <c r="H408" s="11">
        <f t="shared" si="52"/>
        <v>0</v>
      </c>
      <c r="I408" s="127"/>
      <c r="J408" s="111">
        <f ca="1" t="shared" si="47"/>
      </c>
      <c r="K408" s="112" t="str">
        <f t="shared" si="48"/>
        <v>E051Installation of SubdrainsCW 3120-R3m</v>
      </c>
      <c r="L408" s="113">
        <f>MATCH(K408,'Pay Items'!$K$1:$K$489,0)</f>
        <v>408</v>
      </c>
      <c r="M408" s="114" t="str">
        <f ca="1" t="shared" si="49"/>
        <v>F0</v>
      </c>
      <c r="N408" s="114" t="str">
        <f ca="1" t="shared" si="50"/>
        <v>C2</v>
      </c>
      <c r="O408" s="114" t="str">
        <f ca="1" t="shared" si="51"/>
        <v>C2</v>
      </c>
      <c r="P408" s="39"/>
    </row>
    <row r="409" spans="1:16" s="43" customFormat="1" ht="30" customHeight="1">
      <c r="A409" s="6" t="s">
        <v>495</v>
      </c>
      <c r="B409" s="7" t="s">
        <v>633</v>
      </c>
      <c r="C409" s="21" t="s">
        <v>547</v>
      </c>
      <c r="D409" s="4" t="s">
        <v>239</v>
      </c>
      <c r="E409" s="1"/>
      <c r="F409" s="5"/>
      <c r="G409" s="118"/>
      <c r="H409" s="8"/>
      <c r="I409" s="127"/>
      <c r="J409" s="111" t="str">
        <f ca="1" t="shared" si="47"/>
        <v>LOCKED</v>
      </c>
      <c r="K409" s="112" t="str">
        <f t="shared" si="48"/>
        <v>E052Corrugated Steel Pipe - SupplyCW 3610-R3</v>
      </c>
      <c r="L409" s="113">
        <f>MATCH(K409,'Pay Items'!$K$1:$K$489,0)</f>
        <v>409</v>
      </c>
      <c r="M409" s="114" t="str">
        <f ca="1" t="shared" si="49"/>
        <v>F0</v>
      </c>
      <c r="N409" s="114" t="str">
        <f ca="1" t="shared" si="50"/>
        <v>G</v>
      </c>
      <c r="O409" s="114" t="str">
        <f ca="1" t="shared" si="51"/>
        <v>C2</v>
      </c>
      <c r="P409" s="39"/>
    </row>
    <row r="410" spans="1:16" s="38" customFormat="1" ht="30" customHeight="1">
      <c r="A410" s="6" t="s">
        <v>1084</v>
      </c>
      <c r="B410" s="128" t="s">
        <v>397</v>
      </c>
      <c r="C410" s="3" t="s">
        <v>1179</v>
      </c>
      <c r="D410" s="4"/>
      <c r="E410" s="1" t="s">
        <v>197</v>
      </c>
      <c r="F410" s="5"/>
      <c r="G410" s="37"/>
      <c r="H410" s="11">
        <f>ROUND(G410*F410,2)</f>
        <v>0</v>
      </c>
      <c r="I410" s="127" t="s">
        <v>902</v>
      </c>
      <c r="J410" s="111">
        <f ca="1" t="shared" si="47"/>
      </c>
      <c r="K410" s="112" t="str">
        <f t="shared" si="48"/>
        <v>E053s(250 mm, ^ ^ gauge)m</v>
      </c>
      <c r="L410" s="113">
        <f>MATCH(K410,'Pay Items'!$K$1:$K$489,0)</f>
        <v>410</v>
      </c>
      <c r="M410" s="114" t="str">
        <f ca="1" t="shared" si="49"/>
        <v>F0</v>
      </c>
      <c r="N410" s="114" t="str">
        <f ca="1" t="shared" si="50"/>
        <v>C2</v>
      </c>
      <c r="O410" s="114" t="str">
        <f ca="1" t="shared" si="51"/>
        <v>C2</v>
      </c>
      <c r="P410" s="39"/>
    </row>
    <row r="411" spans="1:16" s="38" customFormat="1" ht="30" customHeight="1">
      <c r="A411" s="6" t="s">
        <v>1085</v>
      </c>
      <c r="B411" s="128" t="s">
        <v>398</v>
      </c>
      <c r="C411" s="3" t="s">
        <v>1180</v>
      </c>
      <c r="D411" s="4"/>
      <c r="E411" s="1" t="s">
        <v>197</v>
      </c>
      <c r="F411" s="5"/>
      <c r="G411" s="37"/>
      <c r="H411" s="11">
        <f>ROUND(G411*F411,2)</f>
        <v>0</v>
      </c>
      <c r="I411" s="126" t="s">
        <v>902</v>
      </c>
      <c r="J411" s="111">
        <f ca="1" t="shared" si="47"/>
      </c>
      <c r="K411" s="112" t="str">
        <f t="shared" si="48"/>
        <v>E054s(375 mm,^ gauge)m</v>
      </c>
      <c r="L411" s="113">
        <f>MATCH(K411,'Pay Items'!$K$1:$K$489,0)</f>
        <v>411</v>
      </c>
      <c r="M411" s="114" t="str">
        <f ca="1" t="shared" si="49"/>
        <v>F0</v>
      </c>
      <c r="N411" s="114" t="str">
        <f ca="1" t="shared" si="50"/>
        <v>C2</v>
      </c>
      <c r="O411" s="114" t="str">
        <f ca="1" t="shared" si="51"/>
        <v>C2</v>
      </c>
      <c r="P411" s="39"/>
    </row>
    <row r="412" spans="1:16" s="38" customFormat="1" ht="30" customHeight="1">
      <c r="A412" s="6" t="s">
        <v>1086</v>
      </c>
      <c r="B412" s="128" t="s">
        <v>399</v>
      </c>
      <c r="C412" s="3" t="s">
        <v>1181</v>
      </c>
      <c r="D412" s="4"/>
      <c r="E412" s="1" t="s">
        <v>197</v>
      </c>
      <c r="F412" s="5"/>
      <c r="G412" s="37"/>
      <c r="H412" s="11">
        <f>ROUND(G412*F412,2)</f>
        <v>0</v>
      </c>
      <c r="I412" s="126" t="s">
        <v>902</v>
      </c>
      <c r="J412" s="111">
        <f ca="1" t="shared" si="47"/>
      </c>
      <c r="K412" s="112" t="str">
        <f t="shared" si="48"/>
        <v>E055s(450 mm,^ gauge)m</v>
      </c>
      <c r="L412" s="113">
        <f>MATCH(K412,'Pay Items'!$K$1:$K$489,0)</f>
        <v>412</v>
      </c>
      <c r="M412" s="114" t="str">
        <f ca="1" t="shared" si="49"/>
        <v>F0</v>
      </c>
      <c r="N412" s="114" t="str">
        <f ca="1" t="shared" si="50"/>
        <v>C2</v>
      </c>
      <c r="O412" s="114" t="str">
        <f ca="1" t="shared" si="51"/>
        <v>C2</v>
      </c>
      <c r="P412" s="39"/>
    </row>
    <row r="413" spans="1:16" s="38" customFormat="1" ht="30" customHeight="1">
      <c r="A413" s="6" t="s">
        <v>1087</v>
      </c>
      <c r="B413" s="128" t="s">
        <v>400</v>
      </c>
      <c r="C413" s="3" t="s">
        <v>1182</v>
      </c>
      <c r="D413" s="4"/>
      <c r="E413" s="1" t="s">
        <v>197</v>
      </c>
      <c r="F413" s="5"/>
      <c r="G413" s="37"/>
      <c r="H413" s="11">
        <f>ROUND(G413*F413,2)</f>
        <v>0</v>
      </c>
      <c r="I413" s="126" t="s">
        <v>902</v>
      </c>
      <c r="J413" s="111">
        <f ca="1" t="shared" si="47"/>
      </c>
      <c r="K413" s="112" t="str">
        <f t="shared" si="48"/>
        <v>E056s(600 mm,^ gauge)m</v>
      </c>
      <c r="L413" s="113">
        <f>MATCH(K413,'Pay Items'!$K$1:$K$489,0)</f>
        <v>413</v>
      </c>
      <c r="M413" s="114" t="str">
        <f ca="1" t="shared" si="49"/>
        <v>F0</v>
      </c>
      <c r="N413" s="114" t="str">
        <f ca="1" t="shared" si="50"/>
        <v>C2</v>
      </c>
      <c r="O413" s="114" t="str">
        <f ca="1" t="shared" si="51"/>
        <v>C2</v>
      </c>
      <c r="P413" s="39"/>
    </row>
    <row r="414" spans="1:16" s="20" customFormat="1" ht="30" customHeight="1">
      <c r="A414" s="6" t="s">
        <v>1088</v>
      </c>
      <c r="B414" s="128" t="s">
        <v>401</v>
      </c>
      <c r="C414" s="3" t="s">
        <v>1183</v>
      </c>
      <c r="D414" s="4"/>
      <c r="E414" s="1" t="s">
        <v>197</v>
      </c>
      <c r="F414" s="5"/>
      <c r="G414" s="37"/>
      <c r="H414" s="11">
        <f>ROUND(G414*F414,2)</f>
        <v>0</v>
      </c>
      <c r="I414" s="126" t="s">
        <v>903</v>
      </c>
      <c r="J414" s="111">
        <f ca="1" t="shared" si="47"/>
      </c>
      <c r="K414" s="112" t="str">
        <f t="shared" si="48"/>
        <v>E057s(^ mm, ^ gauge)m</v>
      </c>
      <c r="L414" s="113">
        <f>MATCH(K414,'Pay Items'!$K$1:$K$489,0)</f>
        <v>414</v>
      </c>
      <c r="M414" s="114" t="str">
        <f ca="1" t="shared" si="49"/>
        <v>F0</v>
      </c>
      <c r="N414" s="114" t="str">
        <f ca="1" t="shared" si="50"/>
        <v>C2</v>
      </c>
      <c r="O414" s="114" t="str">
        <f ca="1" t="shared" si="51"/>
        <v>C2</v>
      </c>
      <c r="P414" s="115"/>
    </row>
    <row r="415" spans="1:16" s="43" customFormat="1" ht="30" customHeight="1">
      <c r="A415" s="6" t="s">
        <v>1089</v>
      </c>
      <c r="B415" s="7" t="s">
        <v>720</v>
      </c>
      <c r="C415" s="21" t="s">
        <v>548</v>
      </c>
      <c r="D415" s="4" t="s">
        <v>239</v>
      </c>
      <c r="E415" s="1"/>
      <c r="F415" s="5"/>
      <c r="G415" s="118"/>
      <c r="H415" s="8"/>
      <c r="I415" s="127"/>
      <c r="J415" s="111" t="str">
        <f ca="1" t="shared" si="47"/>
        <v>LOCKED</v>
      </c>
      <c r="K415" s="112" t="str">
        <f t="shared" si="48"/>
        <v>E057iCorrugated Steel Pipe - InstallCW 3610-R3</v>
      </c>
      <c r="L415" s="113">
        <f>MATCH(K415,'Pay Items'!$K$1:$K$489,0)</f>
        <v>415</v>
      </c>
      <c r="M415" s="114" t="str">
        <f ca="1" t="shared" si="49"/>
        <v>F0</v>
      </c>
      <c r="N415" s="114" t="str">
        <f ca="1" t="shared" si="50"/>
        <v>G</v>
      </c>
      <c r="O415" s="114" t="str">
        <f ca="1" t="shared" si="51"/>
        <v>C2</v>
      </c>
      <c r="P415" s="39"/>
    </row>
    <row r="416" spans="1:16" s="38" customFormat="1" ht="30" customHeight="1">
      <c r="A416" s="6" t="s">
        <v>1090</v>
      </c>
      <c r="B416" s="128" t="s">
        <v>397</v>
      </c>
      <c r="C416" s="3" t="s">
        <v>1184</v>
      </c>
      <c r="D416" s="4"/>
      <c r="E416" s="1" t="s">
        <v>197</v>
      </c>
      <c r="F416" s="5"/>
      <c r="G416" s="37"/>
      <c r="H416" s="11">
        <f>ROUND(G416*F416,2)</f>
        <v>0</v>
      </c>
      <c r="I416" s="127" t="s">
        <v>902</v>
      </c>
      <c r="J416" s="111">
        <f ca="1" t="shared" si="47"/>
      </c>
      <c r="K416" s="112" t="str">
        <f t="shared" si="48"/>
        <v>E058i(250 mm, ^ gauge)m</v>
      </c>
      <c r="L416" s="113">
        <f>MATCH(K416,'Pay Items'!$K$1:$K$489,0)</f>
        <v>416</v>
      </c>
      <c r="M416" s="114" t="str">
        <f ca="1" t="shared" si="49"/>
        <v>F0</v>
      </c>
      <c r="N416" s="114" t="str">
        <f ca="1" t="shared" si="50"/>
        <v>C2</v>
      </c>
      <c r="O416" s="114" t="str">
        <f ca="1" t="shared" si="51"/>
        <v>C2</v>
      </c>
      <c r="P416" s="39"/>
    </row>
    <row r="417" spans="1:16" s="38" customFormat="1" ht="30" customHeight="1">
      <c r="A417" s="6" t="s">
        <v>1091</v>
      </c>
      <c r="B417" s="128" t="s">
        <v>398</v>
      </c>
      <c r="C417" s="3" t="s">
        <v>1185</v>
      </c>
      <c r="D417" s="4"/>
      <c r="E417" s="1" t="s">
        <v>197</v>
      </c>
      <c r="F417" s="5"/>
      <c r="G417" s="37"/>
      <c r="H417" s="11">
        <f>ROUND(G417*F417,2)</f>
        <v>0</v>
      </c>
      <c r="I417" s="126" t="s">
        <v>902</v>
      </c>
      <c r="J417" s="111">
        <f ca="1" t="shared" si="47"/>
      </c>
      <c r="K417" s="112" t="str">
        <f t="shared" si="48"/>
        <v>E059i(375 mm, ^ gauge)m</v>
      </c>
      <c r="L417" s="113">
        <f>MATCH(K417,'Pay Items'!$K$1:$K$489,0)</f>
        <v>417</v>
      </c>
      <c r="M417" s="114" t="str">
        <f ca="1" t="shared" si="49"/>
        <v>F0</v>
      </c>
      <c r="N417" s="114" t="str">
        <f ca="1" t="shared" si="50"/>
        <v>C2</v>
      </c>
      <c r="O417" s="114" t="str">
        <f ca="1" t="shared" si="51"/>
        <v>C2</v>
      </c>
      <c r="P417" s="39"/>
    </row>
    <row r="418" spans="1:16" s="38" customFormat="1" ht="30" customHeight="1">
      <c r="A418" s="6" t="s">
        <v>1092</v>
      </c>
      <c r="B418" s="128" t="s">
        <v>399</v>
      </c>
      <c r="C418" s="3" t="s">
        <v>1186</v>
      </c>
      <c r="D418" s="4"/>
      <c r="E418" s="1" t="s">
        <v>197</v>
      </c>
      <c r="F418" s="5"/>
      <c r="G418" s="37"/>
      <c r="H418" s="11">
        <f>ROUND(G418*F418,2)</f>
        <v>0</v>
      </c>
      <c r="I418" s="126" t="s">
        <v>902</v>
      </c>
      <c r="J418" s="111">
        <f ca="1" t="shared" si="47"/>
      </c>
      <c r="K418" s="112" t="str">
        <f t="shared" si="48"/>
        <v>E060i(450 mm, ^ gauge)m</v>
      </c>
      <c r="L418" s="113">
        <f>MATCH(K418,'Pay Items'!$K$1:$K$489,0)</f>
        <v>418</v>
      </c>
      <c r="M418" s="114" t="str">
        <f ca="1" t="shared" si="49"/>
        <v>F0</v>
      </c>
      <c r="N418" s="114" t="str">
        <f ca="1" t="shared" si="50"/>
        <v>C2</v>
      </c>
      <c r="O418" s="114" t="str">
        <f ca="1" t="shared" si="51"/>
        <v>C2</v>
      </c>
      <c r="P418" s="39"/>
    </row>
    <row r="419" spans="1:16" s="38" customFormat="1" ht="30" customHeight="1">
      <c r="A419" s="6" t="s">
        <v>1093</v>
      </c>
      <c r="B419" s="128" t="s">
        <v>400</v>
      </c>
      <c r="C419" s="3" t="s">
        <v>1187</v>
      </c>
      <c r="D419" s="4"/>
      <c r="E419" s="1" t="s">
        <v>197</v>
      </c>
      <c r="F419" s="5"/>
      <c r="G419" s="37"/>
      <c r="H419" s="11">
        <f>ROUND(G419*F419,2)</f>
        <v>0</v>
      </c>
      <c r="I419" s="126" t="s">
        <v>902</v>
      </c>
      <c r="J419" s="111">
        <f ca="1" t="shared" si="47"/>
      </c>
      <c r="K419" s="112" t="str">
        <f t="shared" si="48"/>
        <v>E061i(600 mm, ^ gauge)m</v>
      </c>
      <c r="L419" s="113">
        <f>MATCH(K419,'Pay Items'!$K$1:$K$489,0)</f>
        <v>419</v>
      </c>
      <c r="M419" s="114" t="str">
        <f ca="1" t="shared" si="49"/>
        <v>F0</v>
      </c>
      <c r="N419" s="114" t="str">
        <f ca="1" t="shared" si="50"/>
        <v>C2</v>
      </c>
      <c r="O419" s="114" t="str">
        <f ca="1" t="shared" si="51"/>
        <v>C2</v>
      </c>
      <c r="P419" s="39"/>
    </row>
    <row r="420" spans="1:16" s="20" customFormat="1" ht="30" customHeight="1">
      <c r="A420" s="6" t="s">
        <v>1094</v>
      </c>
      <c r="B420" s="128" t="s">
        <v>401</v>
      </c>
      <c r="C420" s="3" t="s">
        <v>1183</v>
      </c>
      <c r="D420" s="4"/>
      <c r="E420" s="1" t="s">
        <v>197</v>
      </c>
      <c r="F420" s="5"/>
      <c r="G420" s="37"/>
      <c r="H420" s="11">
        <f>ROUND(G420*F420,2)</f>
        <v>0</v>
      </c>
      <c r="I420" s="126" t="s">
        <v>903</v>
      </c>
      <c r="J420" s="111">
        <f ca="1" t="shared" si="47"/>
      </c>
      <c r="K420" s="112" t="str">
        <f t="shared" si="48"/>
        <v>E062i(^ mm, ^ gauge)m</v>
      </c>
      <c r="L420" s="113">
        <f>MATCH(K420,'Pay Items'!$K$1:$K$489,0)</f>
        <v>420</v>
      </c>
      <c r="M420" s="114" t="str">
        <f ca="1" t="shared" si="49"/>
        <v>F0</v>
      </c>
      <c r="N420" s="114" t="str">
        <f ca="1" t="shared" si="50"/>
        <v>C2</v>
      </c>
      <c r="O420" s="114" t="str">
        <f ca="1" t="shared" si="51"/>
        <v>C2</v>
      </c>
      <c r="P420" s="115"/>
    </row>
    <row r="421" spans="1:16" s="43" customFormat="1" ht="43.5" customHeight="1">
      <c r="A421" s="6" t="s">
        <v>629</v>
      </c>
      <c r="B421" s="7" t="s">
        <v>793</v>
      </c>
      <c r="C421" s="21" t="s">
        <v>549</v>
      </c>
      <c r="D421" s="4" t="s">
        <v>239</v>
      </c>
      <c r="E421" s="1"/>
      <c r="F421" s="5"/>
      <c r="G421" s="118"/>
      <c r="H421" s="8"/>
      <c r="I421" s="127"/>
      <c r="J421" s="111" t="str">
        <f ca="1" t="shared" si="47"/>
        <v>LOCKED</v>
      </c>
      <c r="K421" s="112" t="str">
        <f t="shared" si="48"/>
        <v>E062Precast Concrete Pipe Culvert - SupplyCW 3610-R3</v>
      </c>
      <c r="L421" s="113">
        <f>MATCH(K421,'Pay Items'!$K$1:$K$489,0)</f>
        <v>421</v>
      </c>
      <c r="M421" s="114" t="str">
        <f ca="1" t="shared" si="49"/>
        <v>F0</v>
      </c>
      <c r="N421" s="114" t="str">
        <f ca="1" t="shared" si="50"/>
        <v>G</v>
      </c>
      <c r="O421" s="114" t="str">
        <f ca="1" t="shared" si="51"/>
        <v>C2</v>
      </c>
      <c r="P421" s="39"/>
    </row>
    <row r="422" spans="1:16" s="38" customFormat="1" ht="30" customHeight="1">
      <c r="A422" s="6" t="s">
        <v>630</v>
      </c>
      <c r="B422" s="128" t="s">
        <v>397</v>
      </c>
      <c r="C422" s="3" t="s">
        <v>1188</v>
      </c>
      <c r="D422" s="4"/>
      <c r="E422" s="1" t="s">
        <v>197</v>
      </c>
      <c r="F422" s="5"/>
      <c r="G422" s="37"/>
      <c r="H422" s="11">
        <f>ROUND(G422*F422,2)</f>
        <v>0</v>
      </c>
      <c r="I422" s="141" t="s">
        <v>904</v>
      </c>
      <c r="J422" s="111">
        <f ca="1" t="shared" si="47"/>
      </c>
      <c r="K422" s="112" t="str">
        <f t="shared" si="48"/>
        <v>E063^ mmm</v>
      </c>
      <c r="L422" s="113">
        <f>MATCH(K422,'Pay Items'!$K$1:$K$489,0)</f>
        <v>422</v>
      </c>
      <c r="M422" s="114" t="str">
        <f ca="1" t="shared" si="49"/>
        <v>F0</v>
      </c>
      <c r="N422" s="114" t="str">
        <f ca="1" t="shared" si="50"/>
        <v>C2</v>
      </c>
      <c r="O422" s="114" t="str">
        <f ca="1" t="shared" si="51"/>
        <v>C2</v>
      </c>
      <c r="P422" s="39"/>
    </row>
    <row r="423" spans="1:16" s="43" customFormat="1" ht="43.5" customHeight="1">
      <c r="A423" s="6" t="s">
        <v>631</v>
      </c>
      <c r="B423" s="7" t="s">
        <v>794</v>
      </c>
      <c r="C423" s="21" t="s">
        <v>550</v>
      </c>
      <c r="D423" s="4" t="s">
        <v>239</v>
      </c>
      <c r="E423" s="1"/>
      <c r="F423" s="5"/>
      <c r="G423" s="118"/>
      <c r="H423" s="8"/>
      <c r="I423" s="127"/>
      <c r="J423" s="111" t="str">
        <f ca="1" t="shared" si="47"/>
        <v>LOCKED</v>
      </c>
      <c r="K423" s="112" t="str">
        <f t="shared" si="48"/>
        <v>E064Precast Concrete Pipe Culvert - InstallCW 3610-R3</v>
      </c>
      <c r="L423" s="113">
        <f>MATCH(K423,'Pay Items'!$K$1:$K$489,0)</f>
        <v>423</v>
      </c>
      <c r="M423" s="114" t="str">
        <f ca="1" t="shared" si="49"/>
        <v>F0</v>
      </c>
      <c r="N423" s="114" t="str">
        <f ca="1" t="shared" si="50"/>
        <v>G</v>
      </c>
      <c r="O423" s="114" t="str">
        <f ca="1" t="shared" si="51"/>
        <v>C2</v>
      </c>
      <c r="P423" s="39"/>
    </row>
    <row r="424" spans="1:16" s="38" customFormat="1" ht="30" customHeight="1">
      <c r="A424" s="6" t="s">
        <v>632</v>
      </c>
      <c r="B424" s="128" t="s">
        <v>397</v>
      </c>
      <c r="C424" s="3" t="s">
        <v>1188</v>
      </c>
      <c r="D424" s="4"/>
      <c r="E424" s="1" t="s">
        <v>197</v>
      </c>
      <c r="F424" s="5"/>
      <c r="G424" s="37"/>
      <c r="H424" s="11">
        <f>ROUND(G424*F424,2)</f>
        <v>0</v>
      </c>
      <c r="I424" s="141" t="s">
        <v>904</v>
      </c>
      <c r="J424" s="111">
        <f ca="1" t="shared" si="47"/>
      </c>
      <c r="K424" s="112" t="str">
        <f t="shared" si="48"/>
        <v>E065^ mmm</v>
      </c>
      <c r="L424" s="113">
        <f>MATCH(K424,'Pay Items'!$K$1:$K$489,0)</f>
        <v>424</v>
      </c>
      <c r="M424" s="114" t="str">
        <f ca="1" t="shared" si="49"/>
        <v>F0</v>
      </c>
      <c r="N424" s="114" t="str">
        <f ca="1" t="shared" si="50"/>
        <v>C2</v>
      </c>
      <c r="O424" s="114" t="str">
        <f ca="1" t="shared" si="51"/>
        <v>C2</v>
      </c>
      <c r="P424" s="39"/>
    </row>
    <row r="425" spans="1:16" s="43" customFormat="1" ht="30" customHeight="1">
      <c r="A425" s="6" t="s">
        <v>868</v>
      </c>
      <c r="B425" s="7" t="s">
        <v>795</v>
      </c>
      <c r="C425" s="21" t="s">
        <v>240</v>
      </c>
      <c r="D425" s="4" t="s">
        <v>239</v>
      </c>
      <c r="E425" s="1" t="s">
        <v>196</v>
      </c>
      <c r="F425" s="5"/>
      <c r="G425" s="37"/>
      <c r="H425" s="11">
        <f>ROUND(G425*F425,2)</f>
        <v>0</v>
      </c>
      <c r="I425" s="126"/>
      <c r="J425" s="111">
        <f ca="1" t="shared" si="47"/>
      </c>
      <c r="K425" s="112" t="str">
        <f t="shared" si="48"/>
        <v>E067Connections to Existing CulvertsCW 3610-R3each</v>
      </c>
      <c r="L425" s="113">
        <f>MATCH(K425,'Pay Items'!$K$1:$K$489,0)</f>
        <v>425</v>
      </c>
      <c r="M425" s="114" t="str">
        <f ca="1" t="shared" si="49"/>
        <v>F0</v>
      </c>
      <c r="N425" s="114" t="str">
        <f ca="1" t="shared" si="50"/>
        <v>C2</v>
      </c>
      <c r="O425" s="114" t="str">
        <f ca="1" t="shared" si="51"/>
        <v>C2</v>
      </c>
      <c r="P425" s="39"/>
    </row>
    <row r="426" spans="1:16" s="40" customFormat="1" ht="39" customHeight="1" thickBot="1">
      <c r="A426" s="18" t="s">
        <v>868</v>
      </c>
      <c r="B426" s="7" t="s">
        <v>235</v>
      </c>
      <c r="C426" s="15" t="s">
        <v>236</v>
      </c>
      <c r="D426" s="16"/>
      <c r="E426" s="17"/>
      <c r="F426" s="13"/>
      <c r="G426" s="118"/>
      <c r="H426" s="8"/>
      <c r="I426" s="127"/>
      <c r="J426" s="111" t="str">
        <f ca="1" t="shared" si="47"/>
        <v>LOCKED</v>
      </c>
      <c r="K426" s="112" t="str">
        <f t="shared" si="48"/>
        <v>E067LAST USED CODE FOR SECTION</v>
      </c>
      <c r="L426" s="113">
        <f>MATCH(K426,'Pay Items'!$K$1:$K$489,0)</f>
        <v>426</v>
      </c>
      <c r="M426" s="114" t="str">
        <f ca="1" t="shared" si="49"/>
        <v>F0</v>
      </c>
      <c r="N426" s="114" t="str">
        <f ca="1" t="shared" si="50"/>
        <v>G</v>
      </c>
      <c r="O426" s="114" t="str">
        <f ca="1" t="shared" si="51"/>
        <v>C2</v>
      </c>
      <c r="P426" s="39"/>
    </row>
    <row r="427" spans="1:16" ht="36" customHeight="1" thickTop="1">
      <c r="A427" s="22"/>
      <c r="B427" s="27" t="s">
        <v>710</v>
      </c>
      <c r="C427" s="24" t="s">
        <v>232</v>
      </c>
      <c r="D427" s="121"/>
      <c r="E427" s="121"/>
      <c r="F427" s="121"/>
      <c r="G427" s="117"/>
      <c r="H427" s="25"/>
      <c r="I427" s="127"/>
      <c r="J427" s="111" t="str">
        <f ca="1" t="shared" si="47"/>
        <v>LOCKED</v>
      </c>
      <c r="K427" s="112" t="str">
        <f t="shared" si="48"/>
        <v>ADJUSTMENTS</v>
      </c>
      <c r="L427" s="113">
        <f>MATCH(K427,'Pay Items'!$K$1:$K$489,0)</f>
        <v>427</v>
      </c>
      <c r="M427" s="114" t="str">
        <f ca="1" t="shared" si="49"/>
        <v>F0</v>
      </c>
      <c r="N427" s="114" t="str">
        <f ca="1" t="shared" si="50"/>
        <v>G</v>
      </c>
      <c r="O427" s="114" t="str">
        <f ca="1" t="shared" si="51"/>
        <v>F2</v>
      </c>
      <c r="P427" s="39"/>
    </row>
    <row r="428" spans="1:16" s="38" customFormat="1" ht="43.5" customHeight="1">
      <c r="A428" s="6" t="s">
        <v>268</v>
      </c>
      <c r="B428" s="7" t="s">
        <v>149</v>
      </c>
      <c r="C428" s="3" t="s">
        <v>693</v>
      </c>
      <c r="D428" s="4" t="s">
        <v>6</v>
      </c>
      <c r="E428" s="1" t="s">
        <v>196</v>
      </c>
      <c r="F428" s="5"/>
      <c r="G428" s="37"/>
      <c r="H428" s="11">
        <f>ROUND(G428*F428,2)</f>
        <v>0</v>
      </c>
      <c r="I428" s="127"/>
      <c r="J428" s="111">
        <f ca="1" t="shared" si="47"/>
      </c>
      <c r="K428" s="112" t="str">
        <f t="shared" si="48"/>
        <v>F001Adjustment of Catch Basins / Manholes FramesCW 3210-R7each</v>
      </c>
      <c r="L428" s="113">
        <f>MATCH(K428,'Pay Items'!$K$1:$K$489,0)</f>
        <v>428</v>
      </c>
      <c r="M428" s="114" t="str">
        <f ca="1" t="shared" si="49"/>
        <v>F0</v>
      </c>
      <c r="N428" s="114" t="str">
        <f ca="1" t="shared" si="50"/>
        <v>C2</v>
      </c>
      <c r="O428" s="114" t="str">
        <f ca="1" t="shared" si="51"/>
        <v>C2</v>
      </c>
      <c r="P428" s="39"/>
    </row>
    <row r="429" spans="1:16" s="38" customFormat="1" ht="30" customHeight="1">
      <c r="A429" s="6" t="s">
        <v>269</v>
      </c>
      <c r="B429" s="7" t="s">
        <v>150</v>
      </c>
      <c r="C429" s="3" t="s">
        <v>796</v>
      </c>
      <c r="D429" s="4" t="s">
        <v>862</v>
      </c>
      <c r="E429" s="1"/>
      <c r="F429" s="5"/>
      <c r="G429" s="11"/>
      <c r="H429" s="8"/>
      <c r="I429" s="127"/>
      <c r="J429" s="111" t="str">
        <f ca="1" t="shared" si="47"/>
        <v>LOCKED</v>
      </c>
      <c r="K429" s="112" t="str">
        <f t="shared" si="48"/>
        <v>F002Replacing Existing RisersCW 2130-R11</v>
      </c>
      <c r="L429" s="113">
        <f>MATCH(K429,'Pay Items'!$K$1:$K$489,0)</f>
        <v>429</v>
      </c>
      <c r="M429" s="114" t="str">
        <f ca="1" t="shared" si="49"/>
        <v>F0</v>
      </c>
      <c r="N429" s="114" t="str">
        <f ca="1" t="shared" si="50"/>
        <v>C2</v>
      </c>
      <c r="O429" s="114" t="str">
        <f ca="1" t="shared" si="51"/>
        <v>C2</v>
      </c>
      <c r="P429" s="39"/>
    </row>
    <row r="430" spans="1:16" s="38" customFormat="1" ht="30" customHeight="1">
      <c r="A430" s="6" t="s">
        <v>797</v>
      </c>
      <c r="B430" s="128" t="s">
        <v>397</v>
      </c>
      <c r="C430" s="3" t="s">
        <v>809</v>
      </c>
      <c r="D430" s="4"/>
      <c r="E430" s="1" t="s">
        <v>198</v>
      </c>
      <c r="F430" s="5"/>
      <c r="G430" s="37"/>
      <c r="H430" s="11">
        <f>ROUND(G430*F430,2)</f>
        <v>0</v>
      </c>
      <c r="I430" s="127"/>
      <c r="J430" s="111">
        <f ca="1" t="shared" si="47"/>
      </c>
      <c r="K430" s="112" t="str">
        <f t="shared" si="48"/>
        <v>F002APre-cast Concrete Risersvert. m</v>
      </c>
      <c r="L430" s="113">
        <f>MATCH(K430,'Pay Items'!$K$1:$K$489,0)</f>
        <v>430</v>
      </c>
      <c r="M430" s="114" t="str">
        <f ca="1" t="shared" si="49"/>
        <v>F0</v>
      </c>
      <c r="N430" s="114" t="str">
        <f ca="1" t="shared" si="50"/>
        <v>C2</v>
      </c>
      <c r="O430" s="114" t="str">
        <f ca="1" t="shared" si="51"/>
        <v>C2</v>
      </c>
      <c r="P430" s="39"/>
    </row>
    <row r="431" spans="1:16" s="38" customFormat="1" ht="30" customHeight="1">
      <c r="A431" s="6" t="s">
        <v>798</v>
      </c>
      <c r="B431" s="128" t="s">
        <v>398</v>
      </c>
      <c r="C431" s="3" t="s">
        <v>810</v>
      </c>
      <c r="D431" s="4"/>
      <c r="E431" s="1" t="s">
        <v>198</v>
      </c>
      <c r="F431" s="5"/>
      <c r="G431" s="37"/>
      <c r="H431" s="11">
        <f>ROUND(G431*F431,2)</f>
        <v>0</v>
      </c>
      <c r="I431" s="127"/>
      <c r="J431" s="111">
        <f ca="1" t="shared" si="47"/>
      </c>
      <c r="K431" s="112" t="str">
        <f t="shared" si="48"/>
        <v>F002BBrick Risersvert. m</v>
      </c>
      <c r="L431" s="113">
        <f>MATCH(K431,'Pay Items'!$K$1:$K$489,0)</f>
        <v>431</v>
      </c>
      <c r="M431" s="114" t="str">
        <f ca="1" t="shared" si="49"/>
        <v>F0</v>
      </c>
      <c r="N431" s="114" t="str">
        <f ca="1" t="shared" si="50"/>
        <v>C2</v>
      </c>
      <c r="O431" s="114" t="str">
        <f ca="1" t="shared" si="51"/>
        <v>C2</v>
      </c>
      <c r="P431" s="39"/>
    </row>
    <row r="432" spans="1:16" s="38" customFormat="1" ht="30" customHeight="1">
      <c r="A432" s="6" t="s">
        <v>799</v>
      </c>
      <c r="B432" s="128" t="s">
        <v>399</v>
      </c>
      <c r="C432" s="3" t="s">
        <v>811</v>
      </c>
      <c r="D432" s="4"/>
      <c r="E432" s="1" t="s">
        <v>198</v>
      </c>
      <c r="F432" s="5"/>
      <c r="G432" s="37"/>
      <c r="H432" s="11">
        <f>ROUND(G432*F432,2)</f>
        <v>0</v>
      </c>
      <c r="I432" s="127"/>
      <c r="J432" s="111">
        <f ca="1" t="shared" si="47"/>
      </c>
      <c r="K432" s="112" t="str">
        <f t="shared" si="48"/>
        <v>F002CCast-in-place Concretevert. m</v>
      </c>
      <c r="L432" s="113">
        <f>MATCH(K432,'Pay Items'!$K$1:$K$489,0)</f>
        <v>432</v>
      </c>
      <c r="M432" s="114" t="str">
        <f ca="1" t="shared" si="49"/>
        <v>F0</v>
      </c>
      <c r="N432" s="114" t="str">
        <f ca="1" t="shared" si="50"/>
        <v>C2</v>
      </c>
      <c r="O432" s="114" t="str">
        <f ca="1" t="shared" si="51"/>
        <v>C2</v>
      </c>
      <c r="P432" s="39"/>
    </row>
    <row r="433" spans="1:16" ht="30" customHeight="1">
      <c r="A433" s="6" t="s">
        <v>270</v>
      </c>
      <c r="B433" s="7" t="s">
        <v>151</v>
      </c>
      <c r="C433" s="3" t="s">
        <v>697</v>
      </c>
      <c r="D433" s="4" t="s">
        <v>6</v>
      </c>
      <c r="E433" s="1"/>
      <c r="F433" s="5"/>
      <c r="G433" s="118"/>
      <c r="H433" s="8"/>
      <c r="I433" s="127"/>
      <c r="J433" s="111" t="str">
        <f ca="1" t="shared" si="47"/>
        <v>LOCKED</v>
      </c>
      <c r="K433" s="112" t="str">
        <f t="shared" si="48"/>
        <v>F003Lifter RingsCW 3210-R7</v>
      </c>
      <c r="L433" s="113">
        <f>MATCH(K433,'Pay Items'!$K$1:$K$489,0)</f>
        <v>433</v>
      </c>
      <c r="M433" s="114" t="str">
        <f ca="1" t="shared" si="49"/>
        <v>F0</v>
      </c>
      <c r="N433" s="114" t="str">
        <f ca="1" t="shared" si="50"/>
        <v>G</v>
      </c>
      <c r="O433" s="114" t="str">
        <f ca="1" t="shared" si="51"/>
        <v>C2</v>
      </c>
      <c r="P433" s="39"/>
    </row>
    <row r="434" spans="1:16" s="38" customFormat="1" ht="30" customHeight="1">
      <c r="A434" s="6" t="s">
        <v>271</v>
      </c>
      <c r="B434" s="128" t="s">
        <v>397</v>
      </c>
      <c r="C434" s="3" t="s">
        <v>1189</v>
      </c>
      <c r="D434" s="4"/>
      <c r="E434" s="1" t="s">
        <v>196</v>
      </c>
      <c r="F434" s="5"/>
      <c r="G434" s="37"/>
      <c r="H434" s="11">
        <f>ROUND(G434*F434,2)</f>
        <v>0</v>
      </c>
      <c r="I434" s="127"/>
      <c r="J434" s="111">
        <f ca="1" t="shared" si="47"/>
      </c>
      <c r="K434" s="112" t="str">
        <f t="shared" si="48"/>
        <v>F00438 mmeach</v>
      </c>
      <c r="L434" s="113">
        <f>MATCH(K434,'Pay Items'!$K$1:$K$489,0)</f>
        <v>434</v>
      </c>
      <c r="M434" s="114" t="str">
        <f ca="1" t="shared" si="49"/>
        <v>F0</v>
      </c>
      <c r="N434" s="114" t="str">
        <f ca="1" t="shared" si="50"/>
        <v>C2</v>
      </c>
      <c r="O434" s="114" t="str">
        <f ca="1" t="shared" si="51"/>
        <v>C2</v>
      </c>
      <c r="P434" s="39"/>
    </row>
    <row r="435" spans="1:16" s="38" customFormat="1" ht="30" customHeight="1">
      <c r="A435" s="6" t="s">
        <v>272</v>
      </c>
      <c r="B435" s="128" t="s">
        <v>398</v>
      </c>
      <c r="C435" s="3" t="s">
        <v>1190</v>
      </c>
      <c r="D435" s="4"/>
      <c r="E435" s="1" t="s">
        <v>196</v>
      </c>
      <c r="F435" s="5"/>
      <c r="G435" s="37"/>
      <c r="H435" s="11">
        <f>ROUND(G435*F435,2)</f>
        <v>0</v>
      </c>
      <c r="I435" s="127"/>
      <c r="J435" s="111">
        <f ca="1" t="shared" si="47"/>
      </c>
      <c r="K435" s="112" t="str">
        <f t="shared" si="48"/>
        <v>F00551 mmeach</v>
      </c>
      <c r="L435" s="113">
        <f>MATCH(K435,'Pay Items'!$K$1:$K$489,0)</f>
        <v>435</v>
      </c>
      <c r="M435" s="114" t="str">
        <f ca="1" t="shared" si="49"/>
        <v>F0</v>
      </c>
      <c r="N435" s="114" t="str">
        <f ca="1" t="shared" si="50"/>
        <v>C2</v>
      </c>
      <c r="O435" s="114" t="str">
        <f ca="1" t="shared" si="51"/>
        <v>C2</v>
      </c>
      <c r="P435" s="39"/>
    </row>
    <row r="436" spans="1:16" s="38" customFormat="1" ht="30" customHeight="1">
      <c r="A436" s="6" t="s">
        <v>273</v>
      </c>
      <c r="B436" s="128" t="s">
        <v>399</v>
      </c>
      <c r="C436" s="3" t="s">
        <v>1191</v>
      </c>
      <c r="D436" s="4"/>
      <c r="E436" s="1" t="s">
        <v>196</v>
      </c>
      <c r="F436" s="5"/>
      <c r="G436" s="37"/>
      <c r="H436" s="11">
        <f>ROUND(G436*F436,2)</f>
        <v>0</v>
      </c>
      <c r="I436" s="127"/>
      <c r="J436" s="111">
        <f ca="1" t="shared" si="47"/>
      </c>
      <c r="K436" s="112" t="str">
        <f t="shared" si="48"/>
        <v>F00664 mmeach</v>
      </c>
      <c r="L436" s="113">
        <f>MATCH(K436,'Pay Items'!$K$1:$K$489,0)</f>
        <v>436</v>
      </c>
      <c r="M436" s="114" t="str">
        <f ca="1" t="shared" si="49"/>
        <v>F0</v>
      </c>
      <c r="N436" s="114" t="str">
        <f ca="1" t="shared" si="50"/>
        <v>C2</v>
      </c>
      <c r="O436" s="114" t="str">
        <f ca="1" t="shared" si="51"/>
        <v>C2</v>
      </c>
      <c r="P436" s="39"/>
    </row>
    <row r="437" spans="1:16" s="38" customFormat="1" ht="30" customHeight="1">
      <c r="A437" s="6" t="s">
        <v>274</v>
      </c>
      <c r="B437" s="128" t="s">
        <v>400</v>
      </c>
      <c r="C437" s="3" t="s">
        <v>1192</v>
      </c>
      <c r="D437" s="4"/>
      <c r="E437" s="1" t="s">
        <v>196</v>
      </c>
      <c r="F437" s="5"/>
      <c r="G437" s="37"/>
      <c r="H437" s="11">
        <f>ROUND(G437*F437,2)</f>
        <v>0</v>
      </c>
      <c r="I437" s="127"/>
      <c r="J437" s="111">
        <f ca="1" t="shared" si="47"/>
      </c>
      <c r="K437" s="112" t="str">
        <f t="shared" si="48"/>
        <v>F00776 mmeach</v>
      </c>
      <c r="L437" s="113">
        <f>MATCH(K437,'Pay Items'!$K$1:$K$489,0)</f>
        <v>437</v>
      </c>
      <c r="M437" s="114" t="str">
        <f ca="1" t="shared" si="49"/>
        <v>F0</v>
      </c>
      <c r="N437" s="114" t="str">
        <f ca="1" t="shared" si="50"/>
        <v>C2</v>
      </c>
      <c r="O437" s="114" t="str">
        <f ca="1" t="shared" si="51"/>
        <v>C2</v>
      </c>
      <c r="P437" s="39"/>
    </row>
    <row r="438" spans="1:16" ht="30" customHeight="1">
      <c r="A438" s="88" t="s">
        <v>275</v>
      </c>
      <c r="B438" s="7"/>
      <c r="C438" s="87" t="s">
        <v>705</v>
      </c>
      <c r="D438" s="4"/>
      <c r="E438" s="1"/>
      <c r="F438" s="5"/>
      <c r="G438" s="118"/>
      <c r="H438" s="8"/>
      <c r="I438" s="127"/>
      <c r="J438" s="111" t="str">
        <f ca="1" t="shared" si="47"/>
        <v>LOCKED</v>
      </c>
      <c r="K438" s="112" t="str">
        <f t="shared" si="48"/>
        <v>F008Pay Item Removed</v>
      </c>
      <c r="L438" s="113">
        <f>MATCH(K438,'Pay Items'!$K$1:$K$489,0)</f>
        <v>438</v>
      </c>
      <c r="M438" s="114" t="str">
        <f ca="1" t="shared" si="49"/>
        <v>F0</v>
      </c>
      <c r="N438" s="114" t="str">
        <f ca="1" t="shared" si="50"/>
        <v>G</v>
      </c>
      <c r="O438" s="114" t="str">
        <f ca="1" t="shared" si="51"/>
        <v>C2</v>
      </c>
      <c r="P438" s="39"/>
    </row>
    <row r="439" spans="1:16" ht="30" customHeight="1">
      <c r="A439" s="6" t="s">
        <v>276</v>
      </c>
      <c r="B439" s="7" t="s">
        <v>152</v>
      </c>
      <c r="C439" s="3" t="s">
        <v>695</v>
      </c>
      <c r="D439" s="4" t="s">
        <v>6</v>
      </c>
      <c r="E439" s="1" t="s">
        <v>196</v>
      </c>
      <c r="F439" s="5"/>
      <c r="G439" s="37"/>
      <c r="H439" s="11">
        <f aca="true" t="shared" si="53" ref="H439:H445">ROUND(G439*F439,2)</f>
        <v>0</v>
      </c>
      <c r="I439" s="127"/>
      <c r="J439" s="111">
        <f ca="1" t="shared" si="47"/>
      </c>
      <c r="K439" s="112" t="str">
        <f t="shared" si="48"/>
        <v>F009Adjustment of Valve BoxesCW 3210-R7each</v>
      </c>
      <c r="L439" s="113">
        <f>MATCH(K439,'Pay Items'!$K$1:$K$489,0)</f>
        <v>439</v>
      </c>
      <c r="M439" s="114" t="str">
        <f ca="1" t="shared" si="49"/>
        <v>F0</v>
      </c>
      <c r="N439" s="114" t="str">
        <f ca="1" t="shared" si="50"/>
        <v>C2</v>
      </c>
      <c r="O439" s="114" t="str">
        <f ca="1" t="shared" si="51"/>
        <v>C2</v>
      </c>
      <c r="P439" s="39"/>
    </row>
    <row r="440" spans="1:16" ht="30" customHeight="1">
      <c r="A440" s="6" t="s">
        <v>522</v>
      </c>
      <c r="B440" s="7" t="s">
        <v>153</v>
      </c>
      <c r="C440" s="3" t="s">
        <v>698</v>
      </c>
      <c r="D440" s="4" t="s">
        <v>6</v>
      </c>
      <c r="E440" s="1" t="s">
        <v>196</v>
      </c>
      <c r="F440" s="5"/>
      <c r="G440" s="37"/>
      <c r="H440" s="11">
        <f t="shared" si="53"/>
        <v>0</v>
      </c>
      <c r="I440" s="127"/>
      <c r="J440" s="111">
        <f ca="1" t="shared" si="47"/>
      </c>
      <c r="K440" s="112" t="str">
        <f t="shared" si="48"/>
        <v>F010Valve Box ExtensionsCW 3210-R7each</v>
      </c>
      <c r="L440" s="113">
        <f>MATCH(K440,'Pay Items'!$K$1:$K$489,0)</f>
        <v>440</v>
      </c>
      <c r="M440" s="114" t="str">
        <f ca="1" t="shared" si="49"/>
        <v>F0</v>
      </c>
      <c r="N440" s="114" t="str">
        <f ca="1" t="shared" si="50"/>
        <v>C2</v>
      </c>
      <c r="O440" s="114" t="str">
        <f ca="1" t="shared" si="51"/>
        <v>C2</v>
      </c>
      <c r="P440" s="39"/>
    </row>
    <row r="441" spans="1:16" s="38" customFormat="1" ht="30" customHeight="1">
      <c r="A441" s="6" t="s">
        <v>277</v>
      </c>
      <c r="B441" s="7" t="s">
        <v>669</v>
      </c>
      <c r="C441" s="3" t="s">
        <v>696</v>
      </c>
      <c r="D441" s="4" t="s">
        <v>6</v>
      </c>
      <c r="E441" s="1" t="s">
        <v>196</v>
      </c>
      <c r="F441" s="5"/>
      <c r="G441" s="37"/>
      <c r="H441" s="11">
        <f t="shared" si="53"/>
        <v>0</v>
      </c>
      <c r="I441" s="127"/>
      <c r="J441" s="111">
        <f ca="1" t="shared" si="47"/>
      </c>
      <c r="K441" s="112" t="str">
        <f t="shared" si="48"/>
        <v>F011Adjustment of Curb Stop BoxesCW 3210-R7each</v>
      </c>
      <c r="L441" s="113">
        <f>MATCH(K441,'Pay Items'!$K$1:$K$489,0)</f>
        <v>441</v>
      </c>
      <c r="M441" s="114" t="str">
        <f ca="1" t="shared" si="49"/>
        <v>F0</v>
      </c>
      <c r="N441" s="114" t="str">
        <f ca="1" t="shared" si="50"/>
        <v>C2</v>
      </c>
      <c r="O441" s="114" t="str">
        <f ca="1" t="shared" si="51"/>
        <v>C2</v>
      </c>
      <c r="P441" s="39"/>
    </row>
    <row r="442" spans="1:16" s="41" customFormat="1" ht="30" customHeight="1">
      <c r="A442" s="6" t="s">
        <v>278</v>
      </c>
      <c r="B442" s="7" t="s">
        <v>154</v>
      </c>
      <c r="C442" s="3" t="s">
        <v>700</v>
      </c>
      <c r="D442" s="4" t="s">
        <v>7</v>
      </c>
      <c r="E442" s="1" t="s">
        <v>196</v>
      </c>
      <c r="F442" s="5"/>
      <c r="G442" s="37"/>
      <c r="H442" s="11">
        <f t="shared" si="53"/>
        <v>0</v>
      </c>
      <c r="I442" s="127"/>
      <c r="J442" s="111">
        <f ca="1" t="shared" si="47"/>
      </c>
      <c r="K442" s="112" t="str">
        <f t="shared" si="48"/>
        <v>F012Supply of Curb Inlet Box CoversCW 3210-R7each</v>
      </c>
      <c r="L442" s="113">
        <f>MATCH(K442,'Pay Items'!$K$1:$K$489,0)</f>
        <v>442</v>
      </c>
      <c r="M442" s="114" t="str">
        <f ca="1" t="shared" si="49"/>
        <v>F0</v>
      </c>
      <c r="N442" s="114" t="str">
        <f ca="1" t="shared" si="50"/>
        <v>C2</v>
      </c>
      <c r="O442" s="114" t="str">
        <f ca="1" t="shared" si="51"/>
        <v>C2</v>
      </c>
      <c r="P442" s="39"/>
    </row>
    <row r="443" spans="1:16" s="38" customFormat="1" ht="30" customHeight="1">
      <c r="A443" s="6" t="s">
        <v>92</v>
      </c>
      <c r="B443" s="7" t="s">
        <v>155</v>
      </c>
      <c r="C443" s="3" t="s">
        <v>721</v>
      </c>
      <c r="D443" s="4" t="s">
        <v>7</v>
      </c>
      <c r="E443" s="1" t="s">
        <v>196</v>
      </c>
      <c r="F443" s="5"/>
      <c r="G443" s="37"/>
      <c r="H443" s="11">
        <f t="shared" si="53"/>
        <v>0</v>
      </c>
      <c r="I443" s="142"/>
      <c r="J443" s="111">
        <f ca="1" t="shared" si="47"/>
      </c>
      <c r="K443" s="112" t="str">
        <f t="shared" si="48"/>
        <v>F013Supply of Curb Inlet FramesCW 3210-R7each</v>
      </c>
      <c r="L443" s="113">
        <f>MATCH(K443,'Pay Items'!$K$1:$K$489,0)</f>
        <v>443</v>
      </c>
      <c r="M443" s="114" t="str">
        <f ca="1" t="shared" si="49"/>
        <v>F0</v>
      </c>
      <c r="N443" s="114" t="str">
        <f ca="1" t="shared" si="50"/>
        <v>C2</v>
      </c>
      <c r="O443" s="114" t="str">
        <f ca="1" t="shared" si="51"/>
        <v>C2</v>
      </c>
      <c r="P443" s="39"/>
    </row>
    <row r="444" spans="1:16" s="41" customFormat="1" ht="43.5" customHeight="1">
      <c r="A444" s="6" t="s">
        <v>279</v>
      </c>
      <c r="B444" s="7" t="s">
        <v>506</v>
      </c>
      <c r="C444" s="21" t="s">
        <v>694</v>
      </c>
      <c r="D444" s="4" t="s">
        <v>6</v>
      </c>
      <c r="E444" s="1" t="s">
        <v>196</v>
      </c>
      <c r="F444" s="5"/>
      <c r="G444" s="37"/>
      <c r="H444" s="11">
        <f t="shared" si="53"/>
        <v>0</v>
      </c>
      <c r="I444" s="127"/>
      <c r="J444" s="111">
        <f ca="1" t="shared" si="47"/>
      </c>
      <c r="K444" s="112" t="str">
        <f t="shared" si="48"/>
        <v>F014Adjustment of Curb Inlet with New Inlet BoxCW 3210-R7each</v>
      </c>
      <c r="L444" s="113">
        <f>MATCH(K444,'Pay Items'!$K$1:$K$489,0)</f>
        <v>444</v>
      </c>
      <c r="M444" s="114" t="str">
        <f ca="1" t="shared" si="49"/>
        <v>F0</v>
      </c>
      <c r="N444" s="114" t="str">
        <f ca="1" t="shared" si="50"/>
        <v>C2</v>
      </c>
      <c r="O444" s="114" t="str">
        <f ca="1" t="shared" si="51"/>
        <v>C2</v>
      </c>
      <c r="P444" s="39"/>
    </row>
    <row r="445" spans="1:16" s="38" customFormat="1" ht="43.5" customHeight="1">
      <c r="A445" s="6" t="s">
        <v>93</v>
      </c>
      <c r="B445" s="7" t="s">
        <v>156</v>
      </c>
      <c r="C445" s="3" t="s">
        <v>713</v>
      </c>
      <c r="D445" s="4" t="s">
        <v>6</v>
      </c>
      <c r="E445" s="1" t="s">
        <v>196</v>
      </c>
      <c r="F445" s="5"/>
      <c r="G445" s="37"/>
      <c r="H445" s="11">
        <f t="shared" si="53"/>
        <v>0</v>
      </c>
      <c r="I445" s="127"/>
      <c r="J445" s="111">
        <f ca="1" t="shared" si="47"/>
      </c>
      <c r="K445" s="112" t="str">
        <f t="shared" si="48"/>
        <v>F015Adjustment of Curb and Gutter Inlet FramesCW 3210-R7each</v>
      </c>
      <c r="L445" s="113">
        <f>MATCH(K445,'Pay Items'!$K$1:$K$489,0)</f>
        <v>445</v>
      </c>
      <c r="M445" s="114" t="str">
        <f ca="1" t="shared" si="49"/>
        <v>F0</v>
      </c>
      <c r="N445" s="114" t="str">
        <f ca="1" t="shared" si="50"/>
        <v>C2</v>
      </c>
      <c r="O445" s="114" t="str">
        <f ca="1" t="shared" si="51"/>
        <v>C2</v>
      </c>
      <c r="P445" s="39"/>
    </row>
    <row r="446" spans="1:16" s="109" customFormat="1" ht="30" customHeight="1">
      <c r="A446" s="88" t="s">
        <v>504</v>
      </c>
      <c r="B446" s="135"/>
      <c r="C446" s="87" t="s">
        <v>705</v>
      </c>
      <c r="D446" s="104"/>
      <c r="E446" s="105"/>
      <c r="F446" s="106"/>
      <c r="G446" s="136"/>
      <c r="H446" s="108"/>
      <c r="I446" s="143"/>
      <c r="J446" s="111" t="str">
        <f ca="1" t="shared" si="47"/>
        <v>LOCKED</v>
      </c>
      <c r="K446" s="112" t="str">
        <f t="shared" si="48"/>
        <v>F016Pay Item Removed</v>
      </c>
      <c r="L446" s="113">
        <f>MATCH(K446,'Pay Items'!$K$1:$K$489,0)</f>
        <v>446</v>
      </c>
      <c r="M446" s="114" t="str">
        <f ca="1" t="shared" si="49"/>
        <v>F0</v>
      </c>
      <c r="N446" s="114" t="str">
        <f ca="1" t="shared" si="50"/>
        <v>G</v>
      </c>
      <c r="O446" s="114" t="str">
        <f ca="1" t="shared" si="51"/>
        <v>C2</v>
      </c>
      <c r="P446" s="110"/>
    </row>
    <row r="447" spans="1:16" s="109" customFormat="1" ht="30" customHeight="1">
      <c r="A447" s="88" t="s">
        <v>280</v>
      </c>
      <c r="B447" s="135"/>
      <c r="C447" s="87" t="s">
        <v>705</v>
      </c>
      <c r="D447" s="104"/>
      <c r="E447" s="105"/>
      <c r="F447" s="106"/>
      <c r="G447" s="107"/>
      <c r="H447" s="108"/>
      <c r="I447" s="137"/>
      <c r="J447" s="111" t="str">
        <f ca="1" t="shared" si="47"/>
        <v>LOCKED</v>
      </c>
      <c r="K447" s="112" t="str">
        <f t="shared" si="48"/>
        <v>F017Pay Item Removed</v>
      </c>
      <c r="L447" s="113">
        <f>MATCH(K447,'Pay Items'!$K$1:$K$489,0)</f>
        <v>447</v>
      </c>
      <c r="M447" s="114" t="str">
        <f ca="1" t="shared" si="49"/>
        <v>F0</v>
      </c>
      <c r="N447" s="114" t="str">
        <f ca="1" t="shared" si="50"/>
        <v>C2</v>
      </c>
      <c r="O447" s="114" t="str">
        <f ca="1" t="shared" si="51"/>
        <v>C2</v>
      </c>
      <c r="P447" s="110"/>
    </row>
    <row r="448" spans="1:16" s="38" customFormat="1" ht="30" customHeight="1">
      <c r="A448" s="6" t="s">
        <v>281</v>
      </c>
      <c r="B448" s="7" t="s">
        <v>507</v>
      </c>
      <c r="C448" s="3" t="s">
        <v>699</v>
      </c>
      <c r="D448" s="4" t="s">
        <v>6</v>
      </c>
      <c r="E448" s="1" t="s">
        <v>196</v>
      </c>
      <c r="F448" s="5"/>
      <c r="G448" s="37"/>
      <c r="H448" s="11">
        <f aca="true" t="shared" si="54" ref="H448:H458">ROUND(G448*F448,2)</f>
        <v>0</v>
      </c>
      <c r="I448" s="127"/>
      <c r="J448" s="111">
        <f ca="1" t="shared" si="47"/>
      </c>
      <c r="K448" s="112" t="str">
        <f t="shared" si="48"/>
        <v>F018Curb Stop ExtensionsCW 3210-R7each</v>
      </c>
      <c r="L448" s="113">
        <f>MATCH(K448,'Pay Items'!$K$1:$K$489,0)</f>
        <v>448</v>
      </c>
      <c r="M448" s="114" t="str">
        <f ca="1" t="shared" si="49"/>
        <v>F0</v>
      </c>
      <c r="N448" s="114" t="str">
        <f ca="1" t="shared" si="50"/>
        <v>C2</v>
      </c>
      <c r="O448" s="114" t="str">
        <f ca="1" t="shared" si="51"/>
        <v>C2</v>
      </c>
      <c r="P448" s="39"/>
    </row>
    <row r="449" spans="1:16" s="38" customFormat="1" ht="30" customHeight="1">
      <c r="A449" s="6" t="s">
        <v>505</v>
      </c>
      <c r="B449" s="7" t="s">
        <v>157</v>
      </c>
      <c r="C449" s="3" t="s">
        <v>680</v>
      </c>
      <c r="D449" s="4" t="s">
        <v>1095</v>
      </c>
      <c r="E449" s="1" t="s">
        <v>196</v>
      </c>
      <c r="F449" s="5"/>
      <c r="G449" s="37"/>
      <c r="H449" s="11">
        <f t="shared" si="54"/>
        <v>0</v>
      </c>
      <c r="I449" s="127"/>
      <c r="J449" s="111">
        <f ca="1" t="shared" si="47"/>
      </c>
      <c r="K449" s="112" t="str">
        <f t="shared" si="48"/>
        <v>F019Type A Relocation of HydrantCW 2110-R10each</v>
      </c>
      <c r="L449" s="113">
        <f>MATCH(K449,'Pay Items'!$K$1:$K$489,0)</f>
        <v>449</v>
      </c>
      <c r="M449" s="114" t="str">
        <f ca="1" t="shared" si="49"/>
        <v>F0</v>
      </c>
      <c r="N449" s="114" t="str">
        <f ca="1" t="shared" si="50"/>
        <v>C2</v>
      </c>
      <c r="O449" s="114" t="str">
        <f ca="1" t="shared" si="51"/>
        <v>C2</v>
      </c>
      <c r="P449" s="39"/>
    </row>
    <row r="450" spans="1:16" s="38" customFormat="1" ht="54.75" customHeight="1">
      <c r="A450" s="6" t="s">
        <v>686</v>
      </c>
      <c r="B450" s="7" t="s">
        <v>158</v>
      </c>
      <c r="C450" s="3" t="s">
        <v>692</v>
      </c>
      <c r="D450" s="4" t="s">
        <v>1095</v>
      </c>
      <c r="E450" s="1" t="s">
        <v>196</v>
      </c>
      <c r="F450" s="5"/>
      <c r="G450" s="37"/>
      <c r="H450" s="11">
        <f t="shared" si="54"/>
        <v>0</v>
      </c>
      <c r="I450" s="127"/>
      <c r="J450" s="111">
        <f ca="1" t="shared" si="47"/>
      </c>
      <c r="K450" s="112" t="str">
        <f t="shared" si="48"/>
        <v>F020Type B Relocation of Hydrant with Connection to existing Main Using Tapping Sleeve and ValveCW 2110-R10each</v>
      </c>
      <c r="L450" s="113">
        <f>MATCH(K450,'Pay Items'!$K$1:$K$489,0)</f>
        <v>450</v>
      </c>
      <c r="M450" s="114" t="str">
        <f ca="1" t="shared" si="49"/>
        <v>F0</v>
      </c>
      <c r="N450" s="114" t="str">
        <f ca="1" t="shared" si="50"/>
        <v>C2</v>
      </c>
      <c r="O450" s="114" t="str">
        <f ca="1" t="shared" si="51"/>
        <v>C2</v>
      </c>
      <c r="P450" s="39"/>
    </row>
    <row r="451" spans="1:16" s="38" customFormat="1" ht="44.25" customHeight="1">
      <c r="A451" s="6" t="s">
        <v>687</v>
      </c>
      <c r="B451" s="7" t="s">
        <v>681</v>
      </c>
      <c r="C451" s="3" t="s">
        <v>682</v>
      </c>
      <c r="D451" s="4" t="s">
        <v>1095</v>
      </c>
      <c r="E451" s="1" t="s">
        <v>196</v>
      </c>
      <c r="F451" s="5"/>
      <c r="G451" s="37"/>
      <c r="H451" s="11">
        <f t="shared" si="54"/>
        <v>0</v>
      </c>
      <c r="I451" s="127"/>
      <c r="J451" s="111">
        <f ca="1" t="shared" si="47"/>
      </c>
      <c r="K451" s="112" t="str">
        <f t="shared" si="48"/>
        <v>F021Type B Relocation of Hydrant with Connection to New Main Using a TeeCW 2110-R10each</v>
      </c>
      <c r="L451" s="113">
        <f>MATCH(K451,'Pay Items'!$K$1:$K$489,0)</f>
        <v>451</v>
      </c>
      <c r="M451" s="114" t="str">
        <f ca="1" t="shared" si="49"/>
        <v>F0</v>
      </c>
      <c r="N451" s="114" t="str">
        <f ca="1" t="shared" si="50"/>
        <v>C2</v>
      </c>
      <c r="O451" s="114" t="str">
        <f ca="1" t="shared" si="51"/>
        <v>C2</v>
      </c>
      <c r="P451" s="39"/>
    </row>
    <row r="452" spans="1:16" s="38" customFormat="1" ht="30" customHeight="1">
      <c r="A452" s="6" t="s">
        <v>688</v>
      </c>
      <c r="B452" s="7" t="s">
        <v>683</v>
      </c>
      <c r="C452" s="3" t="s">
        <v>1096</v>
      </c>
      <c r="D452" s="4" t="s">
        <v>1095</v>
      </c>
      <c r="E452" s="1" t="s">
        <v>196</v>
      </c>
      <c r="F452" s="5"/>
      <c r="G452" s="37"/>
      <c r="H452" s="11">
        <f t="shared" si="54"/>
        <v>0</v>
      </c>
      <c r="I452" s="127"/>
      <c r="J452" s="111">
        <f ca="1" t="shared" si="47"/>
      </c>
      <c r="K452" s="112" t="str">
        <f t="shared" si="48"/>
        <v>F022Raising of Existing HydrantCW 2110-R10each</v>
      </c>
      <c r="L452" s="113">
        <f>MATCH(K452,'Pay Items'!$K$1:$K$489,0)</f>
        <v>452</v>
      </c>
      <c r="M452" s="114" t="str">
        <f ca="1" t="shared" si="49"/>
        <v>F0</v>
      </c>
      <c r="N452" s="114" t="str">
        <f ca="1" t="shared" si="50"/>
        <v>C2</v>
      </c>
      <c r="O452" s="114" t="str">
        <f ca="1" t="shared" si="51"/>
        <v>C2</v>
      </c>
      <c r="P452" s="39"/>
    </row>
    <row r="453" spans="1:16" s="38" customFormat="1" ht="30" customHeight="1">
      <c r="A453" s="6" t="s">
        <v>689</v>
      </c>
      <c r="B453" s="7" t="s">
        <v>684</v>
      </c>
      <c r="C453" s="147" t="s">
        <v>1097</v>
      </c>
      <c r="D453" s="4" t="s">
        <v>1095</v>
      </c>
      <c r="E453" s="1" t="s">
        <v>196</v>
      </c>
      <c r="F453" s="5"/>
      <c r="G453" s="37"/>
      <c r="H453" s="11">
        <f t="shared" si="54"/>
        <v>0</v>
      </c>
      <c r="I453" s="127"/>
      <c r="J453" s="111">
        <f ca="1" t="shared" si="47"/>
      </c>
      <c r="K453" s="112" t="str">
        <f t="shared" si="48"/>
        <v>F023Removing and Lowering of HydrantCW 2110-R10each</v>
      </c>
      <c r="L453" s="113">
        <f>MATCH(K453,'Pay Items'!$K$1:$K$489,0)</f>
        <v>453</v>
      </c>
      <c r="M453" s="114" t="str">
        <f ca="1" t="shared" si="49"/>
        <v>F0</v>
      </c>
      <c r="N453" s="114" t="str">
        <f ca="1" t="shared" si="50"/>
        <v>C2</v>
      </c>
      <c r="O453" s="114" t="str">
        <f ca="1" t="shared" si="51"/>
        <v>C2</v>
      </c>
      <c r="P453" s="39"/>
    </row>
    <row r="454" spans="1:16" s="38" customFormat="1" ht="39" customHeight="1">
      <c r="A454" s="6" t="s">
        <v>690</v>
      </c>
      <c r="B454" s="7" t="s">
        <v>685</v>
      </c>
      <c r="C454" s="3" t="s">
        <v>1098</v>
      </c>
      <c r="D454" s="4" t="s">
        <v>1095</v>
      </c>
      <c r="E454" s="1" t="s">
        <v>196</v>
      </c>
      <c r="F454" s="5"/>
      <c r="G454" s="37"/>
      <c r="H454" s="11">
        <f t="shared" si="54"/>
        <v>0</v>
      </c>
      <c r="I454" s="127"/>
      <c r="J454" s="111">
        <f aca="true" ca="1" t="shared" si="55" ref="J454:J489">IF(CELL("protect",$G454)=1,"LOCKED","")</f>
      </c>
      <c r="K454" s="112" t="str">
        <f aca="true" t="shared" si="56" ref="K454:K489">CLEAN(CONCATENATE(TRIM($A454),TRIM($C454),TRIM($D454),TRIM($E454)))</f>
        <v>F024Abandonment of Hydrant Tee on Watermains in ServiceCW 2110-R10each</v>
      </c>
      <c r="L454" s="113">
        <f>MATCH(K454,'Pay Items'!$K$1:$K$489,0)</f>
        <v>454</v>
      </c>
      <c r="M454" s="114" t="str">
        <f aca="true" ca="1" t="shared" si="57" ref="M454:M489">CELL("format",$F454)</f>
        <v>F0</v>
      </c>
      <c r="N454" s="114" t="str">
        <f aca="true" ca="1" t="shared" si="58" ref="N454:N489">CELL("format",$G454)</f>
        <v>C2</v>
      </c>
      <c r="O454" s="114" t="str">
        <f aca="true" ca="1" t="shared" si="59" ref="O454:O489">CELL("format",$H454)</f>
        <v>C2</v>
      </c>
      <c r="P454" s="39"/>
    </row>
    <row r="455" spans="1:16" s="38" customFormat="1" ht="30" customHeight="1">
      <c r="A455" s="6" t="s">
        <v>716</v>
      </c>
      <c r="B455" s="7" t="s">
        <v>804</v>
      </c>
      <c r="C455" s="3" t="s">
        <v>718</v>
      </c>
      <c r="D455" s="4" t="s">
        <v>862</v>
      </c>
      <c r="E455" s="1" t="s">
        <v>196</v>
      </c>
      <c r="F455" s="82"/>
      <c r="G455" s="37"/>
      <c r="H455" s="11">
        <f t="shared" si="54"/>
        <v>0</v>
      </c>
      <c r="I455" s="127"/>
      <c r="J455" s="111">
        <f ca="1" t="shared" si="55"/>
      </c>
      <c r="K455" s="112" t="str">
        <f t="shared" si="56"/>
        <v>F025Installing New Flat Top ReducerCW 2130-R11each</v>
      </c>
      <c r="L455" s="113">
        <f>MATCH(K455,'Pay Items'!$K$1:$K$489,0)</f>
        <v>455</v>
      </c>
      <c r="M455" s="114" t="str">
        <f ca="1" t="shared" si="57"/>
        <v>F0</v>
      </c>
      <c r="N455" s="114" t="str">
        <f ca="1" t="shared" si="58"/>
        <v>C2</v>
      </c>
      <c r="O455" s="114" t="str">
        <f ca="1" t="shared" si="59"/>
        <v>C2</v>
      </c>
      <c r="P455" s="39"/>
    </row>
    <row r="456" spans="1:16" s="38" customFormat="1" ht="30" customHeight="1">
      <c r="A456" s="6" t="s">
        <v>717</v>
      </c>
      <c r="B456" s="7" t="s">
        <v>805</v>
      </c>
      <c r="C456" s="3" t="s">
        <v>719</v>
      </c>
      <c r="D456" s="4" t="s">
        <v>862</v>
      </c>
      <c r="E456" s="1" t="s">
        <v>196</v>
      </c>
      <c r="F456" s="82"/>
      <c r="G456" s="37"/>
      <c r="H456" s="11">
        <f t="shared" si="54"/>
        <v>0</v>
      </c>
      <c r="I456" s="127"/>
      <c r="J456" s="111">
        <f ca="1" t="shared" si="55"/>
      </c>
      <c r="K456" s="112" t="str">
        <f t="shared" si="56"/>
        <v>F026Replacing Existing Flat Top ReducerCW 2130-R11each</v>
      </c>
      <c r="L456" s="113">
        <f>MATCH(K456,'Pay Items'!$K$1:$K$489,0)</f>
        <v>456</v>
      </c>
      <c r="M456" s="114" t="str">
        <f ca="1" t="shared" si="57"/>
        <v>F0</v>
      </c>
      <c r="N456" s="114" t="str">
        <f ca="1" t="shared" si="58"/>
        <v>C2</v>
      </c>
      <c r="O456" s="114" t="str">
        <f ca="1" t="shared" si="59"/>
        <v>C2</v>
      </c>
      <c r="P456" s="39"/>
    </row>
    <row r="457" spans="1:16" s="41" customFormat="1" ht="43.5" customHeight="1">
      <c r="A457" s="6" t="s">
        <v>8</v>
      </c>
      <c r="B457" s="7" t="s">
        <v>9</v>
      </c>
      <c r="C457" s="21" t="s">
        <v>1193</v>
      </c>
      <c r="D457" s="4" t="s">
        <v>6</v>
      </c>
      <c r="E457" s="1" t="s">
        <v>196</v>
      </c>
      <c r="F457" s="5"/>
      <c r="G457" s="37"/>
      <c r="H457" s="11">
        <f t="shared" si="54"/>
        <v>0</v>
      </c>
      <c r="I457" s="127"/>
      <c r="J457" s="111">
        <f ca="1" t="shared" si="55"/>
      </c>
      <c r="K457" s="112" t="str">
        <f t="shared" si="56"/>
        <v>F027Barrier Curb and Gutter Frame Riser and Grated Cover (38 mm)CW 3210-R7each</v>
      </c>
      <c r="L457" s="113">
        <f>MATCH(K457,'Pay Items'!$K$1:$K$489,0)</f>
        <v>457</v>
      </c>
      <c r="M457" s="114" t="str">
        <f ca="1" t="shared" si="57"/>
        <v>F0</v>
      </c>
      <c r="N457" s="114" t="str">
        <f ca="1" t="shared" si="58"/>
        <v>C2</v>
      </c>
      <c r="O457" s="114" t="str">
        <f ca="1" t="shared" si="59"/>
        <v>C2</v>
      </c>
      <c r="P457" s="39"/>
    </row>
    <row r="458" spans="1:16" s="38" customFormat="1" ht="43.5" customHeight="1">
      <c r="A458" s="6" t="s">
        <v>10</v>
      </c>
      <c r="B458" s="7" t="s">
        <v>11</v>
      </c>
      <c r="C458" s="3" t="s">
        <v>12</v>
      </c>
      <c r="D458" s="4" t="s">
        <v>6</v>
      </c>
      <c r="E458" s="1" t="s">
        <v>196</v>
      </c>
      <c r="F458" s="82"/>
      <c r="G458" s="37"/>
      <c r="H458" s="11">
        <f t="shared" si="54"/>
        <v>0</v>
      </c>
      <c r="I458" s="127"/>
      <c r="J458" s="111">
        <f ca="1" t="shared" si="55"/>
      </c>
      <c r="K458" s="112" t="str">
        <f t="shared" si="56"/>
        <v>F028Adjustment of Traffic Signal Service Box FramesCW 3210-R7each</v>
      </c>
      <c r="L458" s="113">
        <f>MATCH(K458,'Pay Items'!$K$1:$K$489,0)</f>
        <v>458</v>
      </c>
      <c r="M458" s="114" t="str">
        <f ca="1" t="shared" si="57"/>
        <v>F0</v>
      </c>
      <c r="N458" s="114" t="str">
        <f ca="1" t="shared" si="58"/>
        <v>C2</v>
      </c>
      <c r="O458" s="114" t="str">
        <f ca="1" t="shared" si="59"/>
        <v>C2</v>
      </c>
      <c r="P458" s="39"/>
    </row>
    <row r="459" spans="1:16" s="40" customFormat="1" ht="39.75" customHeight="1" thickBot="1">
      <c r="A459" s="6" t="s">
        <v>10</v>
      </c>
      <c r="B459" s="7" t="s">
        <v>235</v>
      </c>
      <c r="C459" s="15" t="s">
        <v>236</v>
      </c>
      <c r="D459" s="16"/>
      <c r="E459" s="17"/>
      <c r="F459" s="13"/>
      <c r="G459" s="118"/>
      <c r="H459" s="8"/>
      <c r="I459" s="127"/>
      <c r="J459" s="111" t="str">
        <f ca="1" t="shared" si="55"/>
        <v>LOCKED</v>
      </c>
      <c r="K459" s="112" t="str">
        <f t="shared" si="56"/>
        <v>F028LAST USED CODE FOR SECTION</v>
      </c>
      <c r="L459" s="113">
        <f>MATCH(K459,'Pay Items'!$K$1:$K$489,0)</f>
        <v>459</v>
      </c>
      <c r="M459" s="114" t="str">
        <f ca="1" t="shared" si="57"/>
        <v>F0</v>
      </c>
      <c r="N459" s="114" t="str">
        <f ca="1" t="shared" si="58"/>
        <v>G</v>
      </c>
      <c r="O459" s="114" t="str">
        <f ca="1" t="shared" si="59"/>
        <v>C2</v>
      </c>
      <c r="P459" s="39"/>
    </row>
    <row r="460" spans="1:16" ht="36" customHeight="1" thickTop="1">
      <c r="A460" s="22"/>
      <c r="B460" s="27" t="s">
        <v>711</v>
      </c>
      <c r="C460" s="24" t="s">
        <v>233</v>
      </c>
      <c r="D460" s="121"/>
      <c r="E460" s="121"/>
      <c r="F460" s="121"/>
      <c r="G460" s="117"/>
      <c r="H460" s="25"/>
      <c r="I460" s="127"/>
      <c r="J460" s="111" t="str">
        <f ca="1" t="shared" si="55"/>
        <v>LOCKED</v>
      </c>
      <c r="K460" s="112" t="str">
        <f t="shared" si="56"/>
        <v>LANDSCAPING</v>
      </c>
      <c r="L460" s="113">
        <f>MATCH(K460,'Pay Items'!$K$1:$K$489,0)</f>
        <v>460</v>
      </c>
      <c r="M460" s="114" t="str">
        <f ca="1" t="shared" si="57"/>
        <v>F0</v>
      </c>
      <c r="N460" s="114" t="str">
        <f ca="1" t="shared" si="58"/>
        <v>G</v>
      </c>
      <c r="O460" s="114" t="str">
        <f ca="1" t="shared" si="59"/>
        <v>F2</v>
      </c>
      <c r="P460" s="39"/>
    </row>
    <row r="461" spans="1:16" ht="30" customHeight="1">
      <c r="A461" s="18" t="s">
        <v>282</v>
      </c>
      <c r="B461" s="7" t="s">
        <v>159</v>
      </c>
      <c r="C461" s="3" t="s">
        <v>161</v>
      </c>
      <c r="D461" s="4" t="s">
        <v>13</v>
      </c>
      <c r="E461" s="1"/>
      <c r="F461" s="10"/>
      <c r="G461" s="118"/>
      <c r="H461" s="11"/>
      <c r="I461" s="127"/>
      <c r="J461" s="111" t="str">
        <f ca="1" t="shared" si="55"/>
        <v>LOCKED</v>
      </c>
      <c r="K461" s="112" t="str">
        <f t="shared" si="56"/>
        <v>G001SoddingCW 3510-R9</v>
      </c>
      <c r="L461" s="113">
        <f>MATCH(K461,'Pay Items'!$K$1:$K$489,0)</f>
        <v>461</v>
      </c>
      <c r="M461" s="114" t="str">
        <f ca="1" t="shared" si="57"/>
        <v>F0</v>
      </c>
      <c r="N461" s="114" t="str">
        <f ca="1" t="shared" si="58"/>
        <v>G</v>
      </c>
      <c r="O461" s="114" t="str">
        <f ca="1" t="shared" si="59"/>
        <v>C2</v>
      </c>
      <c r="P461" s="39"/>
    </row>
    <row r="462" spans="1:16" s="38" customFormat="1" ht="30" customHeight="1">
      <c r="A462" s="18" t="s">
        <v>283</v>
      </c>
      <c r="B462" s="128" t="s">
        <v>397</v>
      </c>
      <c r="C462" s="3" t="s">
        <v>1194</v>
      </c>
      <c r="D462" s="4"/>
      <c r="E462" s="1" t="s">
        <v>193</v>
      </c>
      <c r="F462" s="10"/>
      <c r="G462" s="37"/>
      <c r="H462" s="11">
        <f>ROUND(G462*F462,2)</f>
        <v>0</v>
      </c>
      <c r="I462" s="144"/>
      <c r="J462" s="111">
        <f ca="1" t="shared" si="55"/>
      </c>
      <c r="K462" s="112" t="str">
        <f t="shared" si="56"/>
        <v>G002width &lt; 600 mmm²</v>
      </c>
      <c r="L462" s="113">
        <f>MATCH(K462,'Pay Items'!$K$1:$K$489,0)</f>
        <v>462</v>
      </c>
      <c r="M462" s="114" t="str">
        <f ca="1" t="shared" si="57"/>
        <v>F0</v>
      </c>
      <c r="N462" s="114" t="str">
        <f ca="1" t="shared" si="58"/>
        <v>C2</v>
      </c>
      <c r="O462" s="114" t="str">
        <f ca="1" t="shared" si="59"/>
        <v>C2</v>
      </c>
      <c r="P462" s="39"/>
    </row>
    <row r="463" spans="1:16" s="38" customFormat="1" ht="30" customHeight="1">
      <c r="A463" s="18" t="s">
        <v>284</v>
      </c>
      <c r="B463" s="128" t="s">
        <v>398</v>
      </c>
      <c r="C463" s="3" t="s">
        <v>1195</v>
      </c>
      <c r="D463" s="4"/>
      <c r="E463" s="1" t="s">
        <v>193</v>
      </c>
      <c r="F463" s="10"/>
      <c r="G463" s="37"/>
      <c r="H463" s="11">
        <f>ROUND(G463*F463,2)</f>
        <v>0</v>
      </c>
      <c r="I463" s="127"/>
      <c r="J463" s="111">
        <f ca="1" t="shared" si="55"/>
      </c>
      <c r="K463" s="112" t="str">
        <f t="shared" si="56"/>
        <v>G003width &gt; or = 600 mmm²</v>
      </c>
      <c r="L463" s="113">
        <f>MATCH(K463,'Pay Items'!$K$1:$K$489,0)</f>
        <v>463</v>
      </c>
      <c r="M463" s="114" t="str">
        <f ca="1" t="shared" si="57"/>
        <v>F0</v>
      </c>
      <c r="N463" s="114" t="str">
        <f ca="1" t="shared" si="58"/>
        <v>C2</v>
      </c>
      <c r="O463" s="114" t="str">
        <f ca="1" t="shared" si="59"/>
        <v>C2</v>
      </c>
      <c r="P463" s="39"/>
    </row>
    <row r="464" spans="1:16" s="38" customFormat="1" ht="30" customHeight="1">
      <c r="A464" s="18" t="s">
        <v>285</v>
      </c>
      <c r="B464" s="7" t="s">
        <v>160</v>
      </c>
      <c r="C464" s="3" t="s">
        <v>163</v>
      </c>
      <c r="D464" s="4" t="s">
        <v>14</v>
      </c>
      <c r="E464" s="1" t="s">
        <v>193</v>
      </c>
      <c r="F464" s="10"/>
      <c r="G464" s="37"/>
      <c r="H464" s="11">
        <f>ROUND(G464*F464,2)</f>
        <v>0</v>
      </c>
      <c r="I464" s="127"/>
      <c r="J464" s="111">
        <f ca="1" t="shared" si="55"/>
      </c>
      <c r="K464" s="112" t="str">
        <f t="shared" si="56"/>
        <v>G004SeedingCW 3520-R7m²</v>
      </c>
      <c r="L464" s="113">
        <f>MATCH(K464,'Pay Items'!$K$1:$K$489,0)</f>
        <v>464</v>
      </c>
      <c r="M464" s="114" t="str">
        <f ca="1" t="shared" si="57"/>
        <v>F0</v>
      </c>
      <c r="N464" s="114" t="str">
        <f ca="1" t="shared" si="58"/>
        <v>C2</v>
      </c>
      <c r="O464" s="114" t="str">
        <f ca="1" t="shared" si="59"/>
        <v>C2</v>
      </c>
      <c r="P464" s="39"/>
    </row>
    <row r="465" spans="1:16" s="38" customFormat="1" ht="30" customHeight="1">
      <c r="A465" s="18" t="s">
        <v>1099</v>
      </c>
      <c r="B465" s="7" t="s">
        <v>1100</v>
      </c>
      <c r="C465" s="3" t="s">
        <v>1101</v>
      </c>
      <c r="D465" s="4" t="s">
        <v>1102</v>
      </c>
      <c r="E465" s="1" t="s">
        <v>193</v>
      </c>
      <c r="F465" s="10"/>
      <c r="G465" s="37"/>
      <c r="H465" s="11">
        <f>ROUND(G465*F465,2)</f>
        <v>0</v>
      </c>
      <c r="I465" s="127" t="s">
        <v>1103</v>
      </c>
      <c r="J465" s="111">
        <f ca="1" t="shared" si="55"/>
      </c>
      <c r="K465" s="112" t="str">
        <f t="shared" si="56"/>
        <v>G005Salt Tolerant SeedingE19m²</v>
      </c>
      <c r="L465" s="113">
        <f>MATCH(K465,'Pay Items'!$K$1:$K$489,0)</f>
        <v>465</v>
      </c>
      <c r="M465" s="114" t="str">
        <f ca="1" t="shared" si="57"/>
        <v>F0</v>
      </c>
      <c r="N465" s="114" t="str">
        <f ca="1" t="shared" si="58"/>
        <v>C2</v>
      </c>
      <c r="O465" s="114" t="str">
        <f ca="1" t="shared" si="59"/>
        <v>C2</v>
      </c>
      <c r="P465" s="39"/>
    </row>
    <row r="466" spans="1:16" s="40" customFormat="1" ht="30" customHeight="1" thickBot="1">
      <c r="A466" s="18" t="s">
        <v>1099</v>
      </c>
      <c r="B466" s="7" t="s">
        <v>235</v>
      </c>
      <c r="C466" s="15" t="s">
        <v>236</v>
      </c>
      <c r="D466" s="16"/>
      <c r="E466" s="17"/>
      <c r="F466" s="13"/>
      <c r="G466" s="118"/>
      <c r="H466" s="11"/>
      <c r="I466" s="127"/>
      <c r="J466" s="111" t="str">
        <f ca="1" t="shared" si="55"/>
        <v>LOCKED</v>
      </c>
      <c r="K466" s="112" t="str">
        <f t="shared" si="56"/>
        <v>G005LAST USED CODE FOR SECTION</v>
      </c>
      <c r="L466" s="113">
        <f>MATCH(K466,'Pay Items'!$K$1:$K$489,0)</f>
        <v>466</v>
      </c>
      <c r="M466" s="114" t="str">
        <f ca="1" t="shared" si="57"/>
        <v>F0</v>
      </c>
      <c r="N466" s="114" t="str">
        <f ca="1" t="shared" si="58"/>
        <v>G</v>
      </c>
      <c r="O466" s="114" t="str">
        <f ca="1" t="shared" si="59"/>
        <v>C2</v>
      </c>
      <c r="P466" s="39"/>
    </row>
    <row r="467" spans="1:16" s="38" customFormat="1" ht="36" customHeight="1" thickTop="1">
      <c r="A467" s="22"/>
      <c r="B467" s="27" t="s">
        <v>712</v>
      </c>
      <c r="C467" s="24" t="s">
        <v>201</v>
      </c>
      <c r="D467" s="121"/>
      <c r="E467" s="121"/>
      <c r="F467" s="121"/>
      <c r="G467" s="117"/>
      <c r="H467" s="25"/>
      <c r="I467" s="127"/>
      <c r="J467" s="111" t="str">
        <f ca="1" t="shared" si="55"/>
        <v>LOCKED</v>
      </c>
      <c r="K467" s="112" t="str">
        <f t="shared" si="56"/>
        <v>MISCELLANEOUS</v>
      </c>
      <c r="L467" s="113">
        <f>MATCH(K467,'Pay Items'!$K$1:$K$489,0)</f>
        <v>467</v>
      </c>
      <c r="M467" s="114" t="str">
        <f ca="1" t="shared" si="57"/>
        <v>F0</v>
      </c>
      <c r="N467" s="114" t="str">
        <f ca="1" t="shared" si="58"/>
        <v>G</v>
      </c>
      <c r="O467" s="114" t="str">
        <f ca="1" t="shared" si="59"/>
        <v>F2</v>
      </c>
      <c r="P467" s="39"/>
    </row>
    <row r="468" spans="1:16" ht="30" customHeight="1">
      <c r="A468" s="18" t="s">
        <v>523</v>
      </c>
      <c r="B468" s="19" t="s">
        <v>524</v>
      </c>
      <c r="C468" s="3" t="s">
        <v>590</v>
      </c>
      <c r="D468" s="4" t="s">
        <v>591</v>
      </c>
      <c r="E468" s="1" t="s">
        <v>196</v>
      </c>
      <c r="F468" s="10"/>
      <c r="G468" s="37"/>
      <c r="H468" s="11">
        <f aca="true" t="shared" si="60" ref="H468:H473">ROUND(G468*F468,2)</f>
        <v>0</v>
      </c>
      <c r="I468" s="127"/>
      <c r="J468" s="111">
        <f ca="1" t="shared" si="55"/>
      </c>
      <c r="K468" s="112" t="str">
        <f t="shared" si="56"/>
        <v>H001Meter Pit AssembliesCW 3530-R3each</v>
      </c>
      <c r="L468" s="113">
        <f>MATCH(K468,'Pay Items'!$K$1:$K$489,0)</f>
        <v>468</v>
      </c>
      <c r="M468" s="114" t="str">
        <f ca="1" t="shared" si="57"/>
        <v>F0</v>
      </c>
      <c r="N468" s="114" t="str">
        <f ca="1" t="shared" si="58"/>
        <v>C2</v>
      </c>
      <c r="O468" s="114" t="str">
        <f ca="1" t="shared" si="59"/>
        <v>C2</v>
      </c>
      <c r="P468" s="39"/>
    </row>
    <row r="469" spans="1:16" ht="30" customHeight="1">
      <c r="A469" s="18" t="s">
        <v>94</v>
      </c>
      <c r="B469" s="19" t="s">
        <v>162</v>
      </c>
      <c r="C469" s="3" t="s">
        <v>1196</v>
      </c>
      <c r="D469" s="4" t="s">
        <v>591</v>
      </c>
      <c r="E469" s="1" t="s">
        <v>197</v>
      </c>
      <c r="F469" s="10"/>
      <c r="G469" s="37"/>
      <c r="H469" s="11">
        <f t="shared" si="60"/>
        <v>0</v>
      </c>
      <c r="I469" s="127" t="s">
        <v>904</v>
      </c>
      <c r="J469" s="111">
        <f ca="1" t="shared" si="55"/>
      </c>
      <c r="K469" s="112" t="str">
        <f t="shared" si="56"/>
        <v>H002Polyethylene Waterline, ^ mmCW 3530-R3m</v>
      </c>
      <c r="L469" s="113">
        <f>MATCH(K469,'Pay Items'!$K$1:$K$489,0)</f>
        <v>469</v>
      </c>
      <c r="M469" s="114" t="str">
        <f ca="1" t="shared" si="57"/>
        <v>F0</v>
      </c>
      <c r="N469" s="114" t="str">
        <f ca="1" t="shared" si="58"/>
        <v>C2</v>
      </c>
      <c r="O469" s="114" t="str">
        <f ca="1" t="shared" si="59"/>
        <v>C2</v>
      </c>
      <c r="P469" s="39"/>
    </row>
    <row r="470" spans="1:16" ht="30" customHeight="1">
      <c r="A470" s="18" t="s">
        <v>95</v>
      </c>
      <c r="B470" s="19" t="s">
        <v>592</v>
      </c>
      <c r="C470" s="3" t="s">
        <v>593</v>
      </c>
      <c r="D470" s="4" t="s">
        <v>591</v>
      </c>
      <c r="E470" s="1" t="s">
        <v>196</v>
      </c>
      <c r="F470" s="10"/>
      <c r="G470" s="37"/>
      <c r="H470" s="11">
        <f t="shared" si="60"/>
        <v>0</v>
      </c>
      <c r="I470" s="127"/>
      <c r="J470" s="111">
        <f ca="1" t="shared" si="55"/>
      </c>
      <c r="K470" s="112" t="str">
        <f t="shared" si="56"/>
        <v>H003Sprinkler AssembliesCW 3530-R3each</v>
      </c>
      <c r="L470" s="113">
        <f>MATCH(K470,'Pay Items'!$K$1:$K$489,0)</f>
        <v>470</v>
      </c>
      <c r="M470" s="114" t="str">
        <f ca="1" t="shared" si="57"/>
        <v>F0</v>
      </c>
      <c r="N470" s="114" t="str">
        <f ca="1" t="shared" si="58"/>
        <v>C2</v>
      </c>
      <c r="O470" s="114" t="str">
        <f ca="1" t="shared" si="59"/>
        <v>C2</v>
      </c>
      <c r="P470" s="39"/>
    </row>
    <row r="471" spans="1:16" ht="43.5" customHeight="1">
      <c r="A471" s="18" t="s">
        <v>96</v>
      </c>
      <c r="B471" s="19" t="s">
        <v>597</v>
      </c>
      <c r="C471" s="3" t="s">
        <v>601</v>
      </c>
      <c r="D471" s="4" t="s">
        <v>591</v>
      </c>
      <c r="E471" s="1" t="s">
        <v>196</v>
      </c>
      <c r="F471" s="10"/>
      <c r="G471" s="37"/>
      <c r="H471" s="11">
        <f t="shared" si="60"/>
        <v>0</v>
      </c>
      <c r="I471" s="127"/>
      <c r="J471" s="111">
        <f ca="1" t="shared" si="55"/>
      </c>
      <c r="K471" s="112" t="str">
        <f t="shared" si="56"/>
        <v>H004Manual Gate Valves and Value EnclosureCW 3530-R3each</v>
      </c>
      <c r="L471" s="113">
        <f>MATCH(K471,'Pay Items'!$K$1:$K$489,0)</f>
        <v>471</v>
      </c>
      <c r="M471" s="114" t="str">
        <f ca="1" t="shared" si="57"/>
        <v>F0</v>
      </c>
      <c r="N471" s="114" t="str">
        <f ca="1" t="shared" si="58"/>
        <v>C2</v>
      </c>
      <c r="O471" s="114" t="str">
        <f ca="1" t="shared" si="59"/>
        <v>C2</v>
      </c>
      <c r="P471" s="39"/>
    </row>
    <row r="472" spans="1:16" s="38" customFormat="1" ht="43.5" customHeight="1">
      <c r="A472" s="18" t="s">
        <v>97</v>
      </c>
      <c r="B472" s="19" t="s">
        <v>598</v>
      </c>
      <c r="C472" s="3" t="s">
        <v>602</v>
      </c>
      <c r="D472" s="4" t="s">
        <v>591</v>
      </c>
      <c r="E472" s="1" t="s">
        <v>197</v>
      </c>
      <c r="F472" s="10"/>
      <c r="G472" s="37"/>
      <c r="H472" s="11">
        <f t="shared" si="60"/>
        <v>0</v>
      </c>
      <c r="I472" s="127"/>
      <c r="J472" s="111">
        <f ca="1" t="shared" si="55"/>
      </c>
      <c r="K472" s="112" t="str">
        <f t="shared" si="56"/>
        <v>H005Removal of Irrigation Pipe and Sprinkler HeadsCW 3530-R3m</v>
      </c>
      <c r="L472" s="113">
        <f>MATCH(K472,'Pay Items'!$K$1:$K$489,0)</f>
        <v>472</v>
      </c>
      <c r="M472" s="114" t="str">
        <f ca="1" t="shared" si="57"/>
        <v>F0</v>
      </c>
      <c r="N472" s="114" t="str">
        <f ca="1" t="shared" si="58"/>
        <v>C2</v>
      </c>
      <c r="O472" s="114" t="str">
        <f ca="1" t="shared" si="59"/>
        <v>C2</v>
      </c>
      <c r="P472" s="39"/>
    </row>
    <row r="473" spans="1:16" s="38" customFormat="1" ht="30" customHeight="1">
      <c r="A473" s="18" t="s">
        <v>594</v>
      </c>
      <c r="B473" s="19" t="s">
        <v>599</v>
      </c>
      <c r="C473" s="3" t="s">
        <v>603</v>
      </c>
      <c r="D473" s="4" t="s">
        <v>591</v>
      </c>
      <c r="E473" s="1" t="s">
        <v>196</v>
      </c>
      <c r="F473" s="10"/>
      <c r="G473" s="37"/>
      <c r="H473" s="11">
        <f t="shared" si="60"/>
        <v>0</v>
      </c>
      <c r="I473" s="127"/>
      <c r="J473" s="111">
        <f ca="1" t="shared" si="55"/>
      </c>
      <c r="K473" s="112" t="str">
        <f t="shared" si="56"/>
        <v>H006Removal of Existing Box EnclosureCW 3530-R3each</v>
      </c>
      <c r="L473" s="113">
        <f>MATCH(K473,'Pay Items'!$K$1:$K$489,0)</f>
        <v>473</v>
      </c>
      <c r="M473" s="114" t="str">
        <f ca="1" t="shared" si="57"/>
        <v>F0</v>
      </c>
      <c r="N473" s="114" t="str">
        <f ca="1" t="shared" si="58"/>
        <v>C2</v>
      </c>
      <c r="O473" s="114" t="str">
        <f ca="1" t="shared" si="59"/>
        <v>C2</v>
      </c>
      <c r="P473" s="39"/>
    </row>
    <row r="474" spans="1:16" ht="30" customHeight="1">
      <c r="A474" s="18" t="s">
        <v>595</v>
      </c>
      <c r="B474" s="19" t="s">
        <v>600</v>
      </c>
      <c r="C474" s="3" t="s">
        <v>670</v>
      </c>
      <c r="D474" s="4" t="s">
        <v>350</v>
      </c>
      <c r="E474" s="1"/>
      <c r="F474" s="10"/>
      <c r="G474" s="118"/>
      <c r="H474" s="11"/>
      <c r="I474" s="127"/>
      <c r="J474" s="111" t="str">
        <f ca="1" t="shared" si="55"/>
        <v>LOCKED</v>
      </c>
      <c r="K474" s="112" t="str">
        <f t="shared" si="56"/>
        <v>H007Chain Link FenceCW 3550-R2</v>
      </c>
      <c r="L474" s="113">
        <f>MATCH(K474,'Pay Items'!$K$1:$K$489,0)</f>
        <v>474</v>
      </c>
      <c r="M474" s="114" t="str">
        <f ca="1" t="shared" si="57"/>
        <v>F0</v>
      </c>
      <c r="N474" s="114" t="str">
        <f ca="1" t="shared" si="58"/>
        <v>G</v>
      </c>
      <c r="O474" s="114" t="str">
        <f ca="1" t="shared" si="59"/>
        <v>C2</v>
      </c>
      <c r="P474" s="39"/>
    </row>
    <row r="475" spans="1:16" ht="30" customHeight="1">
      <c r="A475" s="18" t="s">
        <v>596</v>
      </c>
      <c r="B475" s="128" t="s">
        <v>397</v>
      </c>
      <c r="C475" s="3" t="s">
        <v>223</v>
      </c>
      <c r="D475" s="4"/>
      <c r="E475" s="1" t="s">
        <v>197</v>
      </c>
      <c r="F475" s="10"/>
      <c r="G475" s="37"/>
      <c r="H475" s="11">
        <f aca="true" t="shared" si="61" ref="H475:H488">ROUND(G475*F475,2)</f>
        <v>0</v>
      </c>
      <c r="I475" s="126"/>
      <c r="J475" s="111">
        <f ca="1" t="shared" si="55"/>
      </c>
      <c r="K475" s="112" t="str">
        <f t="shared" si="56"/>
        <v>H0081.83m Heightm</v>
      </c>
      <c r="L475" s="113">
        <f>MATCH(K475,'Pay Items'!$K$1:$K$489,0)</f>
        <v>475</v>
      </c>
      <c r="M475" s="114" t="str">
        <f ca="1" t="shared" si="57"/>
        <v>F0</v>
      </c>
      <c r="N475" s="114" t="str">
        <f ca="1" t="shared" si="58"/>
        <v>C2</v>
      </c>
      <c r="O475" s="114" t="str">
        <f ca="1" t="shared" si="59"/>
        <v>C2</v>
      </c>
      <c r="P475" s="39"/>
    </row>
    <row r="476" spans="1:16" ht="30" customHeight="1">
      <c r="A476" s="18" t="s">
        <v>604</v>
      </c>
      <c r="B476" s="128" t="s">
        <v>398</v>
      </c>
      <c r="C476" s="3" t="s">
        <v>224</v>
      </c>
      <c r="D476" s="4"/>
      <c r="E476" s="1" t="s">
        <v>197</v>
      </c>
      <c r="F476" s="10"/>
      <c r="G476" s="37"/>
      <c r="H476" s="11">
        <f t="shared" si="61"/>
        <v>0</v>
      </c>
      <c r="I476" s="126"/>
      <c r="J476" s="111">
        <f ca="1" t="shared" si="55"/>
      </c>
      <c r="K476" s="112" t="str">
        <f t="shared" si="56"/>
        <v>H0092.44m Heightm</v>
      </c>
      <c r="L476" s="113">
        <f>MATCH(K476,'Pay Items'!$K$1:$K$489,0)</f>
        <v>476</v>
      </c>
      <c r="M476" s="114" t="str">
        <f ca="1" t="shared" si="57"/>
        <v>F0</v>
      </c>
      <c r="N476" s="114" t="str">
        <f ca="1" t="shared" si="58"/>
        <v>C2</v>
      </c>
      <c r="O476" s="114" t="str">
        <f ca="1" t="shared" si="59"/>
        <v>C2</v>
      </c>
      <c r="P476" s="39"/>
    </row>
    <row r="477" spans="1:16" ht="30" customHeight="1">
      <c r="A477" s="18" t="s">
        <v>605</v>
      </c>
      <c r="B477" s="128" t="s">
        <v>399</v>
      </c>
      <c r="C477" s="3" t="s">
        <v>225</v>
      </c>
      <c r="D477" s="4"/>
      <c r="E477" s="1" t="s">
        <v>197</v>
      </c>
      <c r="F477" s="10"/>
      <c r="G477" s="37"/>
      <c r="H477" s="11">
        <f t="shared" si="61"/>
        <v>0</v>
      </c>
      <c r="I477" s="126"/>
      <c r="J477" s="111">
        <f ca="1" t="shared" si="55"/>
      </c>
      <c r="K477" s="112" t="str">
        <f t="shared" si="56"/>
        <v>H0103.05m Heightm</v>
      </c>
      <c r="L477" s="113">
        <f>MATCH(K477,'Pay Items'!$K$1:$K$489,0)</f>
        <v>477</v>
      </c>
      <c r="M477" s="114" t="str">
        <f ca="1" t="shared" si="57"/>
        <v>F0</v>
      </c>
      <c r="N477" s="114" t="str">
        <f ca="1" t="shared" si="58"/>
        <v>C2</v>
      </c>
      <c r="O477" s="114" t="str">
        <f ca="1" t="shared" si="59"/>
        <v>C2</v>
      </c>
      <c r="P477" s="39"/>
    </row>
    <row r="478" spans="1:16" ht="30" customHeight="1">
      <c r="A478" s="18" t="s">
        <v>606</v>
      </c>
      <c r="B478" s="7" t="s">
        <v>640</v>
      </c>
      <c r="C478" s="3" t="s">
        <v>164</v>
      </c>
      <c r="D478" s="4" t="s">
        <v>350</v>
      </c>
      <c r="E478" s="1" t="s">
        <v>197</v>
      </c>
      <c r="F478" s="10"/>
      <c r="G478" s="37"/>
      <c r="H478" s="11">
        <f t="shared" si="61"/>
        <v>0</v>
      </c>
      <c r="I478" s="126"/>
      <c r="J478" s="111">
        <f ca="1" t="shared" si="55"/>
      </c>
      <c r="K478" s="112" t="str">
        <f t="shared" si="56"/>
        <v>H011GatesCW 3550-R2m</v>
      </c>
      <c r="L478" s="113">
        <f>MATCH(K478,'Pay Items'!$K$1:$K$489,0)</f>
        <v>478</v>
      </c>
      <c r="M478" s="114" t="str">
        <f ca="1" t="shared" si="57"/>
        <v>F0</v>
      </c>
      <c r="N478" s="114" t="str">
        <f ca="1" t="shared" si="58"/>
        <v>C2</v>
      </c>
      <c r="O478" s="114" t="str">
        <f ca="1" t="shared" si="59"/>
        <v>C2</v>
      </c>
      <c r="P478" s="39"/>
    </row>
    <row r="479" spans="1:16" ht="30" customHeight="1">
      <c r="A479" s="18" t="s">
        <v>611</v>
      </c>
      <c r="B479" s="19" t="s">
        <v>641</v>
      </c>
      <c r="C479" s="3" t="s">
        <v>607</v>
      </c>
      <c r="D479" s="4" t="s">
        <v>608</v>
      </c>
      <c r="E479" s="1" t="s">
        <v>194</v>
      </c>
      <c r="F479" s="10"/>
      <c r="G479" s="37"/>
      <c r="H479" s="11">
        <f t="shared" si="61"/>
        <v>0</v>
      </c>
      <c r="I479" s="127"/>
      <c r="J479" s="111">
        <f ca="1" t="shared" si="55"/>
      </c>
      <c r="K479" s="112" t="str">
        <f t="shared" si="56"/>
        <v>H012Random Stone RiprapCW 3615-R2m³</v>
      </c>
      <c r="L479" s="113">
        <f>MATCH(K479,'Pay Items'!$K$1:$K$489,0)</f>
        <v>479</v>
      </c>
      <c r="M479" s="114" t="str">
        <f ca="1" t="shared" si="57"/>
        <v>F0</v>
      </c>
      <c r="N479" s="114" t="str">
        <f ca="1" t="shared" si="58"/>
        <v>C2</v>
      </c>
      <c r="O479" s="114" t="str">
        <f ca="1" t="shared" si="59"/>
        <v>C2</v>
      </c>
      <c r="P479" s="39"/>
    </row>
    <row r="480" spans="1:16" ht="30" customHeight="1">
      <c r="A480" s="18" t="s">
        <v>612</v>
      </c>
      <c r="B480" s="19" t="s">
        <v>642</v>
      </c>
      <c r="C480" s="3" t="s">
        <v>609</v>
      </c>
      <c r="D480" s="4" t="s">
        <v>608</v>
      </c>
      <c r="E480" s="1" t="s">
        <v>194</v>
      </c>
      <c r="F480" s="10"/>
      <c r="G480" s="37"/>
      <c r="H480" s="11">
        <f t="shared" si="61"/>
        <v>0</v>
      </c>
      <c r="I480" s="127"/>
      <c r="J480" s="111">
        <f ca="1" t="shared" si="55"/>
      </c>
      <c r="K480" s="112" t="str">
        <f t="shared" si="56"/>
        <v>H013Grouted Stone RiprapCW 3615-R2m³</v>
      </c>
      <c r="L480" s="113">
        <f>MATCH(K480,'Pay Items'!$K$1:$K$489,0)</f>
        <v>480</v>
      </c>
      <c r="M480" s="114" t="str">
        <f ca="1" t="shared" si="57"/>
        <v>F0</v>
      </c>
      <c r="N480" s="114" t="str">
        <f ca="1" t="shared" si="58"/>
        <v>C2</v>
      </c>
      <c r="O480" s="114" t="str">
        <f ca="1" t="shared" si="59"/>
        <v>C2</v>
      </c>
      <c r="P480" s="39"/>
    </row>
    <row r="481" spans="1:16" ht="30" customHeight="1">
      <c r="A481" s="18" t="s">
        <v>613</v>
      </c>
      <c r="B481" s="7" t="s">
        <v>643</v>
      </c>
      <c r="C481" s="3" t="s">
        <v>610</v>
      </c>
      <c r="D481" s="4" t="s">
        <v>608</v>
      </c>
      <c r="E481" s="1" t="s">
        <v>194</v>
      </c>
      <c r="F481" s="10"/>
      <c r="G481" s="37"/>
      <c r="H481" s="11">
        <f t="shared" si="61"/>
        <v>0</v>
      </c>
      <c r="I481" s="127"/>
      <c r="J481" s="111">
        <f ca="1" t="shared" si="55"/>
      </c>
      <c r="K481" s="112" t="str">
        <f t="shared" si="56"/>
        <v>H014Sacked Concrete RiprapCW 3615-R2m³</v>
      </c>
      <c r="L481" s="113">
        <f>MATCH(K481,'Pay Items'!$K$1:$K$489,0)</f>
        <v>481</v>
      </c>
      <c r="M481" s="114" t="str">
        <f ca="1" t="shared" si="57"/>
        <v>F0</v>
      </c>
      <c r="N481" s="114" t="str">
        <f ca="1" t="shared" si="58"/>
        <v>C2</v>
      </c>
      <c r="O481" s="114" t="str">
        <f ca="1" t="shared" si="59"/>
        <v>C2</v>
      </c>
      <c r="P481" s="39"/>
    </row>
    <row r="482" spans="1:16" ht="30" customHeight="1">
      <c r="A482" s="18" t="s">
        <v>634</v>
      </c>
      <c r="B482" s="19" t="s">
        <v>644</v>
      </c>
      <c r="C482" s="3" t="s">
        <v>614</v>
      </c>
      <c r="D482" s="4" t="s">
        <v>887</v>
      </c>
      <c r="E482" s="1" t="s">
        <v>196</v>
      </c>
      <c r="F482" s="10"/>
      <c r="G482" s="37"/>
      <c r="H482" s="11">
        <f t="shared" si="61"/>
        <v>0</v>
      </c>
      <c r="I482" s="127"/>
      <c r="J482" s="111">
        <f ca="1" t="shared" si="55"/>
      </c>
      <c r="K482" s="112" t="str">
        <f t="shared" si="56"/>
        <v>H015Supply of Barrier PostsCW 3650-R5each</v>
      </c>
      <c r="L482" s="113">
        <f>MATCH(K482,'Pay Items'!$K$1:$K$489,0)</f>
        <v>482</v>
      </c>
      <c r="M482" s="114" t="str">
        <f ca="1" t="shared" si="57"/>
        <v>F0</v>
      </c>
      <c r="N482" s="114" t="str">
        <f ca="1" t="shared" si="58"/>
        <v>C2</v>
      </c>
      <c r="O482" s="114" t="str">
        <f ca="1" t="shared" si="59"/>
        <v>C2</v>
      </c>
      <c r="P482" s="39"/>
    </row>
    <row r="483" spans="1:16" ht="30" customHeight="1">
      <c r="A483" s="18" t="s">
        <v>635</v>
      </c>
      <c r="B483" s="19" t="s">
        <v>645</v>
      </c>
      <c r="C483" s="3" t="s">
        <v>615</v>
      </c>
      <c r="D483" s="4" t="s">
        <v>887</v>
      </c>
      <c r="E483" s="1" t="s">
        <v>196</v>
      </c>
      <c r="F483" s="10"/>
      <c r="G483" s="37"/>
      <c r="H483" s="11">
        <f t="shared" si="61"/>
        <v>0</v>
      </c>
      <c r="I483" s="127"/>
      <c r="J483" s="111">
        <f ca="1" t="shared" si="55"/>
      </c>
      <c r="K483" s="112" t="str">
        <f t="shared" si="56"/>
        <v>H016Installation of Barrier PostsCW 3650-R5each</v>
      </c>
      <c r="L483" s="113">
        <f>MATCH(K483,'Pay Items'!$K$1:$K$489,0)</f>
        <v>483</v>
      </c>
      <c r="M483" s="114" t="str">
        <f ca="1" t="shared" si="57"/>
        <v>F0</v>
      </c>
      <c r="N483" s="114" t="str">
        <f ca="1" t="shared" si="58"/>
        <v>C2</v>
      </c>
      <c r="O483" s="114" t="str">
        <f ca="1" t="shared" si="59"/>
        <v>C2</v>
      </c>
      <c r="P483" s="39"/>
    </row>
    <row r="484" spans="1:16" ht="30" customHeight="1">
      <c r="A484" s="18" t="s">
        <v>636</v>
      </c>
      <c r="B484" s="7" t="s">
        <v>646</v>
      </c>
      <c r="C484" s="3" t="s">
        <v>672</v>
      </c>
      <c r="D484" s="4" t="s">
        <v>887</v>
      </c>
      <c r="E484" s="1" t="s">
        <v>197</v>
      </c>
      <c r="F484" s="10"/>
      <c r="G484" s="37"/>
      <c r="H484" s="11">
        <f t="shared" si="61"/>
        <v>0</v>
      </c>
      <c r="I484" s="127"/>
      <c r="J484" s="111">
        <f ca="1" t="shared" si="55"/>
      </c>
      <c r="K484" s="112" t="str">
        <f t="shared" si="56"/>
        <v>H017Supply of Barrier RailsCW 3650-R5m</v>
      </c>
      <c r="L484" s="113">
        <f>MATCH(K484,'Pay Items'!$K$1:$K$489,0)</f>
        <v>484</v>
      </c>
      <c r="M484" s="114" t="str">
        <f ca="1" t="shared" si="57"/>
        <v>F0</v>
      </c>
      <c r="N484" s="114" t="str">
        <f ca="1" t="shared" si="58"/>
        <v>C2</v>
      </c>
      <c r="O484" s="114" t="str">
        <f ca="1" t="shared" si="59"/>
        <v>C2</v>
      </c>
      <c r="P484" s="39"/>
    </row>
    <row r="485" spans="1:16" ht="30" customHeight="1">
      <c r="A485" s="18" t="s">
        <v>637</v>
      </c>
      <c r="B485" s="19" t="s">
        <v>647</v>
      </c>
      <c r="C485" s="3" t="s">
        <v>616</v>
      </c>
      <c r="D485" s="4" t="s">
        <v>887</v>
      </c>
      <c r="E485" s="1" t="s">
        <v>197</v>
      </c>
      <c r="F485" s="10"/>
      <c r="G485" s="37"/>
      <c r="H485" s="11">
        <f t="shared" si="61"/>
        <v>0</v>
      </c>
      <c r="I485" s="127"/>
      <c r="J485" s="111">
        <f ca="1" t="shared" si="55"/>
      </c>
      <c r="K485" s="112" t="str">
        <f t="shared" si="56"/>
        <v>H018Installation of Barrier RailsCW 3650-R5m</v>
      </c>
      <c r="L485" s="113">
        <f>MATCH(K485,'Pay Items'!$K$1:$K$489,0)</f>
        <v>485</v>
      </c>
      <c r="M485" s="114" t="str">
        <f ca="1" t="shared" si="57"/>
        <v>F0</v>
      </c>
      <c r="N485" s="114" t="str">
        <f ca="1" t="shared" si="58"/>
        <v>C2</v>
      </c>
      <c r="O485" s="114" t="str">
        <f ca="1" t="shared" si="59"/>
        <v>C2</v>
      </c>
      <c r="P485" s="39"/>
    </row>
    <row r="486" spans="1:16" ht="30" customHeight="1">
      <c r="A486" s="18" t="s">
        <v>638</v>
      </c>
      <c r="B486" s="19" t="s">
        <v>648</v>
      </c>
      <c r="C486" s="3" t="s">
        <v>617</v>
      </c>
      <c r="D486" s="4" t="s">
        <v>887</v>
      </c>
      <c r="E486" s="1" t="s">
        <v>193</v>
      </c>
      <c r="F486" s="10"/>
      <c r="G486" s="37"/>
      <c r="H486" s="11">
        <f t="shared" si="61"/>
        <v>0</v>
      </c>
      <c r="I486" s="127"/>
      <c r="J486" s="111">
        <f ca="1" t="shared" si="55"/>
      </c>
      <c r="K486" s="112" t="str">
        <f t="shared" si="56"/>
        <v>H019Removal of ConcreteCW 3650-R5m²</v>
      </c>
      <c r="L486" s="113">
        <f>MATCH(K486,'Pay Items'!$K$1:$K$489,0)</f>
        <v>486</v>
      </c>
      <c r="M486" s="114" t="str">
        <f ca="1" t="shared" si="57"/>
        <v>F0</v>
      </c>
      <c r="N486" s="114" t="str">
        <f ca="1" t="shared" si="58"/>
        <v>C2</v>
      </c>
      <c r="O486" s="114" t="str">
        <f ca="1" t="shared" si="59"/>
        <v>C2</v>
      </c>
      <c r="P486" s="39"/>
    </row>
    <row r="487" spans="1:16" ht="30" customHeight="1">
      <c r="A487" s="18" t="s">
        <v>639</v>
      </c>
      <c r="B487" s="7" t="s">
        <v>649</v>
      </c>
      <c r="C487" s="3" t="s">
        <v>618</v>
      </c>
      <c r="D487" s="4" t="s">
        <v>887</v>
      </c>
      <c r="E487" s="1" t="s">
        <v>197</v>
      </c>
      <c r="F487" s="10"/>
      <c r="G487" s="37"/>
      <c r="H487" s="11">
        <f t="shared" si="61"/>
        <v>0</v>
      </c>
      <c r="I487" s="127"/>
      <c r="J487" s="111">
        <f ca="1" t="shared" si="55"/>
      </c>
      <c r="K487" s="112" t="str">
        <f t="shared" si="56"/>
        <v>H020Salvaging Existing Barrier RailCW 3650-R5m</v>
      </c>
      <c r="L487" s="113">
        <f>MATCH(K487,'Pay Items'!$K$1:$K$489,0)</f>
        <v>487</v>
      </c>
      <c r="M487" s="114" t="str">
        <f ca="1" t="shared" si="57"/>
        <v>F0</v>
      </c>
      <c r="N487" s="114" t="str">
        <f ca="1" t="shared" si="58"/>
        <v>C2</v>
      </c>
      <c r="O487" s="114" t="str">
        <f ca="1" t="shared" si="59"/>
        <v>C2</v>
      </c>
      <c r="P487" s="39"/>
    </row>
    <row r="488" spans="1:16" ht="30" customHeight="1">
      <c r="A488" s="18" t="s">
        <v>671</v>
      </c>
      <c r="B488" s="19" t="s">
        <v>673</v>
      </c>
      <c r="C488" s="3" t="s">
        <v>619</v>
      </c>
      <c r="D488" s="4" t="s">
        <v>887</v>
      </c>
      <c r="E488" s="1" t="s">
        <v>196</v>
      </c>
      <c r="F488" s="10"/>
      <c r="G488" s="37"/>
      <c r="H488" s="11">
        <f t="shared" si="61"/>
        <v>0</v>
      </c>
      <c r="I488" s="127"/>
      <c r="J488" s="111">
        <f ca="1" t="shared" si="55"/>
      </c>
      <c r="K488" s="112" t="str">
        <f t="shared" si="56"/>
        <v>H021Salvaging Existing Barrier PostsCW 3650-R5each</v>
      </c>
      <c r="L488" s="113">
        <f>MATCH(K488,'Pay Items'!$K$1:$K$489,0)</f>
        <v>488</v>
      </c>
      <c r="M488" s="114" t="str">
        <f ca="1" t="shared" si="57"/>
        <v>F0</v>
      </c>
      <c r="N488" s="114" t="str">
        <f ca="1" t="shared" si="58"/>
        <v>C2</v>
      </c>
      <c r="O488" s="114" t="str">
        <f ca="1" t="shared" si="59"/>
        <v>C2</v>
      </c>
      <c r="P488" s="39"/>
    </row>
    <row r="489" spans="1:16" s="40" customFormat="1" ht="30" customHeight="1">
      <c r="A489" s="14" t="s">
        <v>671</v>
      </c>
      <c r="B489" s="46" t="s">
        <v>235</v>
      </c>
      <c r="C489" s="15" t="s">
        <v>236</v>
      </c>
      <c r="D489" s="16"/>
      <c r="E489" s="17"/>
      <c r="F489" s="47"/>
      <c r="G489" s="123"/>
      <c r="H489" s="48"/>
      <c r="I489" s="145"/>
      <c r="J489" s="111" t="str">
        <f ca="1" t="shared" si="55"/>
        <v>LOCKED</v>
      </c>
      <c r="K489" s="112" t="str">
        <f t="shared" si="56"/>
        <v>H021LAST USED CODE FOR SECTION</v>
      </c>
      <c r="L489" s="113">
        <f>MATCH(K489,'Pay Items'!$K$1:$K$489,0)</f>
        <v>489</v>
      </c>
      <c r="M489" s="114" t="str">
        <f ca="1" t="shared" si="57"/>
        <v>F0</v>
      </c>
      <c r="N489" s="114" t="str">
        <f ca="1" t="shared" si="58"/>
        <v>G</v>
      </c>
      <c r="O489" s="114" t="str">
        <f ca="1" t="shared" si="59"/>
        <v>C2</v>
      </c>
      <c r="P489" s="39"/>
    </row>
    <row r="490" spans="1:15" ht="15">
      <c r="A490" s="44" t="s">
        <v>888</v>
      </c>
      <c r="H490" s="11">
        <f>SUM(H2:H489)</f>
        <v>0</v>
      </c>
      <c r="O490" s="39"/>
    </row>
  </sheetData>
  <sheetProtection selectLockedCells="1"/>
  <autoFilter ref="E1:E490"/>
  <mergeCells count="1">
    <mergeCell ref="A1:H1"/>
  </mergeCells>
  <conditionalFormatting sqref="D457:D65536 D352:D353 D377:D384 D394:D398 D409:D428 D430:D454 D1:D350">
    <cfRule type="cellIs" priority="1" dxfId="13" operator="equal" stopIfTrue="1">
      <formula>"CW 2130-R11"</formula>
    </cfRule>
    <cfRule type="cellIs" priority="2" dxfId="13" operator="equal" stopIfTrue="1">
      <formula>"CW 3120-R2"</formula>
    </cfRule>
    <cfRule type="cellIs" priority="3" dxfId="13" operator="equal" stopIfTrue="1">
      <formula>"CW 3240-R7"</formula>
    </cfRule>
  </conditionalFormatting>
  <conditionalFormatting sqref="D455:D456 D354:D360 D362:D376 D385:D393 D399:D407 D429">
    <cfRule type="cellIs" priority="4" dxfId="13" operator="equal" stopIfTrue="1">
      <formula>"CW 3120-R2"</formula>
    </cfRule>
    <cfRule type="cellIs" priority="5" dxfId="13" operator="equal" stopIfTrue="1">
      <formula>"CW 3240-R7"</formula>
    </cfRule>
  </conditionalFormatting>
  <conditionalFormatting sqref="D361">
    <cfRule type="cellIs" priority="6" dxfId="13" operator="equal" stopIfTrue="1">
      <formula>"CW 3240-R7"</formula>
    </cfRule>
  </conditionalFormatting>
  <conditionalFormatting sqref="D408">
    <cfRule type="cellIs" priority="7" dxfId="13" operator="equal" stopIfTrue="1">
      <formula>"CW 2130-R11"</formula>
    </cfRule>
    <cfRule type="cellIs" priority="8" dxfId="13" operator="equal" stopIfTrue="1">
      <formula>"CW 3240-R7"</formula>
    </cfRule>
  </conditionalFormatting>
  <dataValidations count="4">
    <dataValidation type="custom" allowBlank="1" showInputMessage="1" showErrorMessage="1" error="If you can enter a Unit  Price in this cell, pLease contact the Contract Administrator immediately!" sqref="G459:G461 G466:G467 G489 G474 G339:G340 G10 G3 G257 G268:G270 G301 G251 G288 G247:G248 G230 G226 G222 G206 G173 G164 G160 G153 G146 G143 G140 G123 G110 G93 G80 G63 G50 G182 G45:G47 G40 G34 G24 G329:G330 G426:G427 G446 G333 G347:G351 G354 G361:G362 G366:G367 G370:G371 G373:G374 G376 G387 G393:G394 G399 G415 G423 G433 G438 G342 G409 G421 G356 G359 G380 G385">
      <formula1>"isblank(G3)"</formula1>
    </dataValidation>
    <dataValidation type="decimal" operator="greaterThan" allowBlank="1" showErrorMessage="1" prompt="Enter your Unit Bid Price.&#10;You do not need to type in the &quot;$&quot;" errorTitle="Illegal Entry" error="Unit Prices must be greater than 0. " sqref="G429 G215 G211">
      <formula1>0</formula1>
    </dataValidation>
    <dataValidation type="decimal" operator="greaterThan" allowBlank="1" showErrorMessage="1" prompt="Enter your Unit Bid Price.&#10;You do not need to type in the &quot;$&quot;" errorTitle="Illegal Entry " error="Unit Prices must be greater than 0. " sqref="G391 G389">
      <formula1>0</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4:G9 G475:G488 G462:G465 G35:G39 G41:G44 G48:G49 G51 G53:G54 G56:G57 G59:G60 G62 G64:G79 G81 G83:G84 G86:G87 G89:G90 G92 G94:G109 G111 G113:G114 G116:G117 G119:G120 G122 G124:G139 G141:G142 G144:G145 G147:G152 G154:G159 G161:G163 G165:G172 G174:G181 G183:G199 G202:G205 G208:G210 G212:G214 G216:G221 G223:G225 G227:G229 G231:G246 G249:G250 G252:G256 G25:G33 G271 G273:G274 G276:G277 G279:G280 G282:G287 G289 G291:G292 G294:G295 G297:G298 G300 G302:G320 G323:G328 G331:G332 G334:G338 G341 G343:G346 G352:G353 G355 G357:G358 G360 G363:G365 G368:G369 G372 G375 G377:G379 G381:G382 G384 G386 G388 G390 G392 G395:G398 G400:G408 G410:G414 G416:G420 G422 G424:G425 G428 G430:G432 G434:G437 G439:G445 G448:G458 G11:G23 G468:G473 G258:G267">
      <formula1>IF(G4&gt;=0.01,ROUND(G4,2),0.01)</formula1>
    </dataValidation>
  </dataValidations>
  <printOptions/>
  <pageMargins left="0.5118110236220472" right="0.5118110236220472" top="0.7480314960629921" bottom="0.7480314960629921" header="0.2362204724409449" footer="0.2362204724409449"/>
  <pageSetup horizontalDpi="600" verticalDpi="600" orientation="portrait" scale="59" r:id="rId3"/>
  <headerFooter alignWithMargins="0">
    <oddHeader>&amp;C&amp;"MS Sans Serif,Bold"&amp;13 2010 Surface Works
Pay Items&amp;18
</oddHeader>
    <oddFooter>&amp;L&amp;8&amp;F&amp;R&amp;"Arial,Regular"&amp;8Page &amp;P of &amp;N</oddFooter>
  </headerFooter>
  <legacyDrawing r:id="rId2"/>
</worksheet>
</file>

<file path=xl/worksheets/sheet4.xml><?xml version="1.0" encoding="utf-8"?>
<worksheet xmlns="http://schemas.openxmlformats.org/spreadsheetml/2006/main" xmlns:r="http://schemas.openxmlformats.org/officeDocument/2006/relationships">
  <dimension ref="A1:D34"/>
  <sheetViews>
    <sheetView view="pageBreakPreview" zoomScaleSheetLayoutView="100" zoomScalePageLayoutView="0" workbookViewId="0" topLeftCell="A1">
      <selection activeCell="A1" sqref="A1"/>
    </sheetView>
  </sheetViews>
  <sheetFormatPr defaultColWidth="11.421875" defaultRowHeight="12.75"/>
  <cols>
    <col min="1" max="1" width="31.7109375" style="65" customWidth="1"/>
    <col min="2" max="2" width="16.28125" style="65" customWidth="1"/>
    <col min="3" max="16384" width="11.421875" style="54" customWidth="1"/>
  </cols>
  <sheetData>
    <row r="1" spans="1:2" ht="15">
      <c r="A1" s="60" t="s">
        <v>728</v>
      </c>
      <c r="B1" s="60" t="s">
        <v>736</v>
      </c>
    </row>
    <row r="2" spans="1:2" ht="15">
      <c r="A2" s="60">
        <v>0</v>
      </c>
      <c r="B2" s="60" t="s">
        <v>737</v>
      </c>
    </row>
    <row r="3" spans="1:2" ht="15">
      <c r="A3" s="60" t="s">
        <v>738</v>
      </c>
      <c r="B3" s="60" t="s">
        <v>739</v>
      </c>
    </row>
    <row r="4" spans="1:2" ht="15">
      <c r="A4" s="61" t="s">
        <v>740</v>
      </c>
      <c r="B4" s="60" t="s">
        <v>741</v>
      </c>
    </row>
    <row r="5" spans="1:2" ht="15">
      <c r="A5" s="60" t="s">
        <v>742</v>
      </c>
      <c r="B5" s="60" t="s">
        <v>743</v>
      </c>
    </row>
    <row r="6" spans="1:2" ht="15">
      <c r="A6" s="60" t="s">
        <v>744</v>
      </c>
      <c r="B6" s="60" t="s">
        <v>745</v>
      </c>
    </row>
    <row r="7" spans="1:2" ht="15">
      <c r="A7" s="60" t="s">
        <v>746</v>
      </c>
      <c r="B7" s="60" t="s">
        <v>747</v>
      </c>
    </row>
    <row r="8" spans="1:2" ht="15">
      <c r="A8" s="60" t="s">
        <v>748</v>
      </c>
      <c r="B8" s="60" t="s">
        <v>749</v>
      </c>
    </row>
    <row r="9" spans="1:2" ht="15">
      <c r="A9" s="60" t="s">
        <v>750</v>
      </c>
      <c r="B9" s="60" t="s">
        <v>751</v>
      </c>
    </row>
    <row r="10" spans="1:2" ht="15">
      <c r="A10" s="62">
        <v>0</v>
      </c>
      <c r="B10" s="60" t="s">
        <v>752</v>
      </c>
    </row>
    <row r="11" spans="1:2" ht="15">
      <c r="A11" s="63">
        <v>0</v>
      </c>
      <c r="B11" s="60" t="s">
        <v>753</v>
      </c>
    </row>
    <row r="12" spans="1:2" ht="15">
      <c r="A12" s="64">
        <v>0</v>
      </c>
      <c r="B12" s="60" t="s">
        <v>754</v>
      </c>
    </row>
    <row r="13" spans="1:2" ht="15">
      <c r="A13" s="60" t="s">
        <v>755</v>
      </c>
      <c r="B13" s="60" t="s">
        <v>736</v>
      </c>
    </row>
    <row r="14" spans="1:2" ht="30">
      <c r="A14" s="60" t="s">
        <v>756</v>
      </c>
      <c r="B14" s="60" t="s">
        <v>757</v>
      </c>
    </row>
    <row r="15" spans="1:2" ht="15">
      <c r="A15" s="60" t="s">
        <v>758</v>
      </c>
      <c r="B15" s="60" t="s">
        <v>759</v>
      </c>
    </row>
    <row r="16" spans="1:2" ht="15">
      <c r="A16" s="60" t="s">
        <v>760</v>
      </c>
      <c r="B16" s="60" t="s">
        <v>761</v>
      </c>
    </row>
    <row r="17" spans="1:2" ht="15">
      <c r="A17" s="60" t="s">
        <v>762</v>
      </c>
      <c r="B17" s="60" t="s">
        <v>763</v>
      </c>
    </row>
    <row r="18" spans="1:2" ht="15">
      <c r="A18" s="60" t="s">
        <v>764</v>
      </c>
      <c r="B18" s="60" t="s">
        <v>765</v>
      </c>
    </row>
    <row r="19" spans="1:2" ht="15">
      <c r="A19" s="60" t="s">
        <v>766</v>
      </c>
      <c r="B19" s="60" t="s">
        <v>767</v>
      </c>
    </row>
    <row r="20" spans="1:2" ht="15">
      <c r="A20" s="60" t="s">
        <v>768</v>
      </c>
      <c r="B20" s="60" t="s">
        <v>769</v>
      </c>
    </row>
    <row r="21" spans="1:2" ht="15">
      <c r="A21" s="60" t="s">
        <v>770</v>
      </c>
      <c r="B21" s="60" t="s">
        <v>771</v>
      </c>
    </row>
    <row r="22" spans="1:2" ht="15">
      <c r="A22" s="60" t="s">
        <v>772</v>
      </c>
      <c r="B22" s="60" t="s">
        <v>773</v>
      </c>
    </row>
    <row r="34" ht="15">
      <c r="D34" s="148" t="s">
        <v>1105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dc:creator>
  <cp:keywords/>
  <dc:description>Revised December 2009. 
file size - 307,200 bytes. </dc:description>
  <cp:lastModifiedBy>Wayne Byczek</cp:lastModifiedBy>
  <cp:lastPrinted>2010-05-14T20:17:26Z</cp:lastPrinted>
  <dcterms:created xsi:type="dcterms:W3CDTF">2000-01-26T18:56:05Z</dcterms:created>
  <dcterms:modified xsi:type="dcterms:W3CDTF">2010-05-14T20:29:46Z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