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50" windowWidth="18225" windowHeight="92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PRICES'!$B$6:$H$223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PRICES'!$B$1:$IV$216</definedName>
    <definedName name="XITEMS">'FORM B - PRICES'!$B$6:$IV$216</definedName>
  </definedNames>
  <calcPr fullCalcOnLoad="1" fullPrecision="0"/>
</workbook>
</file>

<file path=xl/sharedStrings.xml><?xml version="1.0" encoding="utf-8"?>
<sst xmlns="http://schemas.openxmlformats.org/spreadsheetml/2006/main" count="803" uniqueCount="481">
  <si>
    <t>UNIT PRICES</t>
  </si>
  <si>
    <t/>
  </si>
  <si>
    <t>ITEM</t>
  </si>
  <si>
    <t>DESCRIPTION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</si>
  <si>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</si>
  <si>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</si>
  <si>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</si>
  <si>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</si>
  <si>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</si>
  <si>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</si>
  <si>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</si>
  <si>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</si>
  <si>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</si>
  <si>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</si>
  <si>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</si>
  <si>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</si>
  <si>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</si>
  <si>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</si>
  <si>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</si>
  <si>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</si>
  <si>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</si>
  <si>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</si>
  <si>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</si>
  <si>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</si>
  <si>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</si>
  <si>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</si>
  <si>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</si>
  <si>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</si>
  <si>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</si>
  <si>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</si>
  <si>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</si>
  <si>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</si>
  <si>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</si>
  <si>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</si>
  <si>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</si>
  <si>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</si>
  <si>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</si>
  <si>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</si>
  <si>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</si>
  <si>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</si>
  <si>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</si>
  <si>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</si>
  <si>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</si>
  <si>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</si>
  <si>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</si>
  <si>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</si>
  <si>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</si>
  <si>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</si>
  <si>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</si>
  <si>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</si>
  <si>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</si>
  <si>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</si>
  <si>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</si>
  <si>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Supply and Installation of Dowel Assemblies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</si>
  <si>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</si>
  <si>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</si>
  <si>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</si>
  <si>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</si>
  <si>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</si>
  <si>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</si>
  <si>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</si>
  <si>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</si>
  <si>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</si>
  <si>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</si>
  <si>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</si>
  <si>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</si>
  <si>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</si>
  <si>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</si>
  <si>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</si>
  <si>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</si>
  <si>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</si>
  <si>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</si>
  <si>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</si>
  <si>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</si>
  <si>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</si>
  <si>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</si>
  <si>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</si>
  <si>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</si>
  <si>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</si>
  <si>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</si>
  <si>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</si>
  <si>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</si>
  <si>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</si>
  <si>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</si>
  <si>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</si>
  <si>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</si>
  <si>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</si>
  <si>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</si>
  <si>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</si>
  <si>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F002</t>
  </si>
  <si>
    <t>vert. m</t>
  </si>
  <si>
    <t>F009</t>
  </si>
  <si>
    <t>B003</t>
  </si>
  <si>
    <t>Asphalt Pavement</t>
  </si>
  <si>
    <t>E10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</si>
  <si>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</si>
  <si>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</si>
  <si>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</si>
  <si>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</si>
  <si>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</si>
  <si>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</si>
  <si>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</si>
  <si>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</si>
  <si>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</si>
  <si>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</si>
  <si>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BRIDGE WORK</t>
  </si>
  <si>
    <t>Mobilization and Demobilization</t>
  </si>
  <si>
    <t>L.S.</t>
  </si>
  <si>
    <t>Traffic Control</t>
  </si>
  <si>
    <t>E6</t>
  </si>
  <si>
    <t>A.3</t>
  </si>
  <si>
    <t>Pedestrian Protection</t>
  </si>
  <si>
    <t>E7</t>
  </si>
  <si>
    <t>A.4</t>
  </si>
  <si>
    <t>Structural Removals</t>
  </si>
  <si>
    <t>E8</t>
  </si>
  <si>
    <t>Handrail</t>
  </si>
  <si>
    <t>Asphalt Overlay</t>
  </si>
  <si>
    <t>Concrete Bridge Deck Overhang and Sidewalk Slab Overhang</t>
  </si>
  <si>
    <t>Deck Drains</t>
  </si>
  <si>
    <t>Preparation for New Deck Drains</t>
  </si>
  <si>
    <t>vi)</t>
  </si>
  <si>
    <t>Expansion Joints</t>
  </si>
  <si>
    <t>vii)</t>
  </si>
  <si>
    <t>Approach Slabs</t>
  </si>
  <si>
    <t>viii)</t>
  </si>
  <si>
    <t>Abutments</t>
  </si>
  <si>
    <t>ix)</t>
  </si>
  <si>
    <t>North Abutment  Approach Precast Concrete Channel Girders</t>
  </si>
  <si>
    <t>x)</t>
  </si>
  <si>
    <t>Navigation Lights</t>
  </si>
  <si>
    <t>xi)</t>
  </si>
  <si>
    <t>Stage I Deck Concrete</t>
  </si>
  <si>
    <t>xii)</t>
  </si>
  <si>
    <t>Stage II Deck Concrete</t>
  </si>
  <si>
    <t>xiii)</t>
  </si>
  <si>
    <t>Stage III Deck Concrete</t>
  </si>
  <si>
    <t>a)</t>
  </si>
  <si>
    <t>Type 1</t>
  </si>
  <si>
    <t>b)</t>
  </si>
  <si>
    <t>Type 2</t>
  </si>
  <si>
    <t>c)</t>
  </si>
  <si>
    <t>Type 3</t>
  </si>
  <si>
    <t>A.5</t>
  </si>
  <si>
    <t>Bridge Deck Surface Preparation</t>
  </si>
  <si>
    <t>A.6</t>
  </si>
  <si>
    <t>Relocate and Remove River Level Monitoring System</t>
  </si>
  <si>
    <t>A.7</t>
  </si>
  <si>
    <t>Supply and Place Structural Backfill</t>
  </si>
  <si>
    <t>Granular Backfill</t>
  </si>
  <si>
    <r>
      <t>m</t>
    </r>
    <r>
      <rPr>
        <vertAlign val="superscript"/>
        <sz val="12"/>
        <rFont val="Arial"/>
        <family val="2"/>
      </rPr>
      <t>3</t>
    </r>
  </si>
  <si>
    <t>Suitable Site Backfill Material</t>
  </si>
  <si>
    <t>A.8</t>
  </si>
  <si>
    <t>Supply and Place Black Reinforcing Steel</t>
  </si>
  <si>
    <t>E11</t>
  </si>
  <si>
    <t>kg</t>
  </si>
  <si>
    <t>A.9</t>
  </si>
  <si>
    <t>Supply and Place Stainless Steel Reinforcing</t>
  </si>
  <si>
    <t>A.10</t>
  </si>
  <si>
    <t>Install Reinforcing Steel Into Hardened Concrete</t>
  </si>
  <si>
    <t>A.11</t>
  </si>
  <si>
    <t>Supply and Place Structural Concrete</t>
  </si>
  <si>
    <t>E12</t>
  </si>
  <si>
    <t>Stage I Bridge Deck</t>
  </si>
  <si>
    <t>Bridge Sidewalk Slab</t>
  </si>
  <si>
    <t>Bridge Traffic Barriers</t>
  </si>
  <si>
    <t>North Abutment Slab</t>
  </si>
  <si>
    <t>Expansion Joint Dams</t>
  </si>
  <si>
    <t>Roadway Slabs</t>
  </si>
  <si>
    <t>Abutment Modifications</t>
  </si>
  <si>
    <t>Pier Cap Modifications</t>
  </si>
  <si>
    <t>Slope Paving Protection</t>
  </si>
  <si>
    <t>Stage II Bridge Deck</t>
  </si>
  <si>
    <t>A.12</t>
  </si>
  <si>
    <t>Supply and Install Moveable Deck Hoarding for Deck Slab Concrete</t>
  </si>
  <si>
    <t>A.13</t>
  </si>
  <si>
    <t>Supply and Install Anchor Units for Bridge Street Lights and Aluminum Pedestrian Handrail</t>
  </si>
  <si>
    <t>A.14</t>
  </si>
  <si>
    <t>Supply and Install Galvanized Steel Bridge Traffic Barrier Expansion Joint Assembly</t>
  </si>
  <si>
    <t>A.15</t>
  </si>
  <si>
    <t>Supply and Install Galvanized Steel Bridge Traffic Barrier Drains</t>
  </si>
  <si>
    <t>A.16</t>
  </si>
  <si>
    <t>Supply and Install Galvanized Steel Bridge Deck Drains</t>
  </si>
  <si>
    <t>A.17</t>
  </si>
  <si>
    <t>Supply and Place High Performance Concrete (HPC) Overlay</t>
  </si>
  <si>
    <t>E13</t>
  </si>
  <si>
    <t>A.18</t>
  </si>
  <si>
    <t>Supply and Install Moveable Deck Hoarding for High Performance Concrete (HPC) Overlay</t>
  </si>
  <si>
    <t>A.19</t>
  </si>
  <si>
    <t>Supply and Place Sidewalk Wearing Surface Concrete (WSC) Overlay</t>
  </si>
  <si>
    <t>E14</t>
  </si>
  <si>
    <t>A.20</t>
  </si>
  <si>
    <t>Supply and Install Stainless Steel Art Sidewalk Strips</t>
  </si>
  <si>
    <t>A.21</t>
  </si>
  <si>
    <t>Supply and Install Moveable Deck Hoarding for Sidewalk Wearing Surface Concrete (WSC) Overlay</t>
  </si>
  <si>
    <t>A.22</t>
  </si>
  <si>
    <t>Repair Miscellaneous Areas of Concrete</t>
  </si>
  <si>
    <t>E15</t>
  </si>
  <si>
    <t>A.23</t>
  </si>
  <si>
    <t>Activated Arc Spray Zinc Corrosion Protection</t>
  </si>
  <si>
    <t>E16</t>
  </si>
  <si>
    <r>
      <t>m</t>
    </r>
    <r>
      <rPr>
        <vertAlign val="superscript"/>
        <sz val="12"/>
        <rFont val="Arial"/>
        <family val="2"/>
      </rPr>
      <t>2</t>
    </r>
  </si>
  <si>
    <t>A.24</t>
  </si>
  <si>
    <t>Install Disc Bearings</t>
  </si>
  <si>
    <t>E17</t>
  </si>
  <si>
    <t>Mk’D’</t>
  </si>
  <si>
    <t>Mk’E’</t>
  </si>
  <si>
    <t>Mk’F’</t>
  </si>
  <si>
    <t>Mk’G’</t>
  </si>
  <si>
    <t>A.25</t>
  </si>
  <si>
    <t>Install Steel Reinforced Elastomeric Bearings</t>
  </si>
  <si>
    <t>Mk’A’</t>
  </si>
  <si>
    <t>Mk’B’</t>
  </si>
  <si>
    <t>Mk’C’</t>
  </si>
  <si>
    <t>A.26</t>
  </si>
  <si>
    <t>Post Tensioning Inspection and Remedial Repairs</t>
  </si>
  <si>
    <t>E18</t>
  </si>
  <si>
    <t>A.27</t>
  </si>
  <si>
    <t>Supply and Install Post Tensioning Strand Splicing</t>
  </si>
  <si>
    <t>A.28</t>
  </si>
  <si>
    <t>Supply and Install Post Tensioning Strand Grout</t>
  </si>
  <si>
    <t>A.29</t>
  </si>
  <si>
    <t>Supply and Install Zinc Anode Units</t>
  </si>
  <si>
    <t>A.30</t>
  </si>
  <si>
    <t>Supply and Install Recess Grouting</t>
  </si>
  <si>
    <t>A.31</t>
  </si>
  <si>
    <t>Supply and Install Expansion Joints</t>
  </si>
  <si>
    <t>E19</t>
  </si>
  <si>
    <t>A.32</t>
  </si>
  <si>
    <t>Supply and Install Aluminum Pedestrian Handrail</t>
  </si>
  <si>
    <t>E20</t>
  </si>
  <si>
    <t>A.33</t>
  </si>
  <si>
    <t>Supply and Install Aluminum Art Balusters</t>
  </si>
  <si>
    <t>A.34</t>
  </si>
  <si>
    <t>Supply and Install Aluminum Art Gateway Panels</t>
  </si>
  <si>
    <t>A.35</t>
  </si>
  <si>
    <t>Hot-Poured Rubberized Asphalt Waterproofing</t>
  </si>
  <si>
    <t>E21</t>
  </si>
  <si>
    <t>A.36</t>
  </si>
  <si>
    <t>Remove Existing Slope Paving</t>
  </si>
  <si>
    <t>A.37</t>
  </si>
  <si>
    <t>Construct Slope Protection</t>
  </si>
  <si>
    <t>CW 3615-R2/E22</t>
  </si>
  <si>
    <t>A.38</t>
  </si>
  <si>
    <t>LED Lighting for Aluminum Pedestrian Handrails, Art Balusters, and Art Gateway Panels</t>
  </si>
  <si>
    <t>E23</t>
  </si>
  <si>
    <t>A.39</t>
  </si>
  <si>
    <t>Supply and Install Bridge Street Lights, Navigation Lights, River Level Monitoring System, and Underbridge Light Fixtures</t>
  </si>
  <si>
    <t>E24</t>
  </si>
  <si>
    <t>River Level Monitoring System</t>
  </si>
  <si>
    <t>Underbridge Lights</t>
  </si>
  <si>
    <t>A.40</t>
  </si>
  <si>
    <t>Electrical Conduits</t>
  </si>
  <si>
    <t>E25</t>
  </si>
  <si>
    <t>125 mm - Supply</t>
  </si>
  <si>
    <t>125 mm - Install</t>
  </si>
  <si>
    <t>100 mm - Supply</t>
  </si>
  <si>
    <t>100 mm - Install</t>
  </si>
  <si>
    <t>50 mm - Supply</t>
  </si>
  <si>
    <t>50 mm - Install</t>
  </si>
  <si>
    <t>25 mm - Supply</t>
  </si>
  <si>
    <t>25 mm - Install</t>
  </si>
  <si>
    <t>A.41</t>
  </si>
  <si>
    <t>Exposing Existing Underground Utilities</t>
  </si>
  <si>
    <t>E27</t>
  </si>
  <si>
    <t>A.42</t>
  </si>
  <si>
    <t>Supply and Install QuadGuard II System</t>
  </si>
  <si>
    <t>E28</t>
  </si>
  <si>
    <t>A.43</t>
  </si>
  <si>
    <t>Supply and Install QuadGuard CZ System</t>
  </si>
  <si>
    <t>Remove and Salvage QuadGuard CZ System</t>
  </si>
  <si>
    <t>A.44</t>
  </si>
  <si>
    <t>Transport and Install Temporary Precast Concrete Barriers</t>
  </si>
  <si>
    <t>E30</t>
  </si>
  <si>
    <t>A.45</t>
  </si>
  <si>
    <t>Relocate Temporary Precast Concrete Barriers</t>
  </si>
  <si>
    <t>A.46</t>
  </si>
  <si>
    <t>Remove and Transport Temporary Precast Concrete Barriers</t>
  </si>
  <si>
    <t>A.47</t>
  </si>
  <si>
    <t>Supply and Install North Abutment Distribution Panel</t>
  </si>
  <si>
    <t>E41</t>
  </si>
  <si>
    <t>A.48</t>
  </si>
  <si>
    <t xml:space="preserve">CW 3410-R8 </t>
  </si>
  <si>
    <t>Type 1A</t>
  </si>
  <si>
    <t>A003</t>
  </si>
  <si>
    <t>Excavation</t>
  </si>
  <si>
    <t>CW 3110-R13</t>
  </si>
  <si>
    <t>A004</t>
  </si>
  <si>
    <t>Sub-Grade Compaction</t>
  </si>
  <si>
    <t>ROADWORK</t>
  </si>
  <si>
    <t>A007</t>
  </si>
  <si>
    <t>Crushed Sub-base Material</t>
  </si>
  <si>
    <t>A008</t>
  </si>
  <si>
    <t>50 mm - Limestone</t>
  </si>
  <si>
    <t>A.49</t>
  </si>
  <si>
    <t>A016</t>
  </si>
  <si>
    <t>Removal of Existing Concrete Bases</t>
  </si>
  <si>
    <t>A017</t>
  </si>
  <si>
    <t>600 mm Diameter or Less</t>
  </si>
  <si>
    <t>ROADWORK - REMOVALS/RENEWALS</t>
  </si>
  <si>
    <t xml:space="preserve">CW 3230-R6
</t>
  </si>
  <si>
    <t>B010</t>
  </si>
  <si>
    <t>230 mm Concrete Pavement (Plain-Dowelled)</t>
  </si>
  <si>
    <t>230 mm Concrete Pavement (Plain-Dowelled, Tinted)</t>
  </si>
  <si>
    <t>E38</t>
  </si>
  <si>
    <t>B013</t>
  </si>
  <si>
    <t>200 mm Concrete Pavement (Plain-Dowelled)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</si>
  <si>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</si>
  <si>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</si>
  <si>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</si>
  <si>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</si>
  <si>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</si>
  <si>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</si>
  <si>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</si>
  <si>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</si>
  <si>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B034-24</t>
  </si>
  <si>
    <t>Slab Replacement - Early Opening (24 hour)</t>
  </si>
  <si>
    <t>B043-24</t>
  </si>
  <si>
    <t>B047-24</t>
  </si>
  <si>
    <t>B057-24</t>
  </si>
  <si>
    <t>CW 3230-R6</t>
  </si>
  <si>
    <t>B100r</t>
  </si>
  <si>
    <t>Miscellaneous Concrete Slab Removal</t>
  </si>
  <si>
    <t xml:space="preserve">CW 3235-R8  </t>
  </si>
  <si>
    <t>B101r</t>
  </si>
  <si>
    <t>Median Slab</t>
  </si>
  <si>
    <t>B.14</t>
  </si>
  <si>
    <t>B104r</t>
  </si>
  <si>
    <t>100 mm Sidewalk</t>
  </si>
  <si>
    <t>B107i</t>
  </si>
  <si>
    <t xml:space="preserve">Miscellaneous Concrete Slab Installation </t>
  </si>
  <si>
    <t>B.15</t>
  </si>
  <si>
    <t>B109i</t>
  </si>
  <si>
    <t>Monolithic Median Slab</t>
  </si>
  <si>
    <t>SD-226A</t>
  </si>
  <si>
    <t>B110i</t>
  </si>
  <si>
    <t>Safety Median</t>
  </si>
  <si>
    <t>SD-226B</t>
  </si>
  <si>
    <t>Structural Sidewalk</t>
  </si>
  <si>
    <t>LS</t>
  </si>
  <si>
    <t>B126r</t>
  </si>
  <si>
    <t>B.16</t>
  </si>
  <si>
    <t>Concrete Curb Removal</t>
  </si>
  <si>
    <t xml:space="preserve">CW 3240-R8 </t>
  </si>
  <si>
    <t>B127r</t>
  </si>
  <si>
    <t>Barrier (Separate)</t>
  </si>
  <si>
    <t>B132r</t>
  </si>
  <si>
    <t>Curb Ramp</t>
  </si>
  <si>
    <t>B135i</t>
  </si>
  <si>
    <t>B.17</t>
  </si>
  <si>
    <t>Concrete Curb Installation</t>
  </si>
  <si>
    <t>B136i</t>
  </si>
  <si>
    <t>SD-205</t>
  </si>
  <si>
    <t>Barrier (180 mm ht, Dowelled)</t>
  </si>
  <si>
    <t>Barrier (180 mm ht, Dowelled) Slip Form Paving</t>
  </si>
  <si>
    <t>B141i</t>
  </si>
  <si>
    <t>SD-201</t>
  </si>
  <si>
    <t>Mountable Curb (120 mm ht, Integral)</t>
  </si>
  <si>
    <t>B150i</t>
  </si>
  <si>
    <t>Curb Ramp (10-15 mm ht, Integral)</t>
  </si>
  <si>
    <t>SD-229A,B,C</t>
  </si>
  <si>
    <t>B210i</t>
  </si>
  <si>
    <t>Splash Strip (180 mm ht, Monolithic Barrier Curb,  750 mm width)</t>
  </si>
  <si>
    <t>SD-223A</t>
  </si>
  <si>
    <t xml:space="preserve">Transition Median Barrier </t>
  </si>
  <si>
    <t>E32</t>
  </si>
  <si>
    <t>B188</t>
  </si>
  <si>
    <t>B.19</t>
  </si>
  <si>
    <t>CW 3310-R14</t>
  </si>
  <si>
    <t>B.20</t>
  </si>
  <si>
    <t>CW 3330-R5</t>
  </si>
  <si>
    <t>B.18</t>
  </si>
  <si>
    <t>B.21</t>
  </si>
  <si>
    <t>Type IA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</si>
  <si>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</si>
  <si>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</si>
  <si>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</si>
  <si>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</si>
  <si>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</si>
  <si>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</si>
  <si>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</si>
  <si>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</si>
  <si>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B.22</t>
  </si>
  <si>
    <t>Supply and Install 60mm Paving Stones</t>
  </si>
  <si>
    <t>Endicott Clay Brick Paver 60x102x204mm (Manganese Ironspot)</t>
  </si>
  <si>
    <t>Transit Blue Holland Paver 60x105x210mm</t>
  </si>
  <si>
    <t>C054</t>
  </si>
  <si>
    <t>Lean Concrete Base</t>
  </si>
  <si>
    <t>CW 3335-R1</t>
  </si>
  <si>
    <t>CW 3250-R7</t>
  </si>
  <si>
    <t>B.23</t>
  </si>
  <si>
    <t>E032</t>
  </si>
  <si>
    <t>Connecting to Existing Manhole</t>
  </si>
  <si>
    <t>CW 2130-R12</t>
  </si>
  <si>
    <t>B.25</t>
  </si>
  <si>
    <t>E033</t>
  </si>
  <si>
    <t>250 mm Catch Basin Lead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</si>
  <si>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</si>
  <si>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</si>
  <si>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</si>
  <si>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</si>
  <si>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</si>
  <si>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</si>
  <si>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</si>
  <si>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</si>
  <si>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</si>
  <si>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</si>
  <si>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</si>
  <si>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SD-024, 1800 mm deep</t>
  </si>
  <si>
    <t>250 mm, PVC</t>
  </si>
  <si>
    <t>In a Trench, Class B Sand Bedding, Class 2 Backfill</t>
  </si>
  <si>
    <t>B.26</t>
  </si>
  <si>
    <t>B.27</t>
  </si>
  <si>
    <t>B.28</t>
  </si>
  <si>
    <t>Replacing Existing Manhole and Catch Basin  Frames &amp; Covers</t>
  </si>
  <si>
    <t>B.29</t>
  </si>
  <si>
    <t>E042</t>
  </si>
  <si>
    <t>Connecting New Sewer Service to Existing Sewer Service</t>
  </si>
  <si>
    <t>E043</t>
  </si>
  <si>
    <t>B.30</t>
  </si>
  <si>
    <t xml:space="preserve">250mm </t>
  </si>
  <si>
    <t>E036</t>
  </si>
  <si>
    <t xml:space="preserve">Connecting to Existing Sewer </t>
  </si>
  <si>
    <t>E037</t>
  </si>
  <si>
    <t>E038</t>
  </si>
  <si>
    <t>B.31</t>
  </si>
  <si>
    <t>Connecting to 1370 mm SRS</t>
  </si>
  <si>
    <t>E046</t>
  </si>
  <si>
    <t>Removal of Existing Catch Basins</t>
  </si>
  <si>
    <t>B.32</t>
  </si>
  <si>
    <t>CW 3210-R7</t>
  </si>
  <si>
    <t>Pre-cast Concrete Risers</t>
  </si>
  <si>
    <t>51 mm</t>
  </si>
  <si>
    <t>CW 3510-R9</t>
  </si>
  <si>
    <t xml:space="preserve"> width &gt; or = 600 mm</t>
  </si>
  <si>
    <t>G005</t>
  </si>
  <si>
    <t>Salt Tolerant Grass Seeding</t>
  </si>
  <si>
    <t>B.33</t>
  </si>
  <si>
    <t>B.35</t>
  </si>
  <si>
    <t>B.34</t>
  </si>
  <si>
    <t>B.36</t>
  </si>
  <si>
    <t>B.37</t>
  </si>
  <si>
    <t>B.38</t>
  </si>
  <si>
    <t>B.39</t>
  </si>
  <si>
    <t>Construction of Northwest Planter and Paver Edging</t>
  </si>
  <si>
    <t>E44</t>
  </si>
  <si>
    <t>B.40</t>
  </si>
  <si>
    <t>Construction of Northeast Planter and Paver Edging</t>
  </si>
  <si>
    <t>E37</t>
  </si>
  <si>
    <t>B219</t>
  </si>
  <si>
    <t>Detectable Warning Surface Tiles</t>
  </si>
  <si>
    <t>B220</t>
  </si>
  <si>
    <t xml:space="preserve">300 X 300 mm </t>
  </si>
  <si>
    <t>B221</t>
  </si>
  <si>
    <t xml:space="preserve">610 X 1220 mm </t>
  </si>
  <si>
    <t>B.41</t>
  </si>
  <si>
    <t>B.43</t>
  </si>
  <si>
    <t>Cast-in-place Concrete Foundations</t>
  </si>
  <si>
    <t>E40</t>
  </si>
  <si>
    <t>Heated Shelter Foundation</t>
  </si>
  <si>
    <t xml:space="preserve">Bus Stop Flag Foundation </t>
  </si>
  <si>
    <t>B.44</t>
  </si>
  <si>
    <t>Transport and Install Triton Water Filled Traffic Barriers</t>
  </si>
  <si>
    <t>E29</t>
  </si>
  <si>
    <t>B.45</t>
  </si>
  <si>
    <t>Relocate Triton Water Filled Traffic Barriers</t>
  </si>
  <si>
    <t>Remove and Transport Triton Water Filled Traffic Barriers</t>
  </si>
  <si>
    <t>B.42</t>
  </si>
  <si>
    <t xml:space="preserve">SPEC. </t>
  </si>
  <si>
    <t>E31</t>
  </si>
  <si>
    <t>FORM B(R1): PRICES</t>
  </si>
  <si>
    <t>E4/E5</t>
  </si>
  <si>
    <t>CW 3110-R13/ E33</t>
  </si>
  <si>
    <t>E11/E12/E42</t>
  </si>
  <si>
    <t>SD-228A/E42</t>
  </si>
  <si>
    <t>CW 3330-R5/ E43</t>
  </si>
  <si>
    <t>E22</t>
  </si>
  <si>
    <t>Barrier (300 mm width, Separate)</t>
  </si>
  <si>
    <t>SD-203A/E39</t>
  </si>
  <si>
    <t>250 mm PVC SDR35 Connecting Pipe</t>
  </si>
  <si>
    <t>B111i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</si>
</sst>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12"/>
      <name val="Arial"/>
      <family val="2"/>
    </font>
    <font>
      <sz val="10"/>
      <color indexed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172" fontId="2" fillId="34" borderId="15" xfId="0" applyNumberFormat="1" applyFont="1" applyFill="1" applyBorder="1" applyAlignment="1" applyProtection="1">
      <alignment horizontal="left" vertical="center"/>
      <protection/>
    </xf>
    <xf numFmtId="172" fontId="2" fillId="34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4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 wrapText="1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4" fontId="0" fillId="0" borderId="19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66" fontId="0" fillId="2" borderId="20" xfId="0" applyNumberFormat="1" applyBorder="1" applyAlignment="1" applyProtection="1">
      <alignment horizontal="right" vertical="center"/>
      <protection/>
    </xf>
    <xf numFmtId="172" fontId="4" fillId="0" borderId="15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72" fontId="0" fillId="0" borderId="21" xfId="0" applyNumberFormat="1" applyFont="1" applyFill="1" applyBorder="1" applyAlignment="1" applyProtection="1">
      <alignment horizontal="left" vertical="top" wrapText="1"/>
      <protection/>
    </xf>
    <xf numFmtId="166" fontId="0" fillId="2" borderId="20" xfId="0" applyNumberFormat="1" applyBorder="1" applyAlignment="1" applyProtection="1">
      <alignment horizontal="right"/>
      <protection/>
    </xf>
    <xf numFmtId="0" fontId="0" fillId="0" borderId="20" xfId="0" applyNumberFormat="1" applyFill="1" applyBorder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5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166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166" fontId="0" fillId="2" borderId="22" xfId="0" applyNumberFormat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 horizontal="center" vertical="top"/>
      <protection/>
    </xf>
    <xf numFmtId="0" fontId="0" fillId="2" borderId="23" xfId="0" applyNumberFormat="1" applyBorder="1" applyAlignment="1" applyProtection="1">
      <alignment horizontal="center"/>
      <protection/>
    </xf>
    <xf numFmtId="0" fontId="0" fillId="2" borderId="22" xfId="0" applyNumberFormat="1" applyBorder="1" applyAlignment="1" applyProtection="1">
      <alignment horizontal="center"/>
      <protection/>
    </xf>
    <xf numFmtId="0" fontId="0" fillId="2" borderId="24" xfId="0" applyNumberFormat="1" applyBorder="1" applyAlignment="1" applyProtection="1">
      <alignment horizontal="center"/>
      <protection/>
    </xf>
    <xf numFmtId="166" fontId="0" fillId="2" borderId="24" xfId="0" applyNumberFormat="1" applyBorder="1" applyAlignment="1" applyProtection="1">
      <alignment horizontal="right"/>
      <protection/>
    </xf>
    <xf numFmtId="166" fontId="0" fillId="2" borderId="25" xfId="0" applyNumberFormat="1" applyBorder="1" applyAlignment="1" applyProtection="1">
      <alignment horizontal="right"/>
      <protection/>
    </xf>
    <xf numFmtId="0" fontId="0" fillId="2" borderId="26" xfId="0" applyNumberFormat="1" applyBorder="1" applyAlignment="1" applyProtection="1">
      <alignment vertical="top"/>
      <protection/>
    </xf>
    <xf numFmtId="0" fontId="0" fillId="2" borderId="27" xfId="0" applyNumberFormat="1" applyBorder="1" applyAlignment="1" applyProtection="1">
      <alignment/>
      <protection/>
    </xf>
    <xf numFmtId="0" fontId="0" fillId="2" borderId="26" xfId="0" applyNumberFormat="1" applyBorder="1" applyAlignment="1" applyProtection="1">
      <alignment horizontal="center"/>
      <protection/>
    </xf>
    <xf numFmtId="0" fontId="0" fillId="2" borderId="28" xfId="0" applyNumberFormat="1" applyBorder="1" applyAlignment="1" applyProtection="1">
      <alignment/>
      <protection/>
    </xf>
    <xf numFmtId="0" fontId="0" fillId="2" borderId="28" xfId="0" applyNumberFormat="1" applyBorder="1" applyAlignment="1" applyProtection="1">
      <alignment horizontal="center"/>
      <protection/>
    </xf>
    <xf numFmtId="166" fontId="0" fillId="2" borderId="28" xfId="0" applyNumberFormat="1" applyBorder="1" applyAlignment="1" applyProtection="1">
      <alignment horizontal="right"/>
      <protection/>
    </xf>
    <xf numFmtId="0" fontId="0" fillId="2" borderId="28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vertical="center"/>
      <protection/>
    </xf>
    <xf numFmtId="166" fontId="0" fillId="2" borderId="0" xfId="0" applyNumberFormat="1" applyBorder="1" applyAlignment="1" applyProtection="1">
      <alignment horizontal="right" vertical="center"/>
      <protection/>
    </xf>
    <xf numFmtId="166" fontId="0" fillId="2" borderId="29" xfId="0" applyNumberFormat="1" applyBorder="1" applyAlignment="1" applyProtection="1">
      <alignment horizontal="right"/>
      <protection/>
    </xf>
    <xf numFmtId="1" fontId="0" fillId="2" borderId="20" xfId="0" applyNumberFormat="1" applyBorder="1" applyAlignment="1" applyProtection="1">
      <alignment horizontal="center" vertical="top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0" fillId="2" borderId="20" xfId="0" applyNumberFormat="1" applyBorder="1" applyAlignment="1" applyProtection="1">
      <alignment vertical="top"/>
      <protection/>
    </xf>
    <xf numFmtId="0" fontId="0" fillId="2" borderId="20" xfId="0" applyNumberFormat="1" applyBorder="1" applyAlignment="1" applyProtection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166" fontId="0" fillId="2" borderId="29" xfId="0" applyNumberFormat="1" applyBorder="1" applyAlignment="1" applyProtection="1">
      <alignment horizontal="right" vertical="center"/>
      <protection/>
    </xf>
    <xf numFmtId="0" fontId="0" fillId="2" borderId="20" xfId="0" applyNumberFormat="1" applyBorder="1" applyAlignment="1" applyProtection="1">
      <alignment horizontal="right"/>
      <protection/>
    </xf>
    <xf numFmtId="0" fontId="4" fillId="2" borderId="30" xfId="0" applyNumberFormat="1" applyFont="1" applyBorder="1" applyAlignment="1" applyProtection="1">
      <alignment/>
      <protection/>
    </xf>
    <xf numFmtId="0" fontId="0" fillId="2" borderId="30" xfId="0" applyNumberFormat="1" applyBorder="1" applyAlignment="1" applyProtection="1">
      <alignment horizontal="center"/>
      <protection/>
    </xf>
    <xf numFmtId="0" fontId="0" fillId="2" borderId="30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horizontal="right"/>
      <protection/>
    </xf>
    <xf numFmtId="166" fontId="0" fillId="2" borderId="31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166" fontId="0" fillId="2" borderId="32" xfId="0" applyNumberFormat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horizontal="center" vertical="top"/>
      <protection/>
    </xf>
    <xf numFmtId="166" fontId="0" fillId="2" borderId="32" xfId="0" applyNumberFormat="1" applyBorder="1" applyAlignment="1" applyProtection="1">
      <alignment horizontal="right" vertical="center"/>
      <protection/>
    </xf>
    <xf numFmtId="0" fontId="2" fillId="2" borderId="33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2" fillId="2" borderId="35" xfId="0" applyNumberFormat="1" applyFont="1" applyBorder="1" applyAlignment="1" applyProtection="1">
      <alignment horizontal="center" vertical="center"/>
      <protection/>
    </xf>
    <xf numFmtId="166" fontId="0" fillId="2" borderId="36" xfId="0" applyNumberFormat="1" applyBorder="1" applyAlignment="1" applyProtection="1">
      <alignment horizontal="right"/>
      <protection/>
    </xf>
    <xf numFmtId="0" fontId="2" fillId="2" borderId="37" xfId="0" applyNumberFormat="1" applyFont="1" applyBorder="1" applyAlignment="1" applyProtection="1">
      <alignment horizontal="center" vertical="center"/>
      <protection/>
    </xf>
    <xf numFmtId="0" fontId="2" fillId="2" borderId="37" xfId="0" applyNumberFormat="1" applyFont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/>
      <protection/>
    </xf>
    <xf numFmtId="0" fontId="0" fillId="2" borderId="37" xfId="0" applyNumberFormat="1" applyBorder="1" applyAlignment="1" applyProtection="1">
      <alignment horizontal="center" vertical="top"/>
      <protection/>
    </xf>
    <xf numFmtId="0" fontId="0" fillId="2" borderId="37" xfId="0" applyNumberFormat="1" applyBorder="1" applyAlignment="1" applyProtection="1">
      <alignment horizontal="left" vertical="top"/>
      <protection/>
    </xf>
    <xf numFmtId="166" fontId="0" fillId="2" borderId="36" xfId="0" applyNumberFormat="1" applyBorder="1" applyAlignment="1" applyProtection="1">
      <alignment horizontal="right" vertical="center"/>
      <protection/>
    </xf>
    <xf numFmtId="0" fontId="0" fillId="2" borderId="38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horizontal="right"/>
      <protection/>
    </xf>
    <xf numFmtId="0" fontId="0" fillId="2" borderId="39" xfId="0" applyNumberFormat="1" applyBorder="1" applyAlignment="1" applyProtection="1">
      <alignment horizontal="right"/>
      <protection/>
    </xf>
    <xf numFmtId="0" fontId="0" fillId="2" borderId="40" xfId="0" applyNumberFormat="1" applyBorder="1" applyAlignment="1" applyProtection="1">
      <alignment vertical="top"/>
      <protection/>
    </xf>
    <xf numFmtId="0" fontId="0" fillId="2" borderId="27" xfId="0" applyNumberFormat="1" applyBorder="1" applyAlignment="1" applyProtection="1">
      <alignment horizontal="center"/>
      <protection/>
    </xf>
    <xf numFmtId="166" fontId="0" fillId="2" borderId="27" xfId="0" applyNumberFormat="1" applyBorder="1" applyAlignment="1" applyProtection="1">
      <alignment horizontal="right"/>
      <protection/>
    </xf>
    <xf numFmtId="0" fontId="0" fillId="2" borderId="41" xfId="0" applyNumberFormat="1" applyBorder="1" applyAlignment="1" applyProtection="1">
      <alignment horizontal="right"/>
      <protection/>
    </xf>
    <xf numFmtId="173" fontId="0" fillId="0" borderId="42" xfId="0" applyNumberFormat="1" applyFont="1" applyFill="1" applyBorder="1" applyAlignment="1" applyProtection="1">
      <alignment horizontal="right" vertical="top" wrapText="1"/>
      <protection/>
    </xf>
    <xf numFmtId="172" fontId="0" fillId="0" borderId="43" xfId="0" applyNumberFormat="1" applyFont="1" applyFill="1" applyBorder="1" applyAlignment="1" applyProtection="1">
      <alignment horizontal="left" vertical="top" wrapText="1"/>
      <protection/>
    </xf>
    <xf numFmtId="172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1" fontId="0" fillId="0" borderId="43" xfId="0" applyNumberFormat="1" applyFont="1" applyFill="1" applyBorder="1" applyAlignment="1" applyProtection="1">
      <alignment horizontal="right" vertical="top"/>
      <protection/>
    </xf>
    <xf numFmtId="174" fontId="0" fillId="0" borderId="43" xfId="0" applyNumberFormat="1" applyFont="1" applyFill="1" applyBorder="1" applyAlignment="1" applyProtection="1">
      <alignment vertical="top"/>
      <protection locked="0"/>
    </xf>
    <xf numFmtId="174" fontId="0" fillId="0" borderId="44" xfId="0" applyNumberFormat="1" applyFont="1" applyFill="1" applyBorder="1" applyAlignment="1" applyProtection="1">
      <alignment vertical="top"/>
      <protection/>
    </xf>
    <xf numFmtId="173" fontId="0" fillId="0" borderId="42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1" fontId="0" fillId="0" borderId="43" xfId="0" applyNumberFormat="1" applyFont="1" applyFill="1" applyBorder="1" applyAlignment="1" applyProtection="1">
      <alignment horizontal="right" vertical="top" wrapText="1"/>
      <protection/>
    </xf>
    <xf numFmtId="172" fontId="0" fillId="0" borderId="43" xfId="0" applyNumberFormat="1" applyFont="1" applyFill="1" applyBorder="1" applyAlignment="1" applyProtection="1">
      <alignment vertical="top" wrapText="1"/>
      <protection/>
    </xf>
    <xf numFmtId="172" fontId="0" fillId="0" borderId="28" xfId="0" applyNumberFormat="1" applyFont="1" applyFill="1" applyBorder="1" applyAlignment="1" applyProtection="1">
      <alignment horizontal="left" vertical="top" wrapText="1"/>
      <protection/>
    </xf>
    <xf numFmtId="166" fontId="0" fillId="2" borderId="20" xfId="0" applyNumberFormat="1" applyBorder="1" applyAlignment="1" applyProtection="1">
      <alignment horizontal="center"/>
      <protection/>
    </xf>
    <xf numFmtId="0" fontId="2" fillId="2" borderId="37" xfId="0" applyNumberFormat="1" applyFont="1" applyBorder="1" applyAlignment="1" applyProtection="1">
      <alignment horizontal="center" vertical="top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3" fontId="0" fillId="0" borderId="43" xfId="0" applyNumberFormat="1" applyFont="1" applyFill="1" applyBorder="1" applyAlignment="1" applyProtection="1">
      <alignment horizontal="right" vertical="top"/>
      <protection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3" fontId="0" fillId="0" borderId="43" xfId="0" applyNumberFormat="1" applyFont="1" applyFill="1" applyBorder="1" applyAlignment="1" applyProtection="1">
      <alignment horizontal="right" vertical="top" wrapText="1"/>
      <protection/>
    </xf>
    <xf numFmtId="0" fontId="0" fillId="2" borderId="45" xfId="0" applyNumberFormat="1" applyBorder="1" applyAlignment="1" applyProtection="1" quotePrefix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46" xfId="0" applyNumberFormat="1" applyBorder="1" applyAlignment="1" applyProtection="1">
      <alignment/>
      <protection/>
    </xf>
    <xf numFmtId="1" fontId="6" fillId="2" borderId="47" xfId="0" applyNumberFormat="1" applyFont="1" applyBorder="1" applyAlignment="1" applyProtection="1">
      <alignment horizontal="left" vertical="center" wrapText="1"/>
      <protection/>
    </xf>
    <xf numFmtId="0" fontId="0" fillId="2" borderId="48" xfId="0" applyNumberFormat="1" applyBorder="1" applyAlignment="1" applyProtection="1">
      <alignment vertical="center" wrapText="1"/>
      <protection/>
    </xf>
    <xf numFmtId="0" fontId="0" fillId="2" borderId="49" xfId="0" applyNumberFormat="1" applyBorder="1" applyAlignment="1" applyProtection="1">
      <alignment vertical="center" wrapText="1"/>
      <protection/>
    </xf>
    <xf numFmtId="0" fontId="0" fillId="2" borderId="50" xfId="0" applyNumberFormat="1" applyBorder="1" applyAlignment="1" applyProtection="1">
      <alignment/>
      <protection/>
    </xf>
    <xf numFmtId="0" fontId="0" fillId="2" borderId="51" xfId="0" applyNumberFormat="1" applyBorder="1" applyAlignment="1" applyProtection="1">
      <alignment/>
      <protection/>
    </xf>
    <xf numFmtId="1" fontId="6" fillId="2" borderId="20" xfId="0" applyNumberFormat="1" applyFon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0" fontId="0" fillId="2" borderId="21" xfId="0" applyNumberFormat="1" applyBorder="1" applyAlignment="1" applyProtection="1">
      <alignment vertical="center" wrapText="1"/>
      <protection/>
    </xf>
    <xf numFmtId="1" fontId="6" fillId="2" borderId="32" xfId="0" applyNumberFormat="1" applyFont="1" applyBorder="1" applyAlignment="1" applyProtection="1">
      <alignment horizontal="left" vertical="center" wrapText="1"/>
      <protection/>
    </xf>
    <xf numFmtId="0" fontId="0" fillId="2" borderId="52" xfId="0" applyNumberFormat="1" applyBorder="1" applyAlignment="1" applyProtection="1">
      <alignment vertical="center" wrapText="1"/>
      <protection/>
    </xf>
    <xf numFmtId="0" fontId="0" fillId="2" borderId="53" xfId="0" applyNumberFormat="1" applyBorder="1" applyAlignment="1" applyProtection="1">
      <alignment vertical="center" wrapText="1"/>
      <protection/>
    </xf>
    <xf numFmtId="1" fontId="3" fillId="2" borderId="32" xfId="0" applyNumberFormat="1" applyFont="1" applyBorder="1" applyAlignment="1" applyProtection="1">
      <alignment horizontal="left" vertical="center" wrapText="1"/>
      <protection/>
    </xf>
    <xf numFmtId="1" fontId="3" fillId="2" borderId="54" xfId="0" applyNumberFormat="1" applyFont="1" applyBorder="1" applyAlignment="1" applyProtection="1">
      <alignment horizontal="left" vertical="center" wrapText="1"/>
      <protection/>
    </xf>
    <xf numFmtId="0" fontId="0" fillId="2" borderId="55" xfId="0" applyNumberFormat="1" applyBorder="1" applyAlignment="1" applyProtection="1">
      <alignment vertical="center" wrapText="1"/>
      <protection/>
    </xf>
    <xf numFmtId="0" fontId="0" fillId="2" borderId="56" xfId="0" applyNumberFormat="1" applyBorder="1" applyAlignment="1" applyProtection="1">
      <alignment vertical="center" wrapText="1"/>
      <protection/>
    </xf>
    <xf numFmtId="166" fontId="0" fillId="2" borderId="57" xfId="0" applyNumberFormat="1" applyBorder="1" applyAlignment="1" applyProtection="1">
      <alignment horizontal="center"/>
      <protection/>
    </xf>
    <xf numFmtId="0" fontId="0" fillId="2" borderId="58" xfId="0" applyNumberFormat="1" applyBorder="1" applyAlignment="1" applyProtection="1">
      <alignment/>
      <protection/>
    </xf>
    <xf numFmtId="0" fontId="0" fillId="2" borderId="45" xfId="0" applyNumberFormat="1" applyBorder="1" applyAlignment="1" applyProtection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showZeros="0" tabSelected="1" showOutlineSymbols="0" view="pageBreakPreview" zoomScale="75" zoomScaleNormal="75" zoomScaleSheetLayoutView="75" zoomScalePageLayoutView="0" workbookViewId="0" topLeftCell="B1">
      <selection activeCell="G26" sqref="G26"/>
    </sheetView>
  </sheetViews>
  <sheetFormatPr defaultColWidth="10.5546875" defaultRowHeight="15"/>
  <cols>
    <col min="1" max="1" width="6.6640625" style="71" hidden="1" customWidth="1"/>
    <col min="2" max="2" width="8.77734375" style="38" customWidth="1"/>
    <col min="3" max="3" width="36.77734375" style="29" customWidth="1"/>
    <col min="4" max="4" width="12.77734375" style="73" customWidth="1"/>
    <col min="5" max="5" width="6.77734375" style="29" customWidth="1"/>
    <col min="6" max="6" width="11.77734375" style="29" customWidth="1"/>
    <col min="7" max="7" width="11.77734375" style="71" customWidth="1"/>
    <col min="8" max="8" width="16.77734375" style="71" customWidth="1"/>
    <col min="9" max="16384" width="10.5546875" style="29" customWidth="1"/>
  </cols>
  <sheetData>
    <row r="1" spans="1:8" ht="15.75">
      <c r="A1" s="31"/>
      <c r="B1" s="32" t="s">
        <v>470</v>
      </c>
      <c r="C1" s="33"/>
      <c r="D1" s="33"/>
      <c r="E1" s="33"/>
      <c r="F1" s="33"/>
      <c r="G1" s="31"/>
      <c r="H1" s="33"/>
    </row>
    <row r="2" spans="1:8" ht="15">
      <c r="A2" s="34"/>
      <c r="B2" s="35" t="s">
        <v>22</v>
      </c>
      <c r="C2" s="36"/>
      <c r="D2" s="36"/>
      <c r="E2" s="36"/>
      <c r="F2" s="36"/>
      <c r="G2" s="34"/>
      <c r="H2" s="36"/>
    </row>
    <row r="3" spans="1:8" ht="27" customHeight="1">
      <c r="A3" s="37"/>
      <c r="B3" s="38" t="s">
        <v>0</v>
      </c>
      <c r="C3" s="39"/>
      <c r="D3" s="39"/>
      <c r="E3" s="39"/>
      <c r="F3" s="39"/>
      <c r="G3" s="40"/>
      <c r="H3" s="41"/>
    </row>
    <row r="4" spans="1:8" ht="21.75" customHeight="1">
      <c r="A4" s="42" t="s">
        <v>21</v>
      </c>
      <c r="B4" s="43" t="s">
        <v>2</v>
      </c>
      <c r="C4" s="44" t="s">
        <v>3</v>
      </c>
      <c r="D4" s="45" t="s">
        <v>468</v>
      </c>
      <c r="E4" s="46" t="s">
        <v>4</v>
      </c>
      <c r="F4" s="46" t="s">
        <v>5</v>
      </c>
      <c r="G4" s="47" t="s">
        <v>6</v>
      </c>
      <c r="H4" s="46" t="s">
        <v>7</v>
      </c>
    </row>
    <row r="5" spans="1:8" ht="21" customHeight="1" thickBot="1">
      <c r="A5" s="48"/>
      <c r="B5" s="49"/>
      <c r="C5" s="50"/>
      <c r="D5" s="51" t="s">
        <v>8</v>
      </c>
      <c r="E5" s="52"/>
      <c r="F5" s="53" t="s">
        <v>9</v>
      </c>
      <c r="G5" s="54"/>
      <c r="H5" s="55"/>
    </row>
    <row r="6" spans="1:8" s="56" customFormat="1" ht="39.75" customHeight="1" thickTop="1">
      <c r="A6" s="20"/>
      <c r="B6" s="77" t="s">
        <v>10</v>
      </c>
      <c r="C6" s="116" t="s">
        <v>105</v>
      </c>
      <c r="D6" s="117"/>
      <c r="E6" s="117"/>
      <c r="F6" s="118"/>
      <c r="G6" s="3"/>
      <c r="H6" s="78" t="s">
        <v>1</v>
      </c>
    </row>
    <row r="7" spans="1:8" s="56" customFormat="1" ht="39.75" customHeight="1">
      <c r="A7" s="20"/>
      <c r="B7" s="13" t="s">
        <v>26</v>
      </c>
      <c r="C7" s="4" t="s">
        <v>106</v>
      </c>
      <c r="D7" s="5" t="s">
        <v>471</v>
      </c>
      <c r="E7" s="6" t="s">
        <v>107</v>
      </c>
      <c r="F7" s="7">
        <v>1</v>
      </c>
      <c r="G7" s="8"/>
      <c r="H7" s="14">
        <f>ROUND(G7*F7,2)</f>
        <v>0</v>
      </c>
    </row>
    <row r="8" spans="1:8" s="56" customFormat="1" ht="39.75" customHeight="1">
      <c r="A8" s="20"/>
      <c r="B8" s="13" t="s">
        <v>28</v>
      </c>
      <c r="C8" s="4" t="s">
        <v>108</v>
      </c>
      <c r="D8" s="5" t="s">
        <v>109</v>
      </c>
      <c r="E8" s="15" t="s">
        <v>107</v>
      </c>
      <c r="F8" s="7">
        <v>1</v>
      </c>
      <c r="G8" s="8"/>
      <c r="H8" s="14">
        <f>ROUND(G8*F8,2)</f>
        <v>0</v>
      </c>
    </row>
    <row r="9" spans="1:8" s="56" customFormat="1" ht="39.75" customHeight="1">
      <c r="A9" s="20"/>
      <c r="B9" s="13" t="s">
        <v>110</v>
      </c>
      <c r="C9" s="4" t="s">
        <v>111</v>
      </c>
      <c r="D9" s="5" t="s">
        <v>112</v>
      </c>
      <c r="E9" s="15" t="s">
        <v>107</v>
      </c>
      <c r="F9" s="7">
        <v>1</v>
      </c>
      <c r="G9" s="8"/>
      <c r="H9" s="14">
        <f>ROUND(G9*F9,2)</f>
        <v>0</v>
      </c>
    </row>
    <row r="10" spans="1:8" s="56" customFormat="1" ht="39.75" customHeight="1">
      <c r="A10" s="20"/>
      <c r="B10" s="13" t="s">
        <v>113</v>
      </c>
      <c r="C10" s="16" t="s">
        <v>114</v>
      </c>
      <c r="D10" s="5" t="s">
        <v>115</v>
      </c>
      <c r="E10" s="6"/>
      <c r="F10" s="9"/>
      <c r="G10" s="9"/>
      <c r="H10" s="79"/>
    </row>
    <row r="11" spans="1:8" s="56" customFormat="1" ht="39.75" customHeight="1">
      <c r="A11" s="20"/>
      <c r="B11" s="17" t="s">
        <v>30</v>
      </c>
      <c r="C11" s="16" t="s">
        <v>116</v>
      </c>
      <c r="D11" s="5"/>
      <c r="E11" s="15" t="s">
        <v>107</v>
      </c>
      <c r="F11" s="7">
        <v>1</v>
      </c>
      <c r="G11" s="8"/>
      <c r="H11" s="14">
        <f>ROUND(G11*F11,2)</f>
        <v>0</v>
      </c>
    </row>
    <row r="12" spans="1:8" s="56" customFormat="1" ht="39.75" customHeight="1">
      <c r="A12" s="20"/>
      <c r="B12" s="17" t="s">
        <v>41</v>
      </c>
      <c r="C12" s="4" t="s">
        <v>117</v>
      </c>
      <c r="D12" s="5"/>
      <c r="E12" s="15" t="s">
        <v>107</v>
      </c>
      <c r="F12" s="7">
        <v>1</v>
      </c>
      <c r="G12" s="8"/>
      <c r="H12" s="14">
        <f>ROUND(G12*F12,2)</f>
        <v>0</v>
      </c>
    </row>
    <row r="13" spans="1:8" s="56" customFormat="1" ht="39.75" customHeight="1">
      <c r="A13" s="20"/>
      <c r="B13" s="17" t="s">
        <v>52</v>
      </c>
      <c r="C13" s="4" t="s">
        <v>118</v>
      </c>
      <c r="D13" s="5"/>
      <c r="E13" s="15" t="s">
        <v>107</v>
      </c>
      <c r="F13" s="7">
        <v>1</v>
      </c>
      <c r="G13" s="8"/>
      <c r="H13" s="14">
        <f aca="true" t="shared" si="0" ref="H13:H22">ROUND(G13*F13,2)</f>
        <v>0</v>
      </c>
    </row>
    <row r="14" spans="1:8" s="56" customFormat="1" ht="39.75" customHeight="1">
      <c r="A14" s="20"/>
      <c r="B14" s="17" t="s">
        <v>66</v>
      </c>
      <c r="C14" s="4" t="s">
        <v>119</v>
      </c>
      <c r="D14" s="5"/>
      <c r="E14" s="15" t="s">
        <v>107</v>
      </c>
      <c r="F14" s="7">
        <v>1</v>
      </c>
      <c r="G14" s="8"/>
      <c r="H14" s="14">
        <f t="shared" si="0"/>
        <v>0</v>
      </c>
    </row>
    <row r="15" spans="1:8" s="56" customFormat="1" ht="39.75" customHeight="1">
      <c r="A15" s="20"/>
      <c r="B15" s="17" t="s">
        <v>70</v>
      </c>
      <c r="C15" s="4" t="s">
        <v>120</v>
      </c>
      <c r="D15" s="5"/>
      <c r="E15" s="15" t="s">
        <v>107</v>
      </c>
      <c r="F15" s="7">
        <v>1</v>
      </c>
      <c r="G15" s="8"/>
      <c r="H15" s="14">
        <f t="shared" si="0"/>
        <v>0</v>
      </c>
    </row>
    <row r="16" spans="1:8" s="56" customFormat="1" ht="39.75" customHeight="1">
      <c r="A16" s="20"/>
      <c r="B16" s="17" t="s">
        <v>121</v>
      </c>
      <c r="C16" s="4" t="s">
        <v>122</v>
      </c>
      <c r="D16" s="5"/>
      <c r="E16" s="15" t="s">
        <v>107</v>
      </c>
      <c r="F16" s="7">
        <v>1</v>
      </c>
      <c r="G16" s="8"/>
      <c r="H16" s="14">
        <f t="shared" si="0"/>
        <v>0</v>
      </c>
    </row>
    <row r="17" spans="1:8" s="56" customFormat="1" ht="39.75" customHeight="1">
      <c r="A17" s="20"/>
      <c r="B17" s="17" t="s">
        <v>123</v>
      </c>
      <c r="C17" s="4" t="s">
        <v>124</v>
      </c>
      <c r="D17" s="5"/>
      <c r="E17" s="15" t="s">
        <v>107</v>
      </c>
      <c r="F17" s="7">
        <v>1</v>
      </c>
      <c r="G17" s="8"/>
      <c r="H17" s="14">
        <f t="shared" si="0"/>
        <v>0</v>
      </c>
    </row>
    <row r="18" spans="1:8" s="56" customFormat="1" ht="39.75" customHeight="1">
      <c r="A18" s="20"/>
      <c r="B18" s="17" t="s">
        <v>125</v>
      </c>
      <c r="C18" s="4" t="s">
        <v>126</v>
      </c>
      <c r="D18" s="5"/>
      <c r="E18" s="15" t="s">
        <v>107</v>
      </c>
      <c r="F18" s="7">
        <v>1</v>
      </c>
      <c r="G18" s="8"/>
      <c r="H18" s="14">
        <f t="shared" si="0"/>
        <v>0</v>
      </c>
    </row>
    <row r="19" spans="1:8" s="56" customFormat="1" ht="39.75" customHeight="1">
      <c r="A19" s="20"/>
      <c r="B19" s="17" t="s">
        <v>127</v>
      </c>
      <c r="C19" s="4" t="s">
        <v>128</v>
      </c>
      <c r="D19" s="5"/>
      <c r="E19" s="15" t="s">
        <v>107</v>
      </c>
      <c r="F19" s="7">
        <v>1</v>
      </c>
      <c r="G19" s="8"/>
      <c r="H19" s="14">
        <f t="shared" si="0"/>
        <v>0</v>
      </c>
    </row>
    <row r="20" spans="1:8" s="56" customFormat="1" ht="39.75" customHeight="1">
      <c r="A20" s="20"/>
      <c r="B20" s="17" t="s">
        <v>129</v>
      </c>
      <c r="C20" s="4" t="s">
        <v>130</v>
      </c>
      <c r="D20" s="5"/>
      <c r="E20" s="15" t="s">
        <v>107</v>
      </c>
      <c r="F20" s="7">
        <v>1</v>
      </c>
      <c r="G20" s="8"/>
      <c r="H20" s="14">
        <f t="shared" si="0"/>
        <v>0</v>
      </c>
    </row>
    <row r="21" spans="1:8" s="56" customFormat="1" ht="39.75" customHeight="1">
      <c r="A21" s="20"/>
      <c r="B21" s="17" t="s">
        <v>131</v>
      </c>
      <c r="C21" s="4" t="s">
        <v>132</v>
      </c>
      <c r="D21" s="5"/>
      <c r="E21" s="15" t="s">
        <v>107</v>
      </c>
      <c r="F21" s="7">
        <v>1</v>
      </c>
      <c r="G21" s="8"/>
      <c r="H21" s="14">
        <f t="shared" si="0"/>
        <v>0</v>
      </c>
    </row>
    <row r="22" spans="1:8" s="56" customFormat="1" ht="39.75" customHeight="1">
      <c r="A22" s="20"/>
      <c r="B22" s="17" t="s">
        <v>133</v>
      </c>
      <c r="C22" s="4" t="s">
        <v>134</v>
      </c>
      <c r="D22" s="5"/>
      <c r="E22" s="15" t="s">
        <v>107</v>
      </c>
      <c r="F22" s="7">
        <v>1</v>
      </c>
      <c r="G22" s="8"/>
      <c r="H22" s="14">
        <f t="shared" si="0"/>
        <v>0</v>
      </c>
    </row>
    <row r="23" spans="1:8" s="56" customFormat="1" ht="39.75" customHeight="1">
      <c r="A23" s="20"/>
      <c r="B23" s="17" t="s">
        <v>135</v>
      </c>
      <c r="C23" s="4" t="s">
        <v>136</v>
      </c>
      <c r="D23" s="5"/>
      <c r="E23" s="6"/>
      <c r="F23" s="9"/>
      <c r="G23" s="9"/>
      <c r="H23" s="79"/>
    </row>
    <row r="24" spans="1:8" s="56" customFormat="1" ht="39.75" customHeight="1">
      <c r="A24" s="20"/>
      <c r="B24" s="17" t="s">
        <v>137</v>
      </c>
      <c r="C24" s="4" t="s">
        <v>138</v>
      </c>
      <c r="D24" s="5"/>
      <c r="E24" s="15" t="s">
        <v>29</v>
      </c>
      <c r="F24" s="109">
        <v>300</v>
      </c>
      <c r="G24" s="8"/>
      <c r="H24" s="14">
        <f>ROUND(G24*F24,2)</f>
        <v>0</v>
      </c>
    </row>
    <row r="25" spans="1:8" s="56" customFormat="1" ht="39.75" customHeight="1">
      <c r="A25" s="20"/>
      <c r="B25" s="17" t="s">
        <v>139</v>
      </c>
      <c r="C25" s="4" t="s">
        <v>140</v>
      </c>
      <c r="D25" s="5"/>
      <c r="E25" s="15" t="s">
        <v>29</v>
      </c>
      <c r="F25" s="109">
        <v>40</v>
      </c>
      <c r="G25" s="8"/>
      <c r="H25" s="14">
        <f>ROUND(G25*F25,2)</f>
        <v>0</v>
      </c>
    </row>
    <row r="26" spans="1:8" s="56" customFormat="1" ht="39.75" customHeight="1">
      <c r="A26" s="20"/>
      <c r="B26" s="17" t="s">
        <v>141</v>
      </c>
      <c r="C26" s="4" t="s">
        <v>142</v>
      </c>
      <c r="D26" s="5"/>
      <c r="E26" s="15" t="s">
        <v>29</v>
      </c>
      <c r="F26" s="109">
        <v>260</v>
      </c>
      <c r="G26" s="8"/>
      <c r="H26" s="14">
        <f>ROUND(G26*F26,2)</f>
        <v>0</v>
      </c>
    </row>
    <row r="27" spans="1:8" s="56" customFormat="1" ht="39.75" customHeight="1">
      <c r="A27" s="20"/>
      <c r="B27" s="13" t="s">
        <v>143</v>
      </c>
      <c r="C27" s="4" t="s">
        <v>144</v>
      </c>
      <c r="D27" s="5" t="s">
        <v>115</v>
      </c>
      <c r="E27" s="15" t="s">
        <v>107</v>
      </c>
      <c r="F27" s="7">
        <v>1</v>
      </c>
      <c r="G27" s="8"/>
      <c r="H27" s="14">
        <f>ROUND(G27*F27,2)</f>
        <v>0</v>
      </c>
    </row>
    <row r="28" spans="1:8" s="56" customFormat="1" ht="39.75" customHeight="1" thickBot="1">
      <c r="A28" s="20"/>
      <c r="B28" s="102" t="s">
        <v>145</v>
      </c>
      <c r="C28" s="96" t="s">
        <v>146</v>
      </c>
      <c r="D28" s="97" t="s">
        <v>115</v>
      </c>
      <c r="E28" s="98" t="s">
        <v>107</v>
      </c>
      <c r="F28" s="99">
        <v>1</v>
      </c>
      <c r="G28" s="100"/>
      <c r="H28" s="101">
        <f>ROUND(G28*F28,2)</f>
        <v>0</v>
      </c>
    </row>
    <row r="29" spans="1:8" s="56" customFormat="1" ht="39.75" customHeight="1" thickTop="1">
      <c r="A29" s="20"/>
      <c r="B29" s="13" t="s">
        <v>147</v>
      </c>
      <c r="C29" s="4" t="s">
        <v>148</v>
      </c>
      <c r="D29" s="5" t="s">
        <v>94</v>
      </c>
      <c r="E29" s="15"/>
      <c r="F29" s="9"/>
      <c r="G29" s="9"/>
      <c r="H29" s="79"/>
    </row>
    <row r="30" spans="1:8" s="56" customFormat="1" ht="39.75" customHeight="1">
      <c r="A30" s="20"/>
      <c r="B30" s="17" t="s">
        <v>30</v>
      </c>
      <c r="C30" s="4" t="s">
        <v>149</v>
      </c>
      <c r="D30" s="5"/>
      <c r="E30" s="15" t="s">
        <v>150</v>
      </c>
      <c r="F30" s="109">
        <v>1000</v>
      </c>
      <c r="G30" s="8"/>
      <c r="H30" s="14">
        <f>ROUND(G30*F30,2)</f>
        <v>0</v>
      </c>
    </row>
    <row r="31" spans="1:8" s="56" customFormat="1" ht="39.75" customHeight="1">
      <c r="A31" s="20"/>
      <c r="B31" s="17" t="s">
        <v>41</v>
      </c>
      <c r="C31" s="4" t="s">
        <v>151</v>
      </c>
      <c r="D31" s="5"/>
      <c r="E31" s="15" t="s">
        <v>150</v>
      </c>
      <c r="F31" s="109">
        <v>100</v>
      </c>
      <c r="G31" s="8"/>
      <c r="H31" s="14">
        <f>ROUND(G31*F31,2)</f>
        <v>0</v>
      </c>
    </row>
    <row r="32" spans="1:8" s="56" customFormat="1" ht="39.75" customHeight="1">
      <c r="A32" s="20"/>
      <c r="B32" s="13" t="s">
        <v>152</v>
      </c>
      <c r="C32" s="4" t="s">
        <v>153</v>
      </c>
      <c r="D32" s="5" t="s">
        <v>154</v>
      </c>
      <c r="E32" s="15" t="s">
        <v>155</v>
      </c>
      <c r="F32" s="109">
        <v>28000</v>
      </c>
      <c r="G32" s="8"/>
      <c r="H32" s="14">
        <f>ROUND(G32*F32,2)</f>
        <v>0</v>
      </c>
    </row>
    <row r="33" spans="1:8" s="56" customFormat="1" ht="39.75" customHeight="1">
      <c r="A33" s="20"/>
      <c r="B33" s="13" t="s">
        <v>156</v>
      </c>
      <c r="C33" s="4" t="s">
        <v>157</v>
      </c>
      <c r="D33" s="5" t="s">
        <v>154</v>
      </c>
      <c r="E33" s="15" t="s">
        <v>155</v>
      </c>
      <c r="F33" s="109">
        <v>230000</v>
      </c>
      <c r="G33" s="8"/>
      <c r="H33" s="14">
        <f>ROUND(G33*F33,2)</f>
        <v>0</v>
      </c>
    </row>
    <row r="34" spans="1:8" s="56" customFormat="1" ht="39.75" customHeight="1">
      <c r="A34" s="20"/>
      <c r="B34" s="13" t="s">
        <v>158</v>
      </c>
      <c r="C34" s="4" t="s">
        <v>159</v>
      </c>
      <c r="D34" s="5" t="s">
        <v>154</v>
      </c>
      <c r="E34" s="15" t="s">
        <v>36</v>
      </c>
      <c r="F34" s="109">
        <v>1600</v>
      </c>
      <c r="G34" s="8"/>
      <c r="H34" s="14">
        <f>ROUND(G34*F34,2)</f>
        <v>0</v>
      </c>
    </row>
    <row r="35" spans="1:8" s="56" customFormat="1" ht="39.75" customHeight="1">
      <c r="A35" s="20"/>
      <c r="B35" s="13" t="s">
        <v>160</v>
      </c>
      <c r="C35" s="4" t="s">
        <v>161</v>
      </c>
      <c r="D35" s="5" t="s">
        <v>162</v>
      </c>
      <c r="E35" s="6"/>
      <c r="F35" s="9"/>
      <c r="G35" s="9"/>
      <c r="H35" s="79"/>
    </row>
    <row r="36" spans="1:8" s="56" customFormat="1" ht="39.75" customHeight="1">
      <c r="A36" s="20"/>
      <c r="B36" s="17" t="s">
        <v>30</v>
      </c>
      <c r="C36" s="4" t="s">
        <v>163</v>
      </c>
      <c r="D36" s="5"/>
      <c r="E36" s="15" t="s">
        <v>107</v>
      </c>
      <c r="F36" s="7">
        <v>1</v>
      </c>
      <c r="G36" s="8"/>
      <c r="H36" s="14">
        <f aca="true" t="shared" si="1" ref="H36:H45">ROUND(G36*F36,2)</f>
        <v>0</v>
      </c>
    </row>
    <row r="37" spans="1:8" s="56" customFormat="1" ht="39.75" customHeight="1">
      <c r="A37" s="20"/>
      <c r="B37" s="17" t="s">
        <v>41</v>
      </c>
      <c r="C37" s="4" t="s">
        <v>164</v>
      </c>
      <c r="D37" s="5"/>
      <c r="E37" s="15" t="s">
        <v>107</v>
      </c>
      <c r="F37" s="7">
        <v>1</v>
      </c>
      <c r="G37" s="8"/>
      <c r="H37" s="14">
        <f t="shared" si="1"/>
        <v>0</v>
      </c>
    </row>
    <row r="38" spans="1:8" s="56" customFormat="1" ht="39.75" customHeight="1">
      <c r="A38" s="20"/>
      <c r="B38" s="17" t="s">
        <v>52</v>
      </c>
      <c r="C38" s="4" t="s">
        <v>165</v>
      </c>
      <c r="D38" s="5"/>
      <c r="E38" s="15" t="s">
        <v>107</v>
      </c>
      <c r="F38" s="7">
        <v>1</v>
      </c>
      <c r="G38" s="8"/>
      <c r="H38" s="14">
        <f t="shared" si="1"/>
        <v>0</v>
      </c>
    </row>
    <row r="39" spans="1:8" s="56" customFormat="1" ht="39.75" customHeight="1">
      <c r="A39" s="20"/>
      <c r="B39" s="17" t="s">
        <v>66</v>
      </c>
      <c r="C39" s="4" t="s">
        <v>166</v>
      </c>
      <c r="D39" s="5"/>
      <c r="E39" s="15" t="s">
        <v>107</v>
      </c>
      <c r="F39" s="7">
        <v>1</v>
      </c>
      <c r="G39" s="8"/>
      <c r="H39" s="14">
        <f t="shared" si="1"/>
        <v>0</v>
      </c>
    </row>
    <row r="40" spans="1:8" s="56" customFormat="1" ht="39.75" customHeight="1">
      <c r="A40" s="20"/>
      <c r="B40" s="17" t="s">
        <v>70</v>
      </c>
      <c r="C40" s="4" t="s">
        <v>167</v>
      </c>
      <c r="D40" s="5"/>
      <c r="E40" s="15" t="s">
        <v>107</v>
      </c>
      <c r="F40" s="7">
        <v>1</v>
      </c>
      <c r="G40" s="8"/>
      <c r="H40" s="14">
        <f t="shared" si="1"/>
        <v>0</v>
      </c>
    </row>
    <row r="41" spans="1:8" s="56" customFormat="1" ht="39.75" customHeight="1">
      <c r="A41" s="20"/>
      <c r="B41" s="17" t="s">
        <v>121</v>
      </c>
      <c r="C41" s="4" t="s">
        <v>124</v>
      </c>
      <c r="D41" s="5"/>
      <c r="E41" s="15" t="s">
        <v>107</v>
      </c>
      <c r="F41" s="7">
        <v>1</v>
      </c>
      <c r="G41" s="8"/>
      <c r="H41" s="14">
        <f t="shared" si="1"/>
        <v>0</v>
      </c>
    </row>
    <row r="42" spans="1:8" s="56" customFormat="1" ht="39.75" customHeight="1">
      <c r="A42" s="20"/>
      <c r="B42" s="17" t="s">
        <v>123</v>
      </c>
      <c r="C42" s="4" t="s">
        <v>168</v>
      </c>
      <c r="D42" s="5"/>
      <c r="E42" s="15" t="s">
        <v>107</v>
      </c>
      <c r="F42" s="7">
        <v>1</v>
      </c>
      <c r="G42" s="8"/>
      <c r="H42" s="14">
        <f t="shared" si="1"/>
        <v>0</v>
      </c>
    </row>
    <row r="43" spans="1:8" s="56" customFormat="1" ht="39.75" customHeight="1">
      <c r="A43" s="20"/>
      <c r="B43" s="17" t="s">
        <v>125</v>
      </c>
      <c r="C43" s="4" t="s">
        <v>169</v>
      </c>
      <c r="D43" s="5"/>
      <c r="E43" s="15" t="s">
        <v>107</v>
      </c>
      <c r="F43" s="7">
        <v>1</v>
      </c>
      <c r="G43" s="8"/>
      <c r="H43" s="14">
        <f t="shared" si="1"/>
        <v>0</v>
      </c>
    </row>
    <row r="44" spans="1:8" s="56" customFormat="1" ht="39.75" customHeight="1">
      <c r="A44" s="20"/>
      <c r="B44" s="17" t="s">
        <v>127</v>
      </c>
      <c r="C44" s="16" t="s">
        <v>170</v>
      </c>
      <c r="D44" s="5"/>
      <c r="E44" s="15" t="s">
        <v>107</v>
      </c>
      <c r="F44" s="7">
        <v>1</v>
      </c>
      <c r="G44" s="8"/>
      <c r="H44" s="14">
        <f t="shared" si="1"/>
        <v>0</v>
      </c>
    </row>
    <row r="45" spans="1:8" s="56" customFormat="1" ht="39.75" customHeight="1">
      <c r="A45" s="20"/>
      <c r="B45" s="17" t="s">
        <v>129</v>
      </c>
      <c r="C45" s="18" t="s">
        <v>171</v>
      </c>
      <c r="D45" s="5"/>
      <c r="E45" s="19" t="s">
        <v>107</v>
      </c>
      <c r="F45" s="7">
        <v>1</v>
      </c>
      <c r="G45" s="8"/>
      <c r="H45" s="14">
        <f t="shared" si="1"/>
        <v>0</v>
      </c>
    </row>
    <row r="46" spans="1:8" s="56" customFormat="1" ht="39.75" customHeight="1">
      <c r="A46" s="20"/>
      <c r="B46" s="17" t="s">
        <v>131</v>
      </c>
      <c r="C46" s="18" t="s">
        <v>172</v>
      </c>
      <c r="D46" s="5"/>
      <c r="E46" s="19"/>
      <c r="F46" s="9"/>
      <c r="G46" s="9"/>
      <c r="H46" s="79"/>
    </row>
    <row r="47" spans="1:8" s="56" customFormat="1" ht="39.75" customHeight="1">
      <c r="A47" s="20"/>
      <c r="B47" s="17" t="s">
        <v>137</v>
      </c>
      <c r="C47" s="4" t="s">
        <v>138</v>
      </c>
      <c r="D47" s="5"/>
      <c r="E47" s="15" t="s">
        <v>29</v>
      </c>
      <c r="F47" s="109">
        <v>300</v>
      </c>
      <c r="G47" s="8"/>
      <c r="H47" s="14">
        <f aca="true" t="shared" si="2" ref="H47:H60">ROUND(G47*F47,2)</f>
        <v>0</v>
      </c>
    </row>
    <row r="48" spans="1:8" s="56" customFormat="1" ht="39.75" customHeight="1">
      <c r="A48" s="20"/>
      <c r="B48" s="17" t="s">
        <v>139</v>
      </c>
      <c r="C48" s="4" t="s">
        <v>140</v>
      </c>
      <c r="D48" s="5"/>
      <c r="E48" s="15" t="s">
        <v>29</v>
      </c>
      <c r="F48" s="109">
        <v>40</v>
      </c>
      <c r="G48" s="8"/>
      <c r="H48" s="14">
        <f t="shared" si="2"/>
        <v>0</v>
      </c>
    </row>
    <row r="49" spans="1:8" s="56" customFormat="1" ht="39.75" customHeight="1">
      <c r="A49" s="20"/>
      <c r="B49" s="13" t="s">
        <v>173</v>
      </c>
      <c r="C49" s="4" t="s">
        <v>174</v>
      </c>
      <c r="D49" s="5" t="s">
        <v>162</v>
      </c>
      <c r="E49" s="15" t="s">
        <v>107</v>
      </c>
      <c r="F49" s="7">
        <v>1</v>
      </c>
      <c r="G49" s="8"/>
      <c r="H49" s="14">
        <f t="shared" si="2"/>
        <v>0</v>
      </c>
    </row>
    <row r="50" spans="1:8" s="56" customFormat="1" ht="49.5" customHeight="1" thickBot="1">
      <c r="A50" s="20"/>
      <c r="B50" s="102" t="s">
        <v>175</v>
      </c>
      <c r="C50" s="96" t="s">
        <v>176</v>
      </c>
      <c r="D50" s="97" t="s">
        <v>162</v>
      </c>
      <c r="E50" s="98" t="s">
        <v>107</v>
      </c>
      <c r="F50" s="99">
        <v>1</v>
      </c>
      <c r="G50" s="100"/>
      <c r="H50" s="101">
        <f t="shared" si="2"/>
        <v>0</v>
      </c>
    </row>
    <row r="51" spans="1:8" s="56" customFormat="1" ht="49.5" customHeight="1" thickTop="1">
      <c r="A51" s="20"/>
      <c r="B51" s="13" t="s">
        <v>177</v>
      </c>
      <c r="C51" s="4" t="s">
        <v>178</v>
      </c>
      <c r="D51" s="5" t="s">
        <v>162</v>
      </c>
      <c r="E51" s="15" t="s">
        <v>36</v>
      </c>
      <c r="F51" s="109">
        <v>320</v>
      </c>
      <c r="G51" s="8"/>
      <c r="H51" s="14">
        <f t="shared" si="2"/>
        <v>0</v>
      </c>
    </row>
    <row r="52" spans="1:8" s="56" customFormat="1" ht="49.5" customHeight="1">
      <c r="A52" s="20"/>
      <c r="B52" s="13" t="s">
        <v>179</v>
      </c>
      <c r="C52" s="4" t="s">
        <v>180</v>
      </c>
      <c r="D52" s="5" t="s">
        <v>162</v>
      </c>
      <c r="E52" s="15" t="s">
        <v>36</v>
      </c>
      <c r="F52" s="109">
        <v>70</v>
      </c>
      <c r="G52" s="8"/>
      <c r="H52" s="14">
        <f t="shared" si="2"/>
        <v>0</v>
      </c>
    </row>
    <row r="53" spans="1:8" s="56" customFormat="1" ht="49.5" customHeight="1">
      <c r="A53" s="20"/>
      <c r="B53" s="13" t="s">
        <v>181</v>
      </c>
      <c r="C53" s="4" t="s">
        <v>182</v>
      </c>
      <c r="D53" s="5" t="s">
        <v>162</v>
      </c>
      <c r="E53" s="15" t="s">
        <v>36</v>
      </c>
      <c r="F53" s="109">
        <v>18</v>
      </c>
      <c r="G53" s="8"/>
      <c r="H53" s="14">
        <f t="shared" si="2"/>
        <v>0</v>
      </c>
    </row>
    <row r="54" spans="1:8" s="56" customFormat="1" ht="49.5" customHeight="1">
      <c r="A54" s="20"/>
      <c r="B54" s="13" t="s">
        <v>183</v>
      </c>
      <c r="C54" s="4" t="s">
        <v>184</v>
      </c>
      <c r="D54" s="5" t="s">
        <v>185</v>
      </c>
      <c r="E54" s="15" t="s">
        <v>107</v>
      </c>
      <c r="F54" s="7">
        <v>1</v>
      </c>
      <c r="G54" s="8"/>
      <c r="H54" s="14">
        <f t="shared" si="2"/>
        <v>0</v>
      </c>
    </row>
    <row r="55" spans="1:8" s="56" customFormat="1" ht="49.5" customHeight="1">
      <c r="A55" s="20"/>
      <c r="B55" s="13" t="s">
        <v>186</v>
      </c>
      <c r="C55" s="4" t="s">
        <v>187</v>
      </c>
      <c r="D55" s="5" t="s">
        <v>185</v>
      </c>
      <c r="E55" s="15" t="s">
        <v>107</v>
      </c>
      <c r="F55" s="7">
        <v>1</v>
      </c>
      <c r="G55" s="8"/>
      <c r="H55" s="14">
        <f t="shared" si="2"/>
        <v>0</v>
      </c>
    </row>
    <row r="56" spans="1:8" s="56" customFormat="1" ht="49.5" customHeight="1">
      <c r="A56" s="20"/>
      <c r="B56" s="13" t="s">
        <v>188</v>
      </c>
      <c r="C56" s="4" t="s">
        <v>189</v>
      </c>
      <c r="D56" s="5" t="s">
        <v>190</v>
      </c>
      <c r="E56" s="15" t="s">
        <v>29</v>
      </c>
      <c r="F56" s="109">
        <v>680</v>
      </c>
      <c r="G56" s="8"/>
      <c r="H56" s="14">
        <f t="shared" si="2"/>
        <v>0</v>
      </c>
    </row>
    <row r="57" spans="1:8" s="56" customFormat="1" ht="49.5" customHeight="1">
      <c r="A57" s="20"/>
      <c r="B57" s="13" t="s">
        <v>191</v>
      </c>
      <c r="C57" s="4" t="s">
        <v>192</v>
      </c>
      <c r="D57" s="5" t="s">
        <v>190</v>
      </c>
      <c r="E57" s="15" t="s">
        <v>29</v>
      </c>
      <c r="F57" s="109">
        <v>680</v>
      </c>
      <c r="G57" s="8"/>
      <c r="H57" s="14">
        <f t="shared" si="2"/>
        <v>0</v>
      </c>
    </row>
    <row r="58" spans="1:8" s="56" customFormat="1" ht="49.5" customHeight="1">
      <c r="A58" s="20"/>
      <c r="B58" s="13" t="s">
        <v>193</v>
      </c>
      <c r="C58" s="4" t="s">
        <v>194</v>
      </c>
      <c r="D58" s="5" t="s">
        <v>190</v>
      </c>
      <c r="E58" s="15" t="s">
        <v>107</v>
      </c>
      <c r="F58" s="7">
        <v>1</v>
      </c>
      <c r="G58" s="8"/>
      <c r="H58" s="14">
        <f t="shared" si="2"/>
        <v>0</v>
      </c>
    </row>
    <row r="59" spans="1:8" s="56" customFormat="1" ht="39.75" customHeight="1">
      <c r="A59" s="20"/>
      <c r="B59" s="13" t="s">
        <v>195</v>
      </c>
      <c r="C59" s="4" t="s">
        <v>196</v>
      </c>
      <c r="D59" s="5" t="s">
        <v>197</v>
      </c>
      <c r="E59" s="15" t="s">
        <v>29</v>
      </c>
      <c r="F59" s="109">
        <v>200</v>
      </c>
      <c r="G59" s="8"/>
      <c r="H59" s="14">
        <f t="shared" si="2"/>
        <v>0</v>
      </c>
    </row>
    <row r="60" spans="1:8" s="56" customFormat="1" ht="39.75" customHeight="1">
      <c r="A60" s="20"/>
      <c r="B60" s="13" t="s">
        <v>198</v>
      </c>
      <c r="C60" s="4" t="s">
        <v>199</v>
      </c>
      <c r="D60" s="5" t="s">
        <v>200</v>
      </c>
      <c r="E60" s="15" t="s">
        <v>201</v>
      </c>
      <c r="F60" s="109">
        <v>230</v>
      </c>
      <c r="G60" s="8"/>
      <c r="H60" s="14">
        <f t="shared" si="2"/>
        <v>0</v>
      </c>
    </row>
    <row r="61" spans="1:8" s="56" customFormat="1" ht="39.75" customHeight="1">
      <c r="A61" s="20"/>
      <c r="B61" s="13" t="s">
        <v>202</v>
      </c>
      <c r="C61" s="4" t="s">
        <v>203</v>
      </c>
      <c r="D61" s="5" t="s">
        <v>204</v>
      </c>
      <c r="E61" s="15"/>
      <c r="F61" s="9"/>
      <c r="G61" s="9"/>
      <c r="H61" s="79"/>
    </row>
    <row r="62" spans="1:8" s="56" customFormat="1" ht="39.75" customHeight="1">
      <c r="A62" s="20"/>
      <c r="B62" s="17" t="s">
        <v>30</v>
      </c>
      <c r="C62" s="4" t="s">
        <v>205</v>
      </c>
      <c r="D62" s="5"/>
      <c r="E62" s="15" t="s">
        <v>36</v>
      </c>
      <c r="F62" s="109">
        <v>6</v>
      </c>
      <c r="G62" s="8"/>
      <c r="H62" s="14">
        <f>ROUND(G62*F62,2)</f>
        <v>0</v>
      </c>
    </row>
    <row r="63" spans="1:8" s="56" customFormat="1" ht="39.75" customHeight="1">
      <c r="A63" s="20"/>
      <c r="B63" s="17" t="s">
        <v>41</v>
      </c>
      <c r="C63" s="4" t="s">
        <v>206</v>
      </c>
      <c r="D63" s="5"/>
      <c r="E63" s="15" t="s">
        <v>36</v>
      </c>
      <c r="F63" s="109">
        <v>4</v>
      </c>
      <c r="G63" s="8"/>
      <c r="H63" s="14">
        <f>ROUND(G63*F63,2)</f>
        <v>0</v>
      </c>
    </row>
    <row r="64" spans="1:8" s="56" customFormat="1" ht="39.75" customHeight="1">
      <c r="A64" s="20"/>
      <c r="B64" s="17" t="s">
        <v>52</v>
      </c>
      <c r="C64" s="4" t="s">
        <v>207</v>
      </c>
      <c r="D64" s="5"/>
      <c r="E64" s="15" t="s">
        <v>36</v>
      </c>
      <c r="F64" s="109">
        <v>2</v>
      </c>
      <c r="G64" s="8"/>
      <c r="H64" s="14">
        <f>ROUND(G64*F64,2)</f>
        <v>0</v>
      </c>
    </row>
    <row r="65" spans="1:8" s="56" customFormat="1" ht="39.75" customHeight="1">
      <c r="A65" s="20"/>
      <c r="B65" s="17" t="s">
        <v>66</v>
      </c>
      <c r="C65" s="4" t="s">
        <v>208</v>
      </c>
      <c r="D65" s="5"/>
      <c r="E65" s="15" t="s">
        <v>36</v>
      </c>
      <c r="F65" s="109">
        <v>2</v>
      </c>
      <c r="G65" s="8"/>
      <c r="H65" s="14">
        <f>ROUND(G65*F65,2)</f>
        <v>0</v>
      </c>
    </row>
    <row r="66" spans="1:8" s="56" customFormat="1" ht="39.75" customHeight="1">
      <c r="A66" s="20"/>
      <c r="B66" s="13" t="s">
        <v>209</v>
      </c>
      <c r="C66" s="4" t="s">
        <v>210</v>
      </c>
      <c r="D66" s="5" t="s">
        <v>204</v>
      </c>
      <c r="E66" s="15"/>
      <c r="F66" s="9"/>
      <c r="G66" s="9"/>
      <c r="H66" s="79"/>
    </row>
    <row r="67" spans="1:8" s="56" customFormat="1" ht="39.75" customHeight="1">
      <c r="A67" s="20"/>
      <c r="B67" s="17" t="s">
        <v>30</v>
      </c>
      <c r="C67" s="4" t="s">
        <v>211</v>
      </c>
      <c r="D67" s="5"/>
      <c r="E67" s="15" t="s">
        <v>36</v>
      </c>
      <c r="F67" s="109">
        <v>4</v>
      </c>
      <c r="G67" s="8"/>
      <c r="H67" s="14">
        <f aca="true" t="shared" si="3" ref="H67:H82">ROUND(G67*F67,2)</f>
        <v>0</v>
      </c>
    </row>
    <row r="68" spans="1:8" s="56" customFormat="1" ht="39.75" customHeight="1">
      <c r="A68" s="20"/>
      <c r="B68" s="17" t="s">
        <v>41</v>
      </c>
      <c r="C68" s="4" t="s">
        <v>212</v>
      </c>
      <c r="D68" s="5"/>
      <c r="E68" s="15" t="s">
        <v>36</v>
      </c>
      <c r="F68" s="109">
        <v>20</v>
      </c>
      <c r="G68" s="8"/>
      <c r="H68" s="14">
        <f t="shared" si="3"/>
        <v>0</v>
      </c>
    </row>
    <row r="69" spans="1:8" s="56" customFormat="1" ht="39.75" customHeight="1">
      <c r="A69" s="20"/>
      <c r="B69" s="17" t="s">
        <v>52</v>
      </c>
      <c r="C69" s="4" t="s">
        <v>213</v>
      </c>
      <c r="D69" s="5"/>
      <c r="E69" s="15" t="s">
        <v>36</v>
      </c>
      <c r="F69" s="109">
        <v>4</v>
      </c>
      <c r="G69" s="8"/>
      <c r="H69" s="14">
        <f t="shared" si="3"/>
        <v>0</v>
      </c>
    </row>
    <row r="70" spans="1:8" s="56" customFormat="1" ht="39.75" customHeight="1" thickBot="1">
      <c r="A70" s="20"/>
      <c r="B70" s="102" t="s">
        <v>214</v>
      </c>
      <c r="C70" s="96" t="s">
        <v>215</v>
      </c>
      <c r="D70" s="97" t="s">
        <v>216</v>
      </c>
      <c r="E70" s="98" t="s">
        <v>51</v>
      </c>
      <c r="F70" s="110">
        <v>380</v>
      </c>
      <c r="G70" s="100"/>
      <c r="H70" s="101">
        <f t="shared" si="3"/>
        <v>0</v>
      </c>
    </row>
    <row r="71" spans="1:8" s="56" customFormat="1" ht="39.75" customHeight="1" thickTop="1">
      <c r="A71" s="20"/>
      <c r="B71" s="13" t="s">
        <v>217</v>
      </c>
      <c r="C71" s="4" t="s">
        <v>218</v>
      </c>
      <c r="D71" s="5" t="s">
        <v>216</v>
      </c>
      <c r="E71" s="15" t="s">
        <v>36</v>
      </c>
      <c r="F71" s="109">
        <v>30</v>
      </c>
      <c r="G71" s="8"/>
      <c r="H71" s="14">
        <f t="shared" si="3"/>
        <v>0</v>
      </c>
    </row>
    <row r="72" spans="1:8" s="56" customFormat="1" ht="39.75" customHeight="1">
      <c r="A72" s="20"/>
      <c r="B72" s="13" t="s">
        <v>219</v>
      </c>
      <c r="C72" s="4" t="s">
        <v>220</v>
      </c>
      <c r="D72" s="5" t="s">
        <v>216</v>
      </c>
      <c r="E72" s="15" t="s">
        <v>51</v>
      </c>
      <c r="F72" s="109">
        <v>190</v>
      </c>
      <c r="G72" s="8"/>
      <c r="H72" s="14">
        <f t="shared" si="3"/>
        <v>0</v>
      </c>
    </row>
    <row r="73" spans="1:8" s="56" customFormat="1" ht="39.75" customHeight="1">
      <c r="A73" s="20"/>
      <c r="B73" s="13" t="s">
        <v>221</v>
      </c>
      <c r="C73" s="4" t="s">
        <v>222</v>
      </c>
      <c r="D73" s="5" t="s">
        <v>216</v>
      </c>
      <c r="E73" s="15" t="s">
        <v>36</v>
      </c>
      <c r="F73" s="109">
        <v>380</v>
      </c>
      <c r="G73" s="8"/>
      <c r="H73" s="14">
        <f t="shared" si="3"/>
        <v>0</v>
      </c>
    </row>
    <row r="74" spans="1:8" s="56" customFormat="1" ht="39.75" customHeight="1">
      <c r="A74" s="20"/>
      <c r="B74" s="13" t="s">
        <v>223</v>
      </c>
      <c r="C74" s="4" t="s">
        <v>224</v>
      </c>
      <c r="D74" s="5" t="s">
        <v>216</v>
      </c>
      <c r="E74" s="15" t="s">
        <v>51</v>
      </c>
      <c r="F74" s="109">
        <v>380</v>
      </c>
      <c r="G74" s="8"/>
      <c r="H74" s="14">
        <f t="shared" si="3"/>
        <v>0</v>
      </c>
    </row>
    <row r="75" spans="1:8" s="56" customFormat="1" ht="39.75" customHeight="1">
      <c r="A75" s="20"/>
      <c r="B75" s="13" t="s">
        <v>225</v>
      </c>
      <c r="C75" s="4" t="s">
        <v>226</v>
      </c>
      <c r="D75" s="5" t="s">
        <v>227</v>
      </c>
      <c r="E75" s="15" t="s">
        <v>36</v>
      </c>
      <c r="F75" s="109">
        <v>4</v>
      </c>
      <c r="G75" s="8"/>
      <c r="H75" s="14">
        <f t="shared" si="3"/>
        <v>0</v>
      </c>
    </row>
    <row r="76" spans="1:8" s="56" customFormat="1" ht="39.75" customHeight="1">
      <c r="A76" s="20"/>
      <c r="B76" s="13" t="s">
        <v>228</v>
      </c>
      <c r="C76" s="4" t="s">
        <v>229</v>
      </c>
      <c r="D76" s="5" t="s">
        <v>230</v>
      </c>
      <c r="E76" s="15" t="s">
        <v>51</v>
      </c>
      <c r="F76" s="109">
        <v>350</v>
      </c>
      <c r="G76" s="8"/>
      <c r="H76" s="14">
        <f t="shared" si="3"/>
        <v>0</v>
      </c>
    </row>
    <row r="77" spans="1:8" s="56" customFormat="1" ht="39.75" customHeight="1">
      <c r="A77" s="20"/>
      <c r="B77" s="13" t="s">
        <v>231</v>
      </c>
      <c r="C77" s="4" t="s">
        <v>232</v>
      </c>
      <c r="D77" s="5" t="s">
        <v>230</v>
      </c>
      <c r="E77" s="15" t="s">
        <v>36</v>
      </c>
      <c r="F77" s="109">
        <v>100</v>
      </c>
      <c r="G77" s="8"/>
      <c r="H77" s="14">
        <f t="shared" si="3"/>
        <v>0</v>
      </c>
    </row>
    <row r="78" spans="1:8" s="56" customFormat="1" ht="39.75" customHeight="1">
      <c r="A78" s="20"/>
      <c r="B78" s="13" t="s">
        <v>233</v>
      </c>
      <c r="C78" s="4" t="s">
        <v>234</v>
      </c>
      <c r="D78" s="5" t="s">
        <v>230</v>
      </c>
      <c r="E78" s="15" t="s">
        <v>51</v>
      </c>
      <c r="F78" s="109">
        <v>19</v>
      </c>
      <c r="G78" s="8"/>
      <c r="H78" s="14">
        <f t="shared" si="3"/>
        <v>0</v>
      </c>
    </row>
    <row r="79" spans="1:8" s="56" customFormat="1" ht="39.75" customHeight="1">
      <c r="A79" s="20"/>
      <c r="B79" s="13" t="s">
        <v>235</v>
      </c>
      <c r="C79" s="4" t="s">
        <v>236</v>
      </c>
      <c r="D79" s="5" t="s">
        <v>237</v>
      </c>
      <c r="E79" s="15" t="s">
        <v>201</v>
      </c>
      <c r="F79" s="109">
        <v>250</v>
      </c>
      <c r="G79" s="8"/>
      <c r="H79" s="14">
        <f t="shared" si="3"/>
        <v>0</v>
      </c>
    </row>
    <row r="80" spans="1:8" s="56" customFormat="1" ht="39.75" customHeight="1">
      <c r="A80" s="20"/>
      <c r="B80" s="13" t="s">
        <v>238</v>
      </c>
      <c r="C80" s="4" t="s">
        <v>239</v>
      </c>
      <c r="D80" s="5" t="s">
        <v>476</v>
      </c>
      <c r="E80" s="15" t="s">
        <v>107</v>
      </c>
      <c r="F80" s="7">
        <v>1</v>
      </c>
      <c r="G80" s="8"/>
      <c r="H80" s="14">
        <f t="shared" si="3"/>
        <v>0</v>
      </c>
    </row>
    <row r="81" spans="1:8" s="56" customFormat="1" ht="39.75" customHeight="1">
      <c r="A81" s="20"/>
      <c r="B81" s="13" t="s">
        <v>240</v>
      </c>
      <c r="C81" s="4" t="s">
        <v>241</v>
      </c>
      <c r="D81" s="5" t="s">
        <v>242</v>
      </c>
      <c r="E81" s="15" t="s">
        <v>201</v>
      </c>
      <c r="F81" s="109">
        <v>775</v>
      </c>
      <c r="G81" s="8"/>
      <c r="H81" s="14">
        <f t="shared" si="3"/>
        <v>0</v>
      </c>
    </row>
    <row r="82" spans="1:8" s="56" customFormat="1" ht="49.5" customHeight="1">
      <c r="A82" s="20"/>
      <c r="B82" s="13" t="s">
        <v>243</v>
      </c>
      <c r="C82" s="4" t="s">
        <v>244</v>
      </c>
      <c r="D82" s="5" t="s">
        <v>245</v>
      </c>
      <c r="E82" s="15" t="s">
        <v>107</v>
      </c>
      <c r="F82" s="7">
        <v>1</v>
      </c>
      <c r="G82" s="8"/>
      <c r="H82" s="14">
        <f t="shared" si="3"/>
        <v>0</v>
      </c>
    </row>
    <row r="83" spans="1:8" s="56" customFormat="1" ht="49.5" customHeight="1">
      <c r="A83" s="20"/>
      <c r="B83" s="13" t="s">
        <v>246</v>
      </c>
      <c r="C83" s="4" t="s">
        <v>247</v>
      </c>
      <c r="D83" s="5" t="s">
        <v>248</v>
      </c>
      <c r="E83" s="15"/>
      <c r="F83" s="9"/>
      <c r="G83" s="9"/>
      <c r="H83" s="79"/>
    </row>
    <row r="84" spans="1:8" s="56" customFormat="1" ht="39.75" customHeight="1">
      <c r="A84" s="20"/>
      <c r="B84" s="17" t="s">
        <v>30</v>
      </c>
      <c r="C84" s="4" t="s">
        <v>130</v>
      </c>
      <c r="D84" s="5"/>
      <c r="E84" s="15" t="s">
        <v>107</v>
      </c>
      <c r="F84" s="7">
        <v>1</v>
      </c>
      <c r="G84" s="8"/>
      <c r="H84" s="14">
        <f>ROUND(G84*F84,2)</f>
        <v>0</v>
      </c>
    </row>
    <row r="85" spans="1:8" s="56" customFormat="1" ht="39.75" customHeight="1">
      <c r="A85" s="20"/>
      <c r="B85" s="17" t="s">
        <v>41</v>
      </c>
      <c r="C85" s="4" t="s">
        <v>249</v>
      </c>
      <c r="D85" s="5"/>
      <c r="E85" s="15" t="s">
        <v>107</v>
      </c>
      <c r="F85" s="7">
        <v>1</v>
      </c>
      <c r="G85" s="8"/>
      <c r="H85" s="14">
        <f>ROUND(G85*F85,2)</f>
        <v>0</v>
      </c>
    </row>
    <row r="86" spans="1:8" s="56" customFormat="1" ht="39.75" customHeight="1" thickBot="1">
      <c r="A86" s="20"/>
      <c r="B86" s="95" t="s">
        <v>52</v>
      </c>
      <c r="C86" s="96" t="s">
        <v>250</v>
      </c>
      <c r="D86" s="97"/>
      <c r="E86" s="98" t="s">
        <v>107</v>
      </c>
      <c r="F86" s="99">
        <v>1</v>
      </c>
      <c r="G86" s="100"/>
      <c r="H86" s="101">
        <f>ROUND(G86*F86,2)</f>
        <v>0</v>
      </c>
    </row>
    <row r="87" spans="1:8" s="56" customFormat="1" ht="39.75" customHeight="1" thickTop="1">
      <c r="A87" s="20"/>
      <c r="B87" s="13" t="s">
        <v>251</v>
      </c>
      <c r="C87" s="4" t="s">
        <v>252</v>
      </c>
      <c r="D87" s="5" t="s">
        <v>253</v>
      </c>
      <c r="E87" s="15"/>
      <c r="F87" s="9"/>
      <c r="G87" s="9"/>
      <c r="H87" s="79"/>
    </row>
    <row r="88" spans="1:8" s="56" customFormat="1" ht="39.75" customHeight="1">
      <c r="A88" s="20"/>
      <c r="B88" s="17" t="s">
        <v>30</v>
      </c>
      <c r="C88" s="4" t="s">
        <v>254</v>
      </c>
      <c r="D88" s="5"/>
      <c r="E88" s="15" t="s">
        <v>51</v>
      </c>
      <c r="F88" s="109">
        <v>1600</v>
      </c>
      <c r="G88" s="8"/>
      <c r="H88" s="14">
        <f aca="true" t="shared" si="4" ref="H88:H103">ROUND(G88*F88,2)</f>
        <v>0</v>
      </c>
    </row>
    <row r="89" spans="1:8" s="56" customFormat="1" ht="39.75" customHeight="1">
      <c r="A89" s="20"/>
      <c r="B89" s="17" t="s">
        <v>41</v>
      </c>
      <c r="C89" s="4" t="s">
        <v>255</v>
      </c>
      <c r="D89" s="5"/>
      <c r="E89" s="15" t="s">
        <v>51</v>
      </c>
      <c r="F89" s="109">
        <v>1600</v>
      </c>
      <c r="G89" s="8"/>
      <c r="H89" s="14">
        <f t="shared" si="4"/>
        <v>0</v>
      </c>
    </row>
    <row r="90" spans="1:8" s="56" customFormat="1" ht="39.75" customHeight="1">
      <c r="A90" s="20"/>
      <c r="B90" s="17" t="s">
        <v>52</v>
      </c>
      <c r="C90" s="4" t="s">
        <v>256</v>
      </c>
      <c r="D90" s="5"/>
      <c r="E90" s="15" t="s">
        <v>51</v>
      </c>
      <c r="F90" s="109">
        <v>1200</v>
      </c>
      <c r="G90" s="8"/>
      <c r="H90" s="14">
        <f t="shared" si="4"/>
        <v>0</v>
      </c>
    </row>
    <row r="91" spans="1:8" s="56" customFormat="1" ht="39.75" customHeight="1">
      <c r="A91" s="20"/>
      <c r="B91" s="17" t="s">
        <v>66</v>
      </c>
      <c r="C91" s="4" t="s">
        <v>257</v>
      </c>
      <c r="D91" s="5"/>
      <c r="E91" s="15" t="s">
        <v>51</v>
      </c>
      <c r="F91" s="109">
        <v>1200</v>
      </c>
      <c r="G91" s="8"/>
      <c r="H91" s="14">
        <f t="shared" si="4"/>
        <v>0</v>
      </c>
    </row>
    <row r="92" spans="1:8" s="56" customFormat="1" ht="39.75" customHeight="1">
      <c r="A92" s="20"/>
      <c r="B92" s="17" t="s">
        <v>70</v>
      </c>
      <c r="C92" s="4" t="s">
        <v>258</v>
      </c>
      <c r="D92" s="5"/>
      <c r="E92" s="15" t="s">
        <v>51</v>
      </c>
      <c r="F92" s="109">
        <v>310</v>
      </c>
      <c r="G92" s="8"/>
      <c r="H92" s="14">
        <f t="shared" si="4"/>
        <v>0</v>
      </c>
    </row>
    <row r="93" spans="1:8" s="56" customFormat="1" ht="39.75" customHeight="1">
      <c r="A93" s="20"/>
      <c r="B93" s="17" t="s">
        <v>121</v>
      </c>
      <c r="C93" s="4" t="s">
        <v>259</v>
      </c>
      <c r="D93" s="5"/>
      <c r="E93" s="15" t="s">
        <v>51</v>
      </c>
      <c r="F93" s="109">
        <v>310</v>
      </c>
      <c r="G93" s="8"/>
      <c r="H93" s="14">
        <f t="shared" si="4"/>
        <v>0</v>
      </c>
    </row>
    <row r="94" spans="1:8" s="56" customFormat="1" ht="39.75" customHeight="1">
      <c r="A94" s="20"/>
      <c r="B94" s="17" t="s">
        <v>123</v>
      </c>
      <c r="C94" s="4" t="s">
        <v>260</v>
      </c>
      <c r="D94" s="5"/>
      <c r="E94" s="15" t="s">
        <v>51</v>
      </c>
      <c r="F94" s="109">
        <v>1340</v>
      </c>
      <c r="G94" s="8"/>
      <c r="H94" s="14">
        <f t="shared" si="4"/>
        <v>0</v>
      </c>
    </row>
    <row r="95" spans="1:8" s="56" customFormat="1" ht="39.75" customHeight="1">
      <c r="A95" s="20"/>
      <c r="B95" s="17" t="s">
        <v>125</v>
      </c>
      <c r="C95" s="4" t="s">
        <v>261</v>
      </c>
      <c r="D95" s="5"/>
      <c r="E95" s="15" t="s">
        <v>51</v>
      </c>
      <c r="F95" s="109">
        <v>1340</v>
      </c>
      <c r="G95" s="8"/>
      <c r="H95" s="14">
        <f t="shared" si="4"/>
        <v>0</v>
      </c>
    </row>
    <row r="96" spans="1:8" s="56" customFormat="1" ht="39.75" customHeight="1">
      <c r="A96" s="20"/>
      <c r="B96" s="13" t="s">
        <v>262</v>
      </c>
      <c r="C96" s="4" t="s">
        <v>263</v>
      </c>
      <c r="D96" s="5" t="s">
        <v>264</v>
      </c>
      <c r="E96" s="15" t="s">
        <v>107</v>
      </c>
      <c r="F96" s="7">
        <v>1</v>
      </c>
      <c r="G96" s="8"/>
      <c r="H96" s="14">
        <f t="shared" si="4"/>
        <v>0</v>
      </c>
    </row>
    <row r="97" spans="1:8" s="56" customFormat="1" ht="39.75" customHeight="1">
      <c r="A97" s="20"/>
      <c r="B97" s="13" t="s">
        <v>265</v>
      </c>
      <c r="C97" s="4" t="s">
        <v>266</v>
      </c>
      <c r="D97" s="5" t="s">
        <v>267</v>
      </c>
      <c r="E97" s="15" t="s">
        <v>36</v>
      </c>
      <c r="F97" s="109">
        <v>2</v>
      </c>
      <c r="G97" s="8"/>
      <c r="H97" s="14">
        <f t="shared" si="4"/>
        <v>0</v>
      </c>
    </row>
    <row r="98" spans="1:8" s="56" customFormat="1" ht="39.75" customHeight="1">
      <c r="A98" s="20"/>
      <c r="B98" s="13" t="s">
        <v>268</v>
      </c>
      <c r="C98" s="4" t="s">
        <v>269</v>
      </c>
      <c r="D98" s="5" t="s">
        <v>267</v>
      </c>
      <c r="E98" s="15" t="s">
        <v>36</v>
      </c>
      <c r="F98" s="109">
        <v>2</v>
      </c>
      <c r="G98" s="8"/>
      <c r="H98" s="14">
        <f t="shared" si="4"/>
        <v>0</v>
      </c>
    </row>
    <row r="99" spans="1:8" s="56" customFormat="1" ht="39.75" customHeight="1">
      <c r="A99" s="20"/>
      <c r="B99" s="13" t="s">
        <v>271</v>
      </c>
      <c r="C99" s="4" t="s">
        <v>270</v>
      </c>
      <c r="D99" s="5" t="s">
        <v>267</v>
      </c>
      <c r="E99" s="15" t="s">
        <v>36</v>
      </c>
      <c r="F99" s="109">
        <v>2</v>
      </c>
      <c r="G99" s="8"/>
      <c r="H99" s="14">
        <f t="shared" si="4"/>
        <v>0</v>
      </c>
    </row>
    <row r="100" spans="1:8" s="56" customFormat="1" ht="39.75" customHeight="1">
      <c r="A100" s="20"/>
      <c r="B100" s="13" t="s">
        <v>274</v>
      </c>
      <c r="C100" s="4" t="s">
        <v>272</v>
      </c>
      <c r="D100" s="5" t="s">
        <v>273</v>
      </c>
      <c r="E100" s="15" t="s">
        <v>36</v>
      </c>
      <c r="F100" s="109">
        <v>140</v>
      </c>
      <c r="G100" s="8"/>
      <c r="H100" s="14">
        <f t="shared" si="4"/>
        <v>0</v>
      </c>
    </row>
    <row r="101" spans="1:8" s="56" customFormat="1" ht="39.75" customHeight="1">
      <c r="A101" s="20"/>
      <c r="B101" s="13" t="s">
        <v>276</v>
      </c>
      <c r="C101" s="4" t="s">
        <v>275</v>
      </c>
      <c r="D101" s="5" t="s">
        <v>273</v>
      </c>
      <c r="E101" s="15" t="s">
        <v>36</v>
      </c>
      <c r="F101" s="109">
        <v>420</v>
      </c>
      <c r="G101" s="8"/>
      <c r="H101" s="14">
        <f t="shared" si="4"/>
        <v>0</v>
      </c>
    </row>
    <row r="102" spans="1:8" s="56" customFormat="1" ht="39.75" customHeight="1">
      <c r="A102" s="57"/>
      <c r="B102" s="13" t="s">
        <v>278</v>
      </c>
      <c r="C102" s="4" t="s">
        <v>277</v>
      </c>
      <c r="D102" s="5" t="s">
        <v>273</v>
      </c>
      <c r="E102" s="15" t="s">
        <v>36</v>
      </c>
      <c r="F102" s="109">
        <v>140</v>
      </c>
      <c r="G102" s="8"/>
      <c r="H102" s="14">
        <f t="shared" si="4"/>
        <v>0</v>
      </c>
    </row>
    <row r="103" spans="1:8" s="56" customFormat="1" ht="39.75" customHeight="1">
      <c r="A103" s="57"/>
      <c r="B103" s="13" t="s">
        <v>281</v>
      </c>
      <c r="C103" s="4" t="s">
        <v>279</v>
      </c>
      <c r="D103" s="5" t="s">
        <v>280</v>
      </c>
      <c r="E103" s="15" t="s">
        <v>107</v>
      </c>
      <c r="F103" s="7">
        <v>1</v>
      </c>
      <c r="G103" s="8"/>
      <c r="H103" s="14">
        <f t="shared" si="4"/>
        <v>0</v>
      </c>
    </row>
    <row r="104" spans="1:8" s="56" customFormat="1" ht="39.75" customHeight="1">
      <c r="A104" s="22" t="s">
        <v>56</v>
      </c>
      <c r="B104" s="13" t="s">
        <v>294</v>
      </c>
      <c r="C104" s="4" t="s">
        <v>57</v>
      </c>
      <c r="D104" s="5" t="s">
        <v>282</v>
      </c>
      <c r="E104" s="15"/>
      <c r="F104" s="9"/>
      <c r="G104" s="9"/>
      <c r="H104" s="79"/>
    </row>
    <row r="105" spans="1:8" s="56" customFormat="1" ht="39.75" customHeight="1">
      <c r="A105" s="22" t="s">
        <v>58</v>
      </c>
      <c r="B105" s="17" t="s">
        <v>30</v>
      </c>
      <c r="C105" s="4" t="s">
        <v>59</v>
      </c>
      <c r="D105" s="5"/>
      <c r="E105" s="15"/>
      <c r="F105" s="9"/>
      <c r="G105" s="9"/>
      <c r="H105" s="79"/>
    </row>
    <row r="106" spans="1:8" s="56" customFormat="1" ht="39.75" customHeight="1">
      <c r="A106" s="22" t="s">
        <v>60</v>
      </c>
      <c r="B106" s="17" t="s">
        <v>137</v>
      </c>
      <c r="C106" s="4" t="s">
        <v>283</v>
      </c>
      <c r="D106" s="5"/>
      <c r="E106" s="15" t="s">
        <v>31</v>
      </c>
      <c r="F106" s="109">
        <v>70</v>
      </c>
      <c r="G106" s="8"/>
      <c r="H106" s="14">
        <f>ROUND(G106*F106,2)</f>
        <v>0</v>
      </c>
    </row>
    <row r="107" spans="1:8" ht="39.75" customHeight="1" thickBot="1">
      <c r="A107" s="74"/>
      <c r="B107" s="80" t="str">
        <f>B6</f>
        <v>A</v>
      </c>
      <c r="C107" s="124" t="str">
        <f>C6</f>
        <v>BRIDGE WORK</v>
      </c>
      <c r="D107" s="125"/>
      <c r="E107" s="125"/>
      <c r="F107" s="126"/>
      <c r="G107" s="58" t="s">
        <v>12</v>
      </c>
      <c r="H107" s="81">
        <f>SUM(H6:H106)</f>
        <v>0</v>
      </c>
    </row>
    <row r="108" spans="1:8" s="56" customFormat="1" ht="39.75" customHeight="1" thickTop="1">
      <c r="A108" s="20"/>
      <c r="B108" s="82" t="s">
        <v>11</v>
      </c>
      <c r="C108" s="121" t="s">
        <v>289</v>
      </c>
      <c r="D108" s="122"/>
      <c r="E108" s="122"/>
      <c r="F108" s="123"/>
      <c r="G108" s="9"/>
      <c r="H108" s="79"/>
    </row>
    <row r="109" spans="1:8" ht="39.75" customHeight="1">
      <c r="A109" s="27"/>
      <c r="B109" s="83"/>
      <c r="C109" s="1" t="s">
        <v>14</v>
      </c>
      <c r="D109" s="59"/>
      <c r="E109" s="60" t="s">
        <v>1</v>
      </c>
      <c r="F109" s="9"/>
      <c r="G109" s="9"/>
      <c r="H109" s="79"/>
    </row>
    <row r="110" spans="1:8" s="61" customFormat="1" ht="39.75" customHeight="1">
      <c r="A110" s="12" t="s">
        <v>284</v>
      </c>
      <c r="B110" s="13" t="s">
        <v>71</v>
      </c>
      <c r="C110" s="4" t="s">
        <v>285</v>
      </c>
      <c r="D110" s="5" t="s">
        <v>286</v>
      </c>
      <c r="E110" s="6" t="s">
        <v>27</v>
      </c>
      <c r="F110" s="109">
        <v>325</v>
      </c>
      <c r="G110" s="8"/>
      <c r="H110" s="14">
        <f>ROUND(G110*F110,2)</f>
        <v>0</v>
      </c>
    </row>
    <row r="111" spans="1:8" s="62" customFormat="1" ht="39.75" customHeight="1">
      <c r="A111" s="75" t="s">
        <v>287</v>
      </c>
      <c r="B111" s="13" t="s">
        <v>72</v>
      </c>
      <c r="C111" s="4" t="s">
        <v>288</v>
      </c>
      <c r="D111" s="5" t="s">
        <v>286</v>
      </c>
      <c r="E111" s="6" t="s">
        <v>29</v>
      </c>
      <c r="F111" s="109">
        <v>660</v>
      </c>
      <c r="G111" s="8"/>
      <c r="H111" s="14">
        <f>ROUND(G111*F111,2)</f>
        <v>0</v>
      </c>
    </row>
    <row r="112" spans="1:8" s="61" customFormat="1" ht="39.75" customHeight="1">
      <c r="A112" s="75" t="s">
        <v>290</v>
      </c>
      <c r="B112" s="13" t="s">
        <v>73</v>
      </c>
      <c r="C112" s="4" t="s">
        <v>291</v>
      </c>
      <c r="D112" s="5" t="s">
        <v>286</v>
      </c>
      <c r="E112" s="6"/>
      <c r="F112" s="9"/>
      <c r="G112" s="9"/>
      <c r="H112" s="79"/>
    </row>
    <row r="113" spans="1:8" s="61" customFormat="1" ht="39.75" customHeight="1">
      <c r="A113" s="12" t="s">
        <v>292</v>
      </c>
      <c r="B113" s="17" t="s">
        <v>30</v>
      </c>
      <c r="C113" s="4" t="s">
        <v>293</v>
      </c>
      <c r="D113" s="5" t="s">
        <v>1</v>
      </c>
      <c r="E113" s="6" t="s">
        <v>31</v>
      </c>
      <c r="F113" s="7">
        <v>470</v>
      </c>
      <c r="G113" s="8"/>
      <c r="H113" s="14">
        <f>ROUND(G113*F113,2)</f>
        <v>0</v>
      </c>
    </row>
    <row r="114" spans="1:8" s="61" customFormat="1" ht="39.75" customHeight="1">
      <c r="A114" s="75" t="s">
        <v>32</v>
      </c>
      <c r="B114" s="13" t="s">
        <v>74</v>
      </c>
      <c r="C114" s="4" t="s">
        <v>33</v>
      </c>
      <c r="D114" s="5" t="s">
        <v>472</v>
      </c>
      <c r="E114" s="6" t="s">
        <v>27</v>
      </c>
      <c r="F114" s="7">
        <v>40</v>
      </c>
      <c r="G114" s="8"/>
      <c r="H114" s="14">
        <f>ROUND(G114*F114,2)</f>
        <v>0</v>
      </c>
    </row>
    <row r="115" spans="1:8" s="62" customFormat="1" ht="39.75" customHeight="1">
      <c r="A115" s="12" t="s">
        <v>34</v>
      </c>
      <c r="B115" s="13" t="s">
        <v>75</v>
      </c>
      <c r="C115" s="4" t="s">
        <v>35</v>
      </c>
      <c r="D115" s="5" t="s">
        <v>286</v>
      </c>
      <c r="E115" s="6" t="s">
        <v>29</v>
      </c>
      <c r="F115" s="7">
        <v>100</v>
      </c>
      <c r="G115" s="8"/>
      <c r="H115" s="14">
        <f>ROUND(G115*F115,2)</f>
        <v>0</v>
      </c>
    </row>
    <row r="116" spans="1:8" s="61" customFormat="1" ht="39.75" customHeight="1">
      <c r="A116" s="75" t="s">
        <v>295</v>
      </c>
      <c r="B116" s="13" t="s">
        <v>76</v>
      </c>
      <c r="C116" s="4" t="s">
        <v>296</v>
      </c>
      <c r="D116" s="5" t="s">
        <v>286</v>
      </c>
      <c r="E116" s="6"/>
      <c r="F116" s="9"/>
      <c r="G116" s="9"/>
      <c r="H116" s="79"/>
    </row>
    <row r="117" spans="1:8" s="61" customFormat="1" ht="39.75" customHeight="1">
      <c r="A117" s="12" t="s">
        <v>297</v>
      </c>
      <c r="B117" s="17" t="s">
        <v>30</v>
      </c>
      <c r="C117" s="4" t="s">
        <v>298</v>
      </c>
      <c r="D117" s="5" t="s">
        <v>1</v>
      </c>
      <c r="E117" s="6" t="s">
        <v>36</v>
      </c>
      <c r="F117" s="109">
        <v>16</v>
      </c>
      <c r="G117" s="8"/>
      <c r="H117" s="14">
        <f>ROUND(G117*F117,2)</f>
        <v>0</v>
      </c>
    </row>
    <row r="118" spans="1:8" ht="39.75" customHeight="1">
      <c r="A118" s="27"/>
      <c r="B118" s="83"/>
      <c r="C118" s="21" t="s">
        <v>299</v>
      </c>
      <c r="D118" s="59"/>
      <c r="E118" s="63"/>
      <c r="F118" s="9"/>
      <c r="G118" s="9"/>
      <c r="H118" s="79"/>
    </row>
    <row r="119" spans="1:8" s="61" customFormat="1" ht="39.75" customHeight="1">
      <c r="A119" s="22" t="s">
        <v>77</v>
      </c>
      <c r="B119" s="13" t="s">
        <v>78</v>
      </c>
      <c r="C119" s="4" t="s">
        <v>79</v>
      </c>
      <c r="D119" s="5" t="s">
        <v>286</v>
      </c>
      <c r="E119" s="6"/>
      <c r="F119" s="9"/>
      <c r="G119" s="9"/>
      <c r="H119" s="79"/>
    </row>
    <row r="120" spans="1:8" s="62" customFormat="1" ht="39.75" customHeight="1">
      <c r="A120" s="22" t="s">
        <v>92</v>
      </c>
      <c r="B120" s="17" t="s">
        <v>30</v>
      </c>
      <c r="C120" s="4" t="s">
        <v>93</v>
      </c>
      <c r="D120" s="5" t="s">
        <v>1</v>
      </c>
      <c r="E120" s="6" t="s">
        <v>29</v>
      </c>
      <c r="F120" s="109">
        <v>500</v>
      </c>
      <c r="G120" s="8"/>
      <c r="H120" s="14">
        <f>ROUND(G120*F120,2)</f>
        <v>0</v>
      </c>
    </row>
    <row r="121" spans="1:8" s="62" customFormat="1" ht="39.75" customHeight="1">
      <c r="A121" s="22" t="s">
        <v>37</v>
      </c>
      <c r="B121" s="13" t="s">
        <v>80</v>
      </c>
      <c r="C121" s="4" t="s">
        <v>38</v>
      </c>
      <c r="D121" s="5" t="s">
        <v>300</v>
      </c>
      <c r="E121" s="6"/>
      <c r="F121" s="9"/>
      <c r="G121" s="9"/>
      <c r="H121" s="79"/>
    </row>
    <row r="122" spans="1:8" s="62" customFormat="1" ht="39.75" customHeight="1">
      <c r="A122" s="22" t="s">
        <v>301</v>
      </c>
      <c r="B122" s="17" t="s">
        <v>30</v>
      </c>
      <c r="C122" s="4" t="s">
        <v>302</v>
      </c>
      <c r="D122" s="5" t="s">
        <v>1</v>
      </c>
      <c r="E122" s="6" t="s">
        <v>29</v>
      </c>
      <c r="F122" s="109">
        <v>400</v>
      </c>
      <c r="G122" s="8"/>
      <c r="H122" s="14">
        <f>ROUND(G122*F122,2)</f>
        <v>0</v>
      </c>
    </row>
    <row r="123" spans="1:8" s="23" customFormat="1" ht="39.75" customHeight="1">
      <c r="A123" s="22"/>
      <c r="B123" s="17" t="s">
        <v>41</v>
      </c>
      <c r="C123" s="4" t="s">
        <v>303</v>
      </c>
      <c r="D123" s="5" t="s">
        <v>304</v>
      </c>
      <c r="E123" s="6" t="s">
        <v>29</v>
      </c>
      <c r="F123" s="109">
        <v>130</v>
      </c>
      <c r="G123" s="8"/>
      <c r="H123" s="14">
        <f>ROUND(G123*F123,2)</f>
        <v>0</v>
      </c>
    </row>
    <row r="124" spans="1:8" s="62" customFormat="1" ht="39.75" customHeight="1">
      <c r="A124" s="22" t="s">
        <v>305</v>
      </c>
      <c r="B124" s="17" t="s">
        <v>52</v>
      </c>
      <c r="C124" s="4" t="s">
        <v>306</v>
      </c>
      <c r="D124" s="5" t="s">
        <v>1</v>
      </c>
      <c r="E124" s="6" t="s">
        <v>29</v>
      </c>
      <c r="F124" s="109">
        <v>795</v>
      </c>
      <c r="G124" s="8"/>
      <c r="H124" s="14">
        <f>ROUND(G124*F124,2)</f>
        <v>0</v>
      </c>
    </row>
    <row r="125" spans="1:8" s="62" customFormat="1" ht="39.75" customHeight="1">
      <c r="A125" s="22" t="s">
        <v>39</v>
      </c>
      <c r="B125" s="13" t="s">
        <v>81</v>
      </c>
      <c r="C125" s="4" t="s">
        <v>40</v>
      </c>
      <c r="D125" s="5" t="s">
        <v>300</v>
      </c>
      <c r="E125" s="6"/>
      <c r="F125" s="9"/>
      <c r="G125" s="9"/>
      <c r="H125" s="79"/>
    </row>
    <row r="126" spans="1:8" s="62" customFormat="1" ht="39.75" customHeight="1">
      <c r="A126" s="22" t="s">
        <v>307</v>
      </c>
      <c r="B126" s="17" t="s">
        <v>30</v>
      </c>
      <c r="C126" s="4" t="s">
        <v>308</v>
      </c>
      <c r="D126" s="5" t="s">
        <v>1</v>
      </c>
      <c r="E126" s="6" t="s">
        <v>29</v>
      </c>
      <c r="F126" s="109">
        <f>10+10</f>
        <v>20</v>
      </c>
      <c r="G126" s="8"/>
      <c r="H126" s="14">
        <f>ROUND(G126*F126,2)</f>
        <v>0</v>
      </c>
    </row>
    <row r="127" spans="1:8" s="62" customFormat="1" ht="39.75" customHeight="1">
      <c r="A127" s="22" t="s">
        <v>309</v>
      </c>
      <c r="B127" s="17" t="s">
        <v>41</v>
      </c>
      <c r="C127" s="4" t="s">
        <v>310</v>
      </c>
      <c r="D127" s="5" t="s">
        <v>1</v>
      </c>
      <c r="E127" s="6" t="s">
        <v>29</v>
      </c>
      <c r="F127" s="109">
        <f>785+50+840</f>
        <v>1675</v>
      </c>
      <c r="G127" s="8"/>
      <c r="H127" s="14">
        <f>ROUND(G127*F127,2)</f>
        <v>0</v>
      </c>
    </row>
    <row r="128" spans="1:8" s="62" customFormat="1" ht="39.75" customHeight="1">
      <c r="A128" s="22" t="s">
        <v>311</v>
      </c>
      <c r="B128" s="17" t="s">
        <v>52</v>
      </c>
      <c r="C128" s="4" t="s">
        <v>312</v>
      </c>
      <c r="D128" s="5" t="s">
        <v>1</v>
      </c>
      <c r="E128" s="6" t="s">
        <v>29</v>
      </c>
      <c r="F128" s="109">
        <f>40+45</f>
        <v>85</v>
      </c>
      <c r="G128" s="8"/>
      <c r="H128" s="14">
        <f>ROUND(G128*F128,2)</f>
        <v>0</v>
      </c>
    </row>
    <row r="129" spans="1:8" s="62" customFormat="1" ht="39.75" customHeight="1" thickBot="1">
      <c r="A129" s="22" t="s">
        <v>313</v>
      </c>
      <c r="B129" s="95" t="s">
        <v>66</v>
      </c>
      <c r="C129" s="96" t="s">
        <v>314</v>
      </c>
      <c r="D129" s="97" t="s">
        <v>1</v>
      </c>
      <c r="E129" s="103" t="s">
        <v>29</v>
      </c>
      <c r="F129" s="110">
        <f>135+135</f>
        <v>270</v>
      </c>
      <c r="G129" s="100"/>
      <c r="H129" s="101">
        <f>ROUND(G129*F129,2)</f>
        <v>0</v>
      </c>
    </row>
    <row r="130" spans="1:8" s="62" customFormat="1" ht="39.75" customHeight="1" thickTop="1">
      <c r="A130" s="22" t="s">
        <v>315</v>
      </c>
      <c r="B130" s="13" t="s">
        <v>82</v>
      </c>
      <c r="C130" s="4" t="s">
        <v>316</v>
      </c>
      <c r="D130" s="5" t="s">
        <v>300</v>
      </c>
      <c r="E130" s="6"/>
      <c r="F130" s="9"/>
      <c r="G130" s="9"/>
      <c r="H130" s="79"/>
    </row>
    <row r="131" spans="1:8" s="62" customFormat="1" ht="39.75" customHeight="1">
      <c r="A131" s="22" t="s">
        <v>317</v>
      </c>
      <c r="B131" s="17" t="s">
        <v>30</v>
      </c>
      <c r="C131" s="4" t="s">
        <v>306</v>
      </c>
      <c r="D131" s="5" t="s">
        <v>1</v>
      </c>
      <c r="E131" s="6" t="s">
        <v>29</v>
      </c>
      <c r="F131" s="109">
        <v>170</v>
      </c>
      <c r="G131" s="8"/>
      <c r="H131" s="14">
        <f>ROUND(G131*F131,2)</f>
        <v>0</v>
      </c>
    </row>
    <row r="132" spans="1:8" s="62" customFormat="1" ht="39.75" customHeight="1">
      <c r="A132" s="22" t="s">
        <v>318</v>
      </c>
      <c r="B132" s="13" t="s">
        <v>83</v>
      </c>
      <c r="C132" s="4" t="s">
        <v>42</v>
      </c>
      <c r="D132" s="5" t="s">
        <v>300</v>
      </c>
      <c r="E132" s="6"/>
      <c r="F132" s="9"/>
      <c r="G132" s="9"/>
      <c r="H132" s="79"/>
    </row>
    <row r="133" spans="1:8" s="62" customFormat="1" ht="39.75" customHeight="1">
      <c r="A133" s="22" t="s">
        <v>319</v>
      </c>
      <c r="B133" s="17" t="s">
        <v>30</v>
      </c>
      <c r="C133" s="4" t="s">
        <v>310</v>
      </c>
      <c r="D133" s="5" t="s">
        <v>1</v>
      </c>
      <c r="E133" s="6" t="s">
        <v>29</v>
      </c>
      <c r="F133" s="109">
        <v>185</v>
      </c>
      <c r="G133" s="8"/>
      <c r="H133" s="14">
        <f>ROUND(G133*F133,2)</f>
        <v>0</v>
      </c>
    </row>
    <row r="134" spans="1:8" s="62" customFormat="1" ht="39.75" customHeight="1">
      <c r="A134" s="22" t="s">
        <v>43</v>
      </c>
      <c r="B134" s="13" t="s">
        <v>84</v>
      </c>
      <c r="C134" s="4" t="s">
        <v>44</v>
      </c>
      <c r="D134" s="5" t="s">
        <v>320</v>
      </c>
      <c r="E134" s="6"/>
      <c r="F134" s="9"/>
      <c r="G134" s="9"/>
      <c r="H134" s="79"/>
    </row>
    <row r="135" spans="1:8" s="62" customFormat="1" ht="39.75" customHeight="1">
      <c r="A135" s="22" t="s">
        <v>45</v>
      </c>
      <c r="B135" s="17" t="s">
        <v>30</v>
      </c>
      <c r="C135" s="4" t="s">
        <v>46</v>
      </c>
      <c r="D135" s="5" t="s">
        <v>1</v>
      </c>
      <c r="E135" s="6" t="s">
        <v>36</v>
      </c>
      <c r="F135" s="109">
        <v>2400</v>
      </c>
      <c r="G135" s="8"/>
      <c r="H135" s="14">
        <f>ROUND(G135*F135,2)</f>
        <v>0</v>
      </c>
    </row>
    <row r="136" spans="1:8" s="62" customFormat="1" ht="39.75" customHeight="1">
      <c r="A136" s="22" t="s">
        <v>47</v>
      </c>
      <c r="B136" s="13" t="s">
        <v>85</v>
      </c>
      <c r="C136" s="4" t="s">
        <v>48</v>
      </c>
      <c r="D136" s="5" t="s">
        <v>320</v>
      </c>
      <c r="E136" s="6"/>
      <c r="F136" s="9"/>
      <c r="G136" s="9"/>
      <c r="H136" s="79"/>
    </row>
    <row r="137" spans="1:8" s="62" customFormat="1" ht="39.75" customHeight="1">
      <c r="A137" s="22" t="s">
        <v>49</v>
      </c>
      <c r="B137" s="17" t="s">
        <v>30</v>
      </c>
      <c r="C137" s="4" t="s">
        <v>50</v>
      </c>
      <c r="D137" s="5" t="s">
        <v>1</v>
      </c>
      <c r="E137" s="6" t="s">
        <v>36</v>
      </c>
      <c r="F137" s="109">
        <v>3140</v>
      </c>
      <c r="G137" s="8"/>
      <c r="H137" s="14">
        <f>ROUND(G137*F137,2)</f>
        <v>0</v>
      </c>
    </row>
    <row r="138" spans="1:8" s="61" customFormat="1" ht="39.75" customHeight="1">
      <c r="A138" s="22" t="s">
        <v>321</v>
      </c>
      <c r="B138" s="13" t="s">
        <v>326</v>
      </c>
      <c r="C138" s="4" t="s">
        <v>322</v>
      </c>
      <c r="D138" s="5" t="s">
        <v>323</v>
      </c>
      <c r="E138" s="6"/>
      <c r="F138" s="9"/>
      <c r="G138" s="9"/>
      <c r="H138" s="79"/>
    </row>
    <row r="139" spans="1:8" s="62" customFormat="1" ht="39.75" customHeight="1">
      <c r="A139" s="22" t="s">
        <v>324</v>
      </c>
      <c r="B139" s="17" t="s">
        <v>30</v>
      </c>
      <c r="C139" s="4" t="s">
        <v>325</v>
      </c>
      <c r="D139" s="5" t="s">
        <v>1</v>
      </c>
      <c r="E139" s="6" t="s">
        <v>29</v>
      </c>
      <c r="F139" s="109">
        <v>500</v>
      </c>
      <c r="G139" s="8"/>
      <c r="H139" s="14">
        <f>ROUND(G139*F139,2)</f>
        <v>0</v>
      </c>
    </row>
    <row r="140" spans="1:8" s="62" customFormat="1" ht="39.75" customHeight="1">
      <c r="A140" s="22" t="s">
        <v>327</v>
      </c>
      <c r="B140" s="17" t="s">
        <v>41</v>
      </c>
      <c r="C140" s="4" t="s">
        <v>328</v>
      </c>
      <c r="D140" s="5" t="s">
        <v>1</v>
      </c>
      <c r="E140" s="6" t="s">
        <v>29</v>
      </c>
      <c r="F140" s="109">
        <v>2640</v>
      </c>
      <c r="G140" s="8"/>
      <c r="H140" s="14">
        <f>ROUND(G140*F140,2)</f>
        <v>0</v>
      </c>
    </row>
    <row r="141" spans="1:8" s="61" customFormat="1" ht="39.75" customHeight="1">
      <c r="A141" s="22" t="s">
        <v>329</v>
      </c>
      <c r="B141" s="13" t="s">
        <v>331</v>
      </c>
      <c r="C141" s="4" t="s">
        <v>330</v>
      </c>
      <c r="D141" s="5" t="s">
        <v>323</v>
      </c>
      <c r="E141" s="6"/>
      <c r="F141" s="9"/>
      <c r="G141" s="9"/>
      <c r="H141" s="79"/>
    </row>
    <row r="142" spans="1:8" s="62" customFormat="1" ht="39.75" customHeight="1">
      <c r="A142" s="22" t="s">
        <v>332</v>
      </c>
      <c r="B142" s="17" t="s">
        <v>30</v>
      </c>
      <c r="C142" s="4" t="s">
        <v>333</v>
      </c>
      <c r="D142" s="5" t="s">
        <v>334</v>
      </c>
      <c r="E142" s="6" t="s">
        <v>29</v>
      </c>
      <c r="F142" s="109">
        <v>55</v>
      </c>
      <c r="G142" s="8"/>
      <c r="H142" s="14">
        <f>ROUND(G142*F142,2)</f>
        <v>0</v>
      </c>
    </row>
    <row r="143" spans="1:8" s="62" customFormat="1" ht="39.75" customHeight="1">
      <c r="A143" s="22" t="s">
        <v>335</v>
      </c>
      <c r="B143" s="17" t="s">
        <v>41</v>
      </c>
      <c r="C143" s="4" t="s">
        <v>336</v>
      </c>
      <c r="D143" s="5" t="s">
        <v>337</v>
      </c>
      <c r="E143" s="6" t="s">
        <v>29</v>
      </c>
      <c r="F143" s="109">
        <v>300</v>
      </c>
      <c r="G143" s="8"/>
      <c r="H143" s="14">
        <f>ROUND(G143*F143,2)</f>
        <v>0</v>
      </c>
    </row>
    <row r="144" spans="1:8" s="62" customFormat="1" ht="39.75" customHeight="1">
      <c r="A144" s="22" t="s">
        <v>480</v>
      </c>
      <c r="B144" s="17" t="s">
        <v>52</v>
      </c>
      <c r="C144" s="4" t="s">
        <v>328</v>
      </c>
      <c r="D144" s="5" t="s">
        <v>474</v>
      </c>
      <c r="E144" s="6" t="s">
        <v>29</v>
      </c>
      <c r="F144" s="109">
        <f>1110+125+50+1355</f>
        <v>2640</v>
      </c>
      <c r="G144" s="8"/>
      <c r="H144" s="14">
        <f>ROUND(G144*F144,2)</f>
        <v>0</v>
      </c>
    </row>
    <row r="145" spans="1:8" s="23" customFormat="1" ht="39.75" customHeight="1">
      <c r="A145" s="22"/>
      <c r="B145" s="17" t="s">
        <v>66</v>
      </c>
      <c r="C145" s="4" t="s">
        <v>338</v>
      </c>
      <c r="D145" s="5" t="s">
        <v>473</v>
      </c>
      <c r="E145" s="6" t="s">
        <v>339</v>
      </c>
      <c r="F145" s="7">
        <v>1</v>
      </c>
      <c r="G145" s="8"/>
      <c r="H145" s="14">
        <f>ROUND(G145*F145,2)</f>
        <v>0</v>
      </c>
    </row>
    <row r="146" spans="1:8" s="61" customFormat="1" ht="39.75" customHeight="1">
      <c r="A146" s="22" t="s">
        <v>340</v>
      </c>
      <c r="B146" s="13" t="s">
        <v>341</v>
      </c>
      <c r="C146" s="4" t="s">
        <v>342</v>
      </c>
      <c r="D146" s="5" t="s">
        <v>343</v>
      </c>
      <c r="E146" s="6"/>
      <c r="F146" s="9"/>
      <c r="G146" s="9"/>
      <c r="H146" s="79"/>
    </row>
    <row r="147" spans="1:8" s="62" customFormat="1" ht="39.75" customHeight="1">
      <c r="A147" s="22" t="s">
        <v>344</v>
      </c>
      <c r="B147" s="17" t="s">
        <v>30</v>
      </c>
      <c r="C147" s="4" t="s">
        <v>345</v>
      </c>
      <c r="D147" s="5" t="s">
        <v>1</v>
      </c>
      <c r="E147" s="6" t="s">
        <v>51</v>
      </c>
      <c r="F147" s="109">
        <v>850</v>
      </c>
      <c r="G147" s="8"/>
      <c r="H147" s="14">
        <f>ROUND(G147*F147,2)</f>
        <v>0</v>
      </c>
    </row>
    <row r="148" spans="1:8" s="62" customFormat="1" ht="39.75" customHeight="1" thickBot="1">
      <c r="A148" s="22" t="s">
        <v>346</v>
      </c>
      <c r="B148" s="95" t="s">
        <v>41</v>
      </c>
      <c r="C148" s="96" t="s">
        <v>347</v>
      </c>
      <c r="D148" s="97" t="s">
        <v>1</v>
      </c>
      <c r="E148" s="103" t="s">
        <v>51</v>
      </c>
      <c r="F148" s="110">
        <v>130</v>
      </c>
      <c r="G148" s="100"/>
      <c r="H148" s="101">
        <f>ROUND(G148*F148,2)</f>
        <v>0</v>
      </c>
    </row>
    <row r="149" spans="1:8" s="62" customFormat="1" ht="39.75" customHeight="1" thickTop="1">
      <c r="A149" s="22" t="s">
        <v>348</v>
      </c>
      <c r="B149" s="13" t="s">
        <v>349</v>
      </c>
      <c r="C149" s="4" t="s">
        <v>350</v>
      </c>
      <c r="D149" s="5" t="s">
        <v>343</v>
      </c>
      <c r="E149" s="6"/>
      <c r="F149" s="9"/>
      <c r="G149" s="9"/>
      <c r="H149" s="79"/>
    </row>
    <row r="150" spans="1:8" s="62" customFormat="1" ht="39.75" customHeight="1">
      <c r="A150" s="22" t="s">
        <v>351</v>
      </c>
      <c r="B150" s="17" t="s">
        <v>30</v>
      </c>
      <c r="C150" s="4" t="s">
        <v>353</v>
      </c>
      <c r="D150" s="5" t="s">
        <v>352</v>
      </c>
      <c r="E150" s="6" t="s">
        <v>51</v>
      </c>
      <c r="F150" s="109">
        <v>425</v>
      </c>
      <c r="G150" s="8"/>
      <c r="H150" s="14">
        <f aca="true" t="shared" si="5" ref="H150:H158">ROUND(G150*F150,2)</f>
        <v>0</v>
      </c>
    </row>
    <row r="151" spans="1:8" s="62" customFormat="1" ht="39.75" customHeight="1">
      <c r="A151" s="22" t="s">
        <v>351</v>
      </c>
      <c r="B151" s="17" t="s">
        <v>41</v>
      </c>
      <c r="C151" s="4" t="s">
        <v>354</v>
      </c>
      <c r="D151" s="5" t="s">
        <v>352</v>
      </c>
      <c r="E151" s="6" t="s">
        <v>51</v>
      </c>
      <c r="F151" s="109">
        <v>425</v>
      </c>
      <c r="G151" s="8"/>
      <c r="H151" s="14">
        <f t="shared" si="5"/>
        <v>0</v>
      </c>
    </row>
    <row r="152" spans="1:8" s="62" customFormat="1" ht="39.75" customHeight="1">
      <c r="A152" s="22"/>
      <c r="B152" s="17" t="s">
        <v>52</v>
      </c>
      <c r="C152" s="4" t="s">
        <v>477</v>
      </c>
      <c r="D152" s="5" t="s">
        <v>478</v>
      </c>
      <c r="E152" s="6" t="s">
        <v>51</v>
      </c>
      <c r="F152" s="109">
        <v>175</v>
      </c>
      <c r="G152" s="8"/>
      <c r="H152" s="14">
        <f t="shared" si="5"/>
        <v>0</v>
      </c>
    </row>
    <row r="153" spans="1:8" s="62" customFormat="1" ht="39.75" customHeight="1">
      <c r="A153" s="22" t="s">
        <v>355</v>
      </c>
      <c r="B153" s="17" t="s">
        <v>66</v>
      </c>
      <c r="C153" s="4" t="s">
        <v>357</v>
      </c>
      <c r="D153" s="5" t="s">
        <v>356</v>
      </c>
      <c r="E153" s="6" t="s">
        <v>51</v>
      </c>
      <c r="F153" s="109">
        <v>40</v>
      </c>
      <c r="G153" s="8"/>
      <c r="H153" s="14">
        <f t="shared" si="5"/>
        <v>0</v>
      </c>
    </row>
    <row r="154" spans="1:8" s="62" customFormat="1" ht="39.75" customHeight="1">
      <c r="A154" s="22" t="s">
        <v>358</v>
      </c>
      <c r="B154" s="17" t="s">
        <v>70</v>
      </c>
      <c r="C154" s="4" t="s">
        <v>359</v>
      </c>
      <c r="D154" s="5" t="s">
        <v>360</v>
      </c>
      <c r="E154" s="6" t="s">
        <v>51</v>
      </c>
      <c r="F154" s="109">
        <v>215</v>
      </c>
      <c r="G154" s="8"/>
      <c r="H154" s="14">
        <f t="shared" si="5"/>
        <v>0</v>
      </c>
    </row>
    <row r="155" spans="1:8" s="62" customFormat="1" ht="39.75" customHeight="1">
      <c r="A155" s="22" t="s">
        <v>361</v>
      </c>
      <c r="B155" s="17" t="s">
        <v>121</v>
      </c>
      <c r="C155" s="4" t="s">
        <v>362</v>
      </c>
      <c r="D155" s="5" t="s">
        <v>363</v>
      </c>
      <c r="E155" s="6" t="s">
        <v>51</v>
      </c>
      <c r="F155" s="109">
        <v>55</v>
      </c>
      <c r="G155" s="8"/>
      <c r="H155" s="14">
        <f t="shared" si="5"/>
        <v>0</v>
      </c>
    </row>
    <row r="156" spans="1:8" s="23" customFormat="1" ht="39.75" customHeight="1">
      <c r="A156" s="12"/>
      <c r="B156" s="17" t="s">
        <v>123</v>
      </c>
      <c r="C156" s="4" t="s">
        <v>364</v>
      </c>
      <c r="D156" s="5" t="s">
        <v>365</v>
      </c>
      <c r="E156" s="6" t="s">
        <v>51</v>
      </c>
      <c r="F156" s="109">
        <v>20</v>
      </c>
      <c r="G156" s="8"/>
      <c r="H156" s="14">
        <f t="shared" si="5"/>
        <v>0</v>
      </c>
    </row>
    <row r="157" spans="1:8" s="62" customFormat="1" ht="39.75" customHeight="1">
      <c r="A157" s="22" t="s">
        <v>366</v>
      </c>
      <c r="B157" s="13" t="s">
        <v>371</v>
      </c>
      <c r="C157" s="4" t="s">
        <v>53</v>
      </c>
      <c r="D157" s="5" t="s">
        <v>368</v>
      </c>
      <c r="E157" s="6" t="s">
        <v>51</v>
      </c>
      <c r="F157" s="109">
        <v>250</v>
      </c>
      <c r="G157" s="8"/>
      <c r="H157" s="14">
        <f t="shared" si="5"/>
        <v>0</v>
      </c>
    </row>
    <row r="158" spans="1:8" s="62" customFormat="1" ht="39.75" customHeight="1">
      <c r="A158" s="22" t="s">
        <v>54</v>
      </c>
      <c r="B158" s="13" t="s">
        <v>367</v>
      </c>
      <c r="C158" s="4" t="s">
        <v>55</v>
      </c>
      <c r="D158" s="5" t="s">
        <v>370</v>
      </c>
      <c r="E158" s="6" t="s">
        <v>29</v>
      </c>
      <c r="F158" s="109">
        <v>125</v>
      </c>
      <c r="G158" s="8"/>
      <c r="H158" s="14">
        <f t="shared" si="5"/>
        <v>0</v>
      </c>
    </row>
    <row r="159" spans="1:8" s="62" customFormat="1" ht="39.75" customHeight="1">
      <c r="A159" s="22" t="s">
        <v>56</v>
      </c>
      <c r="B159" s="13" t="s">
        <v>369</v>
      </c>
      <c r="C159" s="4" t="s">
        <v>57</v>
      </c>
      <c r="D159" s="5" t="s">
        <v>282</v>
      </c>
      <c r="E159" s="84"/>
      <c r="F159" s="9"/>
      <c r="G159" s="9"/>
      <c r="H159" s="79"/>
    </row>
    <row r="160" spans="1:8" s="62" customFormat="1" ht="39.75" customHeight="1">
      <c r="A160" s="22" t="s">
        <v>58</v>
      </c>
      <c r="B160" s="17" t="s">
        <v>30</v>
      </c>
      <c r="C160" s="4" t="s">
        <v>59</v>
      </c>
      <c r="D160" s="5"/>
      <c r="E160" s="6"/>
      <c r="F160" s="9"/>
      <c r="G160" s="9"/>
      <c r="H160" s="79"/>
    </row>
    <row r="161" spans="1:8" s="62" customFormat="1" ht="39.75" customHeight="1">
      <c r="A161" s="22" t="s">
        <v>60</v>
      </c>
      <c r="B161" s="17" t="s">
        <v>137</v>
      </c>
      <c r="C161" s="4" t="s">
        <v>373</v>
      </c>
      <c r="D161" s="5"/>
      <c r="E161" s="6" t="s">
        <v>31</v>
      </c>
      <c r="F161" s="109">
        <f>1500+110+1615</f>
        <v>3225</v>
      </c>
      <c r="G161" s="8"/>
      <c r="H161" s="14">
        <f>ROUND(G161*F161,2)</f>
        <v>0</v>
      </c>
    </row>
    <row r="162" spans="1:8" s="62" customFormat="1" ht="39.75" customHeight="1">
      <c r="A162" s="22" t="s">
        <v>86</v>
      </c>
      <c r="B162" s="17" t="s">
        <v>41</v>
      </c>
      <c r="C162" s="4" t="s">
        <v>87</v>
      </c>
      <c r="D162" s="5"/>
      <c r="E162" s="6"/>
      <c r="F162" s="9"/>
      <c r="G162" s="9"/>
      <c r="H162" s="79"/>
    </row>
    <row r="163" spans="1:8" s="62" customFormat="1" ht="39.75" customHeight="1">
      <c r="A163" s="22" t="s">
        <v>88</v>
      </c>
      <c r="B163" s="17" t="s">
        <v>137</v>
      </c>
      <c r="C163" s="4" t="s">
        <v>373</v>
      </c>
      <c r="D163" s="5"/>
      <c r="E163" s="6" t="s">
        <v>31</v>
      </c>
      <c r="F163" s="109">
        <f>250+105</f>
        <v>355</v>
      </c>
      <c r="G163" s="8"/>
      <c r="H163" s="14">
        <f>ROUND(G163*F163,2)</f>
        <v>0</v>
      </c>
    </row>
    <row r="164" spans="1:8" s="61" customFormat="1" ht="39.75" customHeight="1">
      <c r="A164" s="22" t="s">
        <v>374</v>
      </c>
      <c r="B164" s="13" t="s">
        <v>372</v>
      </c>
      <c r="C164" s="4" t="s">
        <v>376</v>
      </c>
      <c r="D164" s="5" t="s">
        <v>377</v>
      </c>
      <c r="E164" s="6"/>
      <c r="F164" s="9"/>
      <c r="G164" s="9"/>
      <c r="H164" s="79"/>
    </row>
    <row r="165" spans="1:8" s="62" customFormat="1" ht="39.75" customHeight="1">
      <c r="A165" s="22" t="s">
        <v>378</v>
      </c>
      <c r="B165" s="17" t="s">
        <v>30</v>
      </c>
      <c r="C165" s="4" t="s">
        <v>379</v>
      </c>
      <c r="D165" s="5" t="s">
        <v>1</v>
      </c>
      <c r="E165" s="6" t="s">
        <v>29</v>
      </c>
      <c r="F165" s="109">
        <f>500+150+150+985</f>
        <v>1785</v>
      </c>
      <c r="G165" s="8"/>
      <c r="H165" s="14">
        <f>ROUND(G165*F165,2)</f>
        <v>0</v>
      </c>
    </row>
    <row r="166" spans="1:8" s="62" customFormat="1" ht="39.75" customHeight="1">
      <c r="A166" s="22" t="s">
        <v>380</v>
      </c>
      <c r="B166" s="17" t="s">
        <v>41</v>
      </c>
      <c r="C166" s="4" t="s">
        <v>381</v>
      </c>
      <c r="D166" s="5" t="s">
        <v>1</v>
      </c>
      <c r="E166" s="6" t="s">
        <v>29</v>
      </c>
      <c r="F166" s="109">
        <f>5120+570+5690</f>
        <v>11380</v>
      </c>
      <c r="G166" s="8"/>
      <c r="H166" s="14">
        <f>ROUND(G166*F166,2)</f>
        <v>0</v>
      </c>
    </row>
    <row r="167" spans="1:8" s="62" customFormat="1" ht="39.75" customHeight="1">
      <c r="A167" s="22" t="s">
        <v>449</v>
      </c>
      <c r="B167" s="13" t="s">
        <v>382</v>
      </c>
      <c r="C167" s="4" t="s">
        <v>450</v>
      </c>
      <c r="D167" s="5" t="s">
        <v>469</v>
      </c>
      <c r="E167" s="6"/>
      <c r="F167" s="9"/>
      <c r="G167" s="9"/>
      <c r="H167" s="79"/>
    </row>
    <row r="168" spans="1:8" s="62" customFormat="1" ht="39.75" customHeight="1">
      <c r="A168" s="22" t="s">
        <v>451</v>
      </c>
      <c r="B168" s="17" t="s">
        <v>30</v>
      </c>
      <c r="C168" s="4" t="s">
        <v>452</v>
      </c>
      <c r="D168" s="5"/>
      <c r="E168" s="6" t="s">
        <v>36</v>
      </c>
      <c r="F168" s="111">
        <v>37</v>
      </c>
      <c r="G168" s="8"/>
      <c r="H168" s="14">
        <f>ROUND(G168*F168,2)</f>
        <v>0</v>
      </c>
    </row>
    <row r="169" spans="1:8" s="62" customFormat="1" ht="39.75" customHeight="1" thickBot="1">
      <c r="A169" s="22" t="s">
        <v>453</v>
      </c>
      <c r="B169" s="95" t="s">
        <v>41</v>
      </c>
      <c r="C169" s="96" t="s">
        <v>454</v>
      </c>
      <c r="D169" s="97"/>
      <c r="E169" s="103" t="s">
        <v>36</v>
      </c>
      <c r="F169" s="112">
        <v>20</v>
      </c>
      <c r="G169" s="100"/>
      <c r="H169" s="101">
        <f>ROUND(G169*F169,2)</f>
        <v>0</v>
      </c>
    </row>
    <row r="170" spans="1:8" ht="39.75" customHeight="1" thickTop="1">
      <c r="A170" s="27"/>
      <c r="B170" s="85"/>
      <c r="C170" s="2" t="s">
        <v>15</v>
      </c>
      <c r="D170" s="59"/>
      <c r="E170" s="60"/>
      <c r="F170" s="9"/>
      <c r="G170" s="9"/>
      <c r="H170" s="79"/>
    </row>
    <row r="171" spans="1:8" s="24" customFormat="1" ht="39.75" customHeight="1">
      <c r="A171" s="12"/>
      <c r="B171" s="13" t="s">
        <v>390</v>
      </c>
      <c r="C171" s="4" t="s">
        <v>383</v>
      </c>
      <c r="D171" s="5" t="s">
        <v>475</v>
      </c>
      <c r="E171" s="6"/>
      <c r="F171" s="9"/>
      <c r="G171" s="9"/>
      <c r="H171" s="79"/>
    </row>
    <row r="172" spans="1:8" s="25" customFormat="1" ht="39.75" customHeight="1">
      <c r="A172" s="12"/>
      <c r="B172" s="17" t="s">
        <v>30</v>
      </c>
      <c r="C172" s="4" t="s">
        <v>384</v>
      </c>
      <c r="D172" s="5" t="s">
        <v>1</v>
      </c>
      <c r="E172" s="6" t="s">
        <v>29</v>
      </c>
      <c r="F172" s="111">
        <f>100+355</f>
        <v>455</v>
      </c>
      <c r="G172" s="8"/>
      <c r="H172" s="14">
        <f>ROUND(G172*F172,2)</f>
        <v>0</v>
      </c>
    </row>
    <row r="173" spans="1:8" s="23" customFormat="1" ht="39.75" customHeight="1">
      <c r="A173" s="12"/>
      <c r="B173" s="17" t="s">
        <v>41</v>
      </c>
      <c r="C173" s="4" t="s">
        <v>385</v>
      </c>
      <c r="D173" s="5" t="s">
        <v>1</v>
      </c>
      <c r="E173" s="6" t="s">
        <v>29</v>
      </c>
      <c r="F173" s="109">
        <f>5+5</f>
        <v>10</v>
      </c>
      <c r="G173" s="8"/>
      <c r="H173" s="14">
        <f>ROUND(G173*F173,2)</f>
        <v>0</v>
      </c>
    </row>
    <row r="174" spans="1:8" s="62" customFormat="1" ht="39.75" customHeight="1">
      <c r="A174" s="12" t="s">
        <v>386</v>
      </c>
      <c r="B174" s="13" t="s">
        <v>375</v>
      </c>
      <c r="C174" s="4" t="s">
        <v>387</v>
      </c>
      <c r="D174" s="5" t="s">
        <v>388</v>
      </c>
      <c r="E174" s="6" t="s">
        <v>29</v>
      </c>
      <c r="F174" s="111">
        <v>175</v>
      </c>
      <c r="G174" s="8"/>
      <c r="H174" s="14">
        <f>ROUND(G174*F174,2)</f>
        <v>0</v>
      </c>
    </row>
    <row r="175" spans="1:8" ht="39.75" customHeight="1">
      <c r="A175" s="107"/>
      <c r="B175" s="85"/>
      <c r="C175" s="2" t="s">
        <v>16</v>
      </c>
      <c r="D175" s="59"/>
      <c r="E175" s="64"/>
      <c r="F175" s="9"/>
      <c r="G175" s="9"/>
      <c r="H175" s="79"/>
    </row>
    <row r="176" spans="1:8" s="61" customFormat="1" ht="39.75" customHeight="1">
      <c r="A176" s="12" t="s">
        <v>61</v>
      </c>
      <c r="B176" s="13" t="s">
        <v>394</v>
      </c>
      <c r="C176" s="4" t="s">
        <v>62</v>
      </c>
      <c r="D176" s="5" t="s">
        <v>389</v>
      </c>
      <c r="E176" s="6" t="s">
        <v>51</v>
      </c>
      <c r="F176" s="111">
        <v>2300</v>
      </c>
      <c r="G176" s="8"/>
      <c r="H176" s="14">
        <f>ROUND(G176*F176,2)</f>
        <v>0</v>
      </c>
    </row>
    <row r="177" spans="1:8" ht="39.75" customHeight="1">
      <c r="A177" s="107"/>
      <c r="B177" s="85"/>
      <c r="C177" s="2" t="s">
        <v>17</v>
      </c>
      <c r="D177" s="59"/>
      <c r="E177" s="64"/>
      <c r="F177" s="9"/>
      <c r="G177" s="9"/>
      <c r="H177" s="79"/>
    </row>
    <row r="178" spans="1:8" s="65" customFormat="1" ht="39.75" customHeight="1">
      <c r="A178" s="12" t="s">
        <v>391</v>
      </c>
      <c r="B178" s="13" t="s">
        <v>411</v>
      </c>
      <c r="C178" s="11" t="s">
        <v>392</v>
      </c>
      <c r="D178" s="5" t="s">
        <v>393</v>
      </c>
      <c r="E178" s="6"/>
      <c r="F178" s="9"/>
      <c r="G178" s="9"/>
      <c r="H178" s="79"/>
    </row>
    <row r="179" spans="1:8" s="65" customFormat="1" ht="39.75" customHeight="1">
      <c r="A179" s="12" t="s">
        <v>395</v>
      </c>
      <c r="B179" s="17" t="s">
        <v>30</v>
      </c>
      <c r="C179" s="11" t="s">
        <v>396</v>
      </c>
      <c r="D179" s="5"/>
      <c r="E179" s="6" t="s">
        <v>36</v>
      </c>
      <c r="F179" s="111">
        <v>1</v>
      </c>
      <c r="G179" s="8"/>
      <c r="H179" s="14">
        <f>ROUND(G179*F179,2)</f>
        <v>0</v>
      </c>
    </row>
    <row r="180" spans="1:8" s="61" customFormat="1" ht="39.75" customHeight="1">
      <c r="A180" s="12" t="s">
        <v>397</v>
      </c>
      <c r="B180" s="13" t="s">
        <v>412</v>
      </c>
      <c r="C180" s="4" t="s">
        <v>398</v>
      </c>
      <c r="D180" s="5" t="s">
        <v>393</v>
      </c>
      <c r="E180" s="6"/>
      <c r="F180" s="9"/>
      <c r="G180" s="9"/>
      <c r="H180" s="79"/>
    </row>
    <row r="181" spans="1:8" s="61" customFormat="1" ht="39.75" customHeight="1">
      <c r="A181" s="12" t="s">
        <v>399</v>
      </c>
      <c r="B181" s="17" t="s">
        <v>30</v>
      </c>
      <c r="C181" s="4" t="s">
        <v>408</v>
      </c>
      <c r="D181" s="5"/>
      <c r="E181" s="6" t="s">
        <v>36</v>
      </c>
      <c r="F181" s="111">
        <f>5+6</f>
        <v>11</v>
      </c>
      <c r="G181" s="8"/>
      <c r="H181" s="14">
        <f>ROUND(G181*F181,2)</f>
        <v>0</v>
      </c>
    </row>
    <row r="182" spans="1:8" s="61" customFormat="1" ht="39.75" customHeight="1">
      <c r="A182" s="12" t="s">
        <v>400</v>
      </c>
      <c r="B182" s="13" t="s">
        <v>413</v>
      </c>
      <c r="C182" s="4" t="s">
        <v>401</v>
      </c>
      <c r="D182" s="5" t="s">
        <v>393</v>
      </c>
      <c r="E182" s="6"/>
      <c r="F182" s="9"/>
      <c r="G182" s="9"/>
      <c r="H182" s="79"/>
    </row>
    <row r="183" spans="1:8" s="61" customFormat="1" ht="39.75" customHeight="1">
      <c r="A183" s="12" t="s">
        <v>402</v>
      </c>
      <c r="B183" s="17" t="s">
        <v>30</v>
      </c>
      <c r="C183" s="4" t="s">
        <v>403</v>
      </c>
      <c r="D183" s="5"/>
      <c r="E183" s="6" t="s">
        <v>36</v>
      </c>
      <c r="F183" s="111">
        <v>2</v>
      </c>
      <c r="G183" s="8"/>
      <c r="H183" s="14">
        <f>ROUND(G183*F183,2)</f>
        <v>0</v>
      </c>
    </row>
    <row r="184" spans="1:8" s="62" customFormat="1" ht="39.75" customHeight="1">
      <c r="A184" s="12" t="s">
        <v>404</v>
      </c>
      <c r="B184" s="13" t="s">
        <v>415</v>
      </c>
      <c r="C184" s="4" t="s">
        <v>405</v>
      </c>
      <c r="D184" s="5" t="s">
        <v>393</v>
      </c>
      <c r="E184" s="6"/>
      <c r="F184" s="9"/>
      <c r="G184" s="9"/>
      <c r="H184" s="79"/>
    </row>
    <row r="185" spans="1:8" s="62" customFormat="1" ht="39.75" customHeight="1">
      <c r="A185" s="12" t="s">
        <v>406</v>
      </c>
      <c r="B185" s="17" t="s">
        <v>30</v>
      </c>
      <c r="C185" s="4" t="s">
        <v>409</v>
      </c>
      <c r="D185" s="5"/>
      <c r="E185" s="6"/>
      <c r="F185" s="9"/>
      <c r="G185" s="9"/>
      <c r="H185" s="79"/>
    </row>
    <row r="186" spans="1:8" s="62" customFormat="1" ht="39.75" customHeight="1">
      <c r="A186" s="12" t="s">
        <v>407</v>
      </c>
      <c r="B186" s="17" t="s">
        <v>137</v>
      </c>
      <c r="C186" s="4" t="s">
        <v>410</v>
      </c>
      <c r="D186" s="5"/>
      <c r="E186" s="6" t="s">
        <v>51</v>
      </c>
      <c r="F186" s="111">
        <f>15+45</f>
        <v>60</v>
      </c>
      <c r="G186" s="8"/>
      <c r="H186" s="14">
        <f>ROUND(G186*F186,2)</f>
        <v>0</v>
      </c>
    </row>
    <row r="187" spans="1:8" s="65" customFormat="1" ht="39.75" customHeight="1">
      <c r="A187" s="12" t="s">
        <v>95</v>
      </c>
      <c r="B187" s="13" t="s">
        <v>419</v>
      </c>
      <c r="C187" s="11" t="s">
        <v>414</v>
      </c>
      <c r="D187" s="5" t="s">
        <v>393</v>
      </c>
      <c r="E187" s="6"/>
      <c r="F187" s="9"/>
      <c r="G187" s="9"/>
      <c r="H187" s="79"/>
    </row>
    <row r="188" spans="1:8" s="62" customFormat="1" ht="39.75" customHeight="1">
      <c r="A188" s="12" t="s">
        <v>96</v>
      </c>
      <c r="B188" s="17" t="s">
        <v>30</v>
      </c>
      <c r="C188" s="4" t="s">
        <v>97</v>
      </c>
      <c r="D188" s="5"/>
      <c r="E188" s="6" t="s">
        <v>36</v>
      </c>
      <c r="F188" s="111">
        <v>10</v>
      </c>
      <c r="G188" s="8"/>
      <c r="H188" s="14">
        <f>ROUND(G188*F188,2)</f>
        <v>0</v>
      </c>
    </row>
    <row r="189" spans="1:8" s="62" customFormat="1" ht="39.75" customHeight="1">
      <c r="A189" s="12" t="s">
        <v>98</v>
      </c>
      <c r="B189" s="17" t="s">
        <v>41</v>
      </c>
      <c r="C189" s="4" t="s">
        <v>99</v>
      </c>
      <c r="D189" s="5"/>
      <c r="E189" s="6" t="s">
        <v>36</v>
      </c>
      <c r="F189" s="111">
        <v>10</v>
      </c>
      <c r="G189" s="8"/>
      <c r="H189" s="14">
        <f>ROUND(G189*F189,2)</f>
        <v>0</v>
      </c>
    </row>
    <row r="190" spans="1:8" s="65" customFormat="1" ht="39.75" customHeight="1">
      <c r="A190" s="12" t="s">
        <v>416</v>
      </c>
      <c r="B190" s="13" t="s">
        <v>425</v>
      </c>
      <c r="C190" s="11" t="s">
        <v>417</v>
      </c>
      <c r="D190" s="5" t="s">
        <v>393</v>
      </c>
      <c r="E190" s="6"/>
      <c r="F190" s="9"/>
      <c r="G190" s="9"/>
      <c r="H190" s="79"/>
    </row>
    <row r="191" spans="1:8" s="65" customFormat="1" ht="39.75" customHeight="1" thickBot="1">
      <c r="A191" s="12" t="s">
        <v>418</v>
      </c>
      <c r="B191" s="95" t="s">
        <v>30</v>
      </c>
      <c r="C191" s="105" t="s">
        <v>420</v>
      </c>
      <c r="D191" s="97"/>
      <c r="E191" s="103" t="s">
        <v>36</v>
      </c>
      <c r="F191" s="112">
        <v>9</v>
      </c>
      <c r="G191" s="100"/>
      <c r="H191" s="101">
        <f>ROUND(G191*F191,2)</f>
        <v>0</v>
      </c>
    </row>
    <row r="192" spans="1:8" s="65" customFormat="1" ht="39.75" customHeight="1" thickTop="1">
      <c r="A192" s="12" t="s">
        <v>421</v>
      </c>
      <c r="B192" s="13" t="s">
        <v>429</v>
      </c>
      <c r="C192" s="11" t="s">
        <v>422</v>
      </c>
      <c r="D192" s="5" t="s">
        <v>393</v>
      </c>
      <c r="E192" s="6"/>
      <c r="F192" s="9"/>
      <c r="G192" s="9"/>
      <c r="H192" s="79"/>
    </row>
    <row r="193" spans="1:8" s="65" customFormat="1" ht="39.75" customHeight="1">
      <c r="A193" s="12" t="s">
        <v>423</v>
      </c>
      <c r="B193" s="17" t="s">
        <v>30</v>
      </c>
      <c r="C193" s="11" t="s">
        <v>479</v>
      </c>
      <c r="D193" s="5"/>
      <c r="E193" s="6"/>
      <c r="F193" s="9"/>
      <c r="G193" s="9"/>
      <c r="H193" s="79"/>
    </row>
    <row r="194" spans="1:8" s="62" customFormat="1" ht="39.75" customHeight="1">
      <c r="A194" s="12" t="s">
        <v>424</v>
      </c>
      <c r="B194" s="17" t="s">
        <v>137</v>
      </c>
      <c r="C194" s="4" t="s">
        <v>426</v>
      </c>
      <c r="D194" s="5"/>
      <c r="E194" s="6" t="s">
        <v>36</v>
      </c>
      <c r="F194" s="111">
        <v>1</v>
      </c>
      <c r="G194" s="8"/>
      <c r="H194" s="14">
        <f>ROUND(G194*F194,2)</f>
        <v>0</v>
      </c>
    </row>
    <row r="195" spans="1:8" s="61" customFormat="1" ht="39.75" customHeight="1">
      <c r="A195" s="12" t="s">
        <v>427</v>
      </c>
      <c r="B195" s="13" t="s">
        <v>437</v>
      </c>
      <c r="C195" s="4" t="s">
        <v>428</v>
      </c>
      <c r="D195" s="5" t="s">
        <v>393</v>
      </c>
      <c r="E195" s="6" t="s">
        <v>36</v>
      </c>
      <c r="F195" s="111">
        <v>13</v>
      </c>
      <c r="G195" s="8"/>
      <c r="H195" s="14">
        <f>ROUND(G195*F195,2)</f>
        <v>0</v>
      </c>
    </row>
    <row r="196" spans="1:8" ht="39.75" customHeight="1">
      <c r="A196" s="27"/>
      <c r="B196" s="85"/>
      <c r="C196" s="2" t="s">
        <v>18</v>
      </c>
      <c r="D196" s="59"/>
      <c r="E196" s="64"/>
      <c r="F196" s="9"/>
      <c r="G196" s="9"/>
      <c r="H196" s="79"/>
    </row>
    <row r="197" spans="1:8" s="62" customFormat="1" ht="39.75" customHeight="1">
      <c r="A197" s="12" t="s">
        <v>63</v>
      </c>
      <c r="B197" s="13" t="s">
        <v>439</v>
      </c>
      <c r="C197" s="4" t="s">
        <v>100</v>
      </c>
      <c r="D197" s="5" t="s">
        <v>430</v>
      </c>
      <c r="E197" s="6" t="s">
        <v>36</v>
      </c>
      <c r="F197" s="111">
        <f>6+5</f>
        <v>11</v>
      </c>
      <c r="G197" s="8"/>
      <c r="H197" s="14">
        <f>ROUND(G197*F197,2)</f>
        <v>0</v>
      </c>
    </row>
    <row r="198" spans="1:8" s="62" customFormat="1" ht="39.75" customHeight="1">
      <c r="A198" s="12" t="s">
        <v>89</v>
      </c>
      <c r="B198" s="13" t="s">
        <v>438</v>
      </c>
      <c r="C198" s="4" t="s">
        <v>101</v>
      </c>
      <c r="D198" s="5" t="s">
        <v>393</v>
      </c>
      <c r="E198" s="6"/>
      <c r="F198" s="9"/>
      <c r="G198" s="9"/>
      <c r="H198" s="79"/>
    </row>
    <row r="199" spans="1:8" s="62" customFormat="1" ht="39.75" customHeight="1">
      <c r="A199" s="12" t="s">
        <v>102</v>
      </c>
      <c r="B199" s="17" t="s">
        <v>30</v>
      </c>
      <c r="C199" s="4" t="s">
        <v>431</v>
      </c>
      <c r="D199" s="5"/>
      <c r="E199" s="6" t="s">
        <v>90</v>
      </c>
      <c r="F199" s="111">
        <f>1+1</f>
        <v>2</v>
      </c>
      <c r="G199" s="8"/>
      <c r="H199" s="14">
        <f>ROUND(G199*F199,2)</f>
        <v>0</v>
      </c>
    </row>
    <row r="200" spans="1:8" s="61" customFormat="1" ht="39.75" customHeight="1">
      <c r="A200" s="12" t="s">
        <v>64</v>
      </c>
      <c r="B200" s="13" t="s">
        <v>440</v>
      </c>
      <c r="C200" s="4" t="s">
        <v>103</v>
      </c>
      <c r="D200" s="5" t="s">
        <v>430</v>
      </c>
      <c r="E200" s="6"/>
      <c r="F200" s="9"/>
      <c r="G200" s="9"/>
      <c r="H200" s="79"/>
    </row>
    <row r="201" spans="1:8" s="62" customFormat="1" ht="39.75" customHeight="1">
      <c r="A201" s="12" t="s">
        <v>65</v>
      </c>
      <c r="B201" s="17" t="s">
        <v>30</v>
      </c>
      <c r="C201" s="4" t="s">
        <v>432</v>
      </c>
      <c r="D201" s="5"/>
      <c r="E201" s="6" t="s">
        <v>36</v>
      </c>
      <c r="F201" s="10">
        <f>5+1</f>
        <v>6</v>
      </c>
      <c r="G201" s="8"/>
      <c r="H201" s="14">
        <f>ROUND(G201*F201,2)</f>
        <v>0</v>
      </c>
    </row>
    <row r="202" spans="1:8" s="61" customFormat="1" ht="39.75" customHeight="1">
      <c r="A202" s="12" t="s">
        <v>91</v>
      </c>
      <c r="B202" s="13" t="s">
        <v>441</v>
      </c>
      <c r="C202" s="4" t="s">
        <v>104</v>
      </c>
      <c r="D202" s="5" t="s">
        <v>430</v>
      </c>
      <c r="E202" s="6" t="s">
        <v>36</v>
      </c>
      <c r="F202" s="10">
        <f>6+6</f>
        <v>12</v>
      </c>
      <c r="G202" s="8"/>
      <c r="H202" s="14">
        <f>ROUND(G202*F202,2)</f>
        <v>0</v>
      </c>
    </row>
    <row r="203" spans="1:8" ht="39.75" customHeight="1">
      <c r="A203" s="27"/>
      <c r="B203" s="108"/>
      <c r="C203" s="2" t="s">
        <v>19</v>
      </c>
      <c r="D203" s="59"/>
      <c r="E203" s="63"/>
      <c r="F203" s="9"/>
      <c r="G203" s="9"/>
      <c r="H203" s="79"/>
    </row>
    <row r="204" spans="1:8" s="61" customFormat="1" ht="39.75" customHeight="1">
      <c r="A204" s="22" t="s">
        <v>67</v>
      </c>
      <c r="B204" s="13" t="s">
        <v>442</v>
      </c>
      <c r="C204" s="4" t="s">
        <v>68</v>
      </c>
      <c r="D204" s="5" t="s">
        <v>433</v>
      </c>
      <c r="E204" s="6"/>
      <c r="F204" s="9"/>
      <c r="G204" s="9"/>
      <c r="H204" s="79"/>
    </row>
    <row r="205" spans="1:8" s="62" customFormat="1" ht="39.75" customHeight="1">
      <c r="A205" s="22" t="s">
        <v>69</v>
      </c>
      <c r="B205" s="17" t="s">
        <v>30</v>
      </c>
      <c r="C205" s="4" t="s">
        <v>434</v>
      </c>
      <c r="D205" s="5"/>
      <c r="E205" s="6" t="s">
        <v>29</v>
      </c>
      <c r="F205" s="109">
        <v>500</v>
      </c>
      <c r="G205" s="8"/>
      <c r="H205" s="14">
        <f>ROUND(G205*F205,2)</f>
        <v>0</v>
      </c>
    </row>
    <row r="206" spans="1:8" s="62" customFormat="1" ht="39.75" customHeight="1">
      <c r="A206" s="22" t="s">
        <v>435</v>
      </c>
      <c r="B206" s="13" t="s">
        <v>443</v>
      </c>
      <c r="C206" s="4" t="s">
        <v>436</v>
      </c>
      <c r="D206" s="5" t="s">
        <v>448</v>
      </c>
      <c r="E206" s="6" t="s">
        <v>29</v>
      </c>
      <c r="F206" s="109">
        <v>160</v>
      </c>
      <c r="G206" s="8"/>
      <c r="H206" s="14">
        <f>ROUND(G206*F206,2)</f>
        <v>0</v>
      </c>
    </row>
    <row r="207" spans="1:8" s="23" customFormat="1" ht="39.75" customHeight="1">
      <c r="A207" s="12"/>
      <c r="B207" s="13" t="s">
        <v>446</v>
      </c>
      <c r="C207" s="26" t="s">
        <v>444</v>
      </c>
      <c r="D207" s="5" t="s">
        <v>445</v>
      </c>
      <c r="E207" s="6" t="s">
        <v>107</v>
      </c>
      <c r="F207" s="10">
        <v>1</v>
      </c>
      <c r="G207" s="8"/>
      <c r="H207" s="14">
        <f>ROUND(G207*F207,2)</f>
        <v>0</v>
      </c>
    </row>
    <row r="208" spans="1:8" s="23" customFormat="1" ht="39.75" customHeight="1" thickBot="1">
      <c r="A208" s="12"/>
      <c r="B208" s="102" t="s">
        <v>455</v>
      </c>
      <c r="C208" s="106" t="s">
        <v>447</v>
      </c>
      <c r="D208" s="97" t="s">
        <v>445</v>
      </c>
      <c r="E208" s="103" t="s">
        <v>107</v>
      </c>
      <c r="F208" s="104">
        <v>1</v>
      </c>
      <c r="G208" s="100"/>
      <c r="H208" s="101">
        <f>ROUND(G208*F208,2)</f>
        <v>0</v>
      </c>
    </row>
    <row r="209" spans="1:8" ht="39.75" customHeight="1" thickTop="1">
      <c r="A209" s="27"/>
      <c r="B209" s="86"/>
      <c r="C209" s="2" t="s">
        <v>20</v>
      </c>
      <c r="D209" s="59"/>
      <c r="E209" s="64"/>
      <c r="F209" s="9"/>
      <c r="G209" s="9"/>
      <c r="H209" s="79"/>
    </row>
    <row r="210" spans="1:8" ht="39.75" customHeight="1">
      <c r="A210" s="27"/>
      <c r="B210" s="13" t="s">
        <v>467</v>
      </c>
      <c r="C210" s="26" t="s">
        <v>457</v>
      </c>
      <c r="D210" s="5" t="s">
        <v>458</v>
      </c>
      <c r="E210" s="28"/>
      <c r="F210" s="9"/>
      <c r="G210" s="9"/>
      <c r="H210" s="79"/>
    </row>
    <row r="211" spans="1:8" s="30" customFormat="1" ht="39.75" customHeight="1">
      <c r="A211" s="22"/>
      <c r="B211" s="17" t="s">
        <v>30</v>
      </c>
      <c r="C211" s="26" t="s">
        <v>459</v>
      </c>
      <c r="D211" s="5"/>
      <c r="E211" s="6" t="s">
        <v>107</v>
      </c>
      <c r="F211" s="10">
        <v>1</v>
      </c>
      <c r="G211" s="8"/>
      <c r="H211" s="14">
        <f>ROUND(G211*F211,2)</f>
        <v>0</v>
      </c>
    </row>
    <row r="212" spans="1:8" s="23" customFormat="1" ht="39.75" customHeight="1">
      <c r="A212" s="22"/>
      <c r="B212" s="17" t="s">
        <v>41</v>
      </c>
      <c r="C212" s="26" t="s">
        <v>460</v>
      </c>
      <c r="D212" s="5"/>
      <c r="E212" s="6" t="s">
        <v>107</v>
      </c>
      <c r="F212" s="10">
        <v>1</v>
      </c>
      <c r="G212" s="8"/>
      <c r="H212" s="14">
        <f>ROUND(G212*F212,2)</f>
        <v>0</v>
      </c>
    </row>
    <row r="213" spans="1:8" s="23" customFormat="1" ht="39.75" customHeight="1">
      <c r="A213" s="22"/>
      <c r="B213" s="13" t="s">
        <v>456</v>
      </c>
      <c r="C213" s="26" t="s">
        <v>462</v>
      </c>
      <c r="D213" s="5" t="s">
        <v>463</v>
      </c>
      <c r="E213" s="6" t="s">
        <v>36</v>
      </c>
      <c r="F213" s="111">
        <v>40</v>
      </c>
      <c r="G213" s="8"/>
      <c r="H213" s="14">
        <f>ROUND(G213*F213,2)</f>
        <v>0</v>
      </c>
    </row>
    <row r="214" spans="1:8" s="23" customFormat="1" ht="39.75" customHeight="1">
      <c r="A214" s="22"/>
      <c r="B214" s="13" t="s">
        <v>461</v>
      </c>
      <c r="C214" s="26" t="s">
        <v>465</v>
      </c>
      <c r="D214" s="5" t="s">
        <v>463</v>
      </c>
      <c r="E214" s="6" t="s">
        <v>36</v>
      </c>
      <c r="F214" s="111">
        <f>50+40</f>
        <v>90</v>
      </c>
      <c r="G214" s="8"/>
      <c r="H214" s="14">
        <f>ROUND(G214*F214,2)</f>
        <v>0</v>
      </c>
    </row>
    <row r="215" spans="1:8" s="23" customFormat="1" ht="39.75" customHeight="1">
      <c r="A215" s="22"/>
      <c r="B215" s="13" t="s">
        <v>464</v>
      </c>
      <c r="C215" s="26" t="s">
        <v>466</v>
      </c>
      <c r="D215" s="5" t="s">
        <v>463</v>
      </c>
      <c r="E215" s="6" t="s">
        <v>36</v>
      </c>
      <c r="F215" s="111">
        <v>40</v>
      </c>
      <c r="G215" s="8"/>
      <c r="H215" s="14">
        <f>ROUND(G215*F215,2)</f>
        <v>0</v>
      </c>
    </row>
    <row r="216" spans="1:8" s="56" customFormat="1" ht="39.75" customHeight="1" thickBot="1">
      <c r="A216" s="76"/>
      <c r="B216" s="80" t="str">
        <f>B108</f>
        <v>B</v>
      </c>
      <c r="C216" s="124" t="str">
        <f>C108</f>
        <v>ROADWORK</v>
      </c>
      <c r="D216" s="125"/>
      <c r="E216" s="125"/>
      <c r="F216" s="126"/>
      <c r="G216" s="66" t="s">
        <v>12</v>
      </c>
      <c r="H216" s="87">
        <f>SUM(H108:H215)</f>
        <v>0</v>
      </c>
    </row>
    <row r="217" spans="1:8" ht="36" customHeight="1" thickTop="1">
      <c r="A217" s="67"/>
      <c r="B217" s="88"/>
      <c r="C217" s="68" t="s">
        <v>13</v>
      </c>
      <c r="D217" s="69"/>
      <c r="E217" s="70"/>
      <c r="F217" s="70"/>
      <c r="G217" s="89"/>
      <c r="H217" s="90"/>
    </row>
    <row r="218" spans="1:8" ht="30" customHeight="1" thickBot="1">
      <c r="A218" s="74"/>
      <c r="B218" s="80" t="str">
        <f>B6</f>
        <v>A</v>
      </c>
      <c r="C218" s="127" t="str">
        <f>C6</f>
        <v>BRIDGE WORK</v>
      </c>
      <c r="D218" s="125"/>
      <c r="E218" s="125"/>
      <c r="F218" s="126"/>
      <c r="G218" s="58" t="s">
        <v>12</v>
      </c>
      <c r="H218" s="81">
        <f>H107</f>
        <v>0</v>
      </c>
    </row>
    <row r="219" spans="1:8" ht="30" customHeight="1" thickBot="1" thickTop="1">
      <c r="A219" s="74"/>
      <c r="B219" s="80" t="str">
        <f>B108</f>
        <v>B</v>
      </c>
      <c r="C219" s="128" t="str">
        <f>C108</f>
        <v>ROADWORK</v>
      </c>
      <c r="D219" s="129"/>
      <c r="E219" s="129"/>
      <c r="F219" s="130"/>
      <c r="G219" s="58" t="s">
        <v>12</v>
      </c>
      <c r="H219" s="81">
        <f>H216</f>
        <v>0</v>
      </c>
    </row>
    <row r="220" spans="1:8" s="39" customFormat="1" ht="37.5" customHeight="1" thickTop="1">
      <c r="A220" s="27"/>
      <c r="B220" s="119" t="s">
        <v>25</v>
      </c>
      <c r="C220" s="120"/>
      <c r="D220" s="120"/>
      <c r="E220" s="120"/>
      <c r="F220" s="120"/>
      <c r="G220" s="131">
        <f>SUM(H218:H219)</f>
        <v>0</v>
      </c>
      <c r="H220" s="132"/>
    </row>
    <row r="221" spans="1:8" ht="37.5" customHeight="1">
      <c r="A221" s="27"/>
      <c r="B221" s="133" t="s">
        <v>23</v>
      </c>
      <c r="C221" s="114"/>
      <c r="D221" s="114"/>
      <c r="E221" s="114"/>
      <c r="F221" s="114"/>
      <c r="G221" s="114"/>
      <c r="H221" s="115"/>
    </row>
    <row r="222" spans="1:8" ht="37.5" customHeight="1">
      <c r="A222" s="27"/>
      <c r="B222" s="113" t="s">
        <v>24</v>
      </c>
      <c r="C222" s="114"/>
      <c r="D222" s="114"/>
      <c r="E222" s="114"/>
      <c r="F222" s="114"/>
      <c r="G222" s="114"/>
      <c r="H222" s="115"/>
    </row>
    <row r="223" spans="1:8" ht="15.75" customHeight="1" thickBot="1">
      <c r="A223" s="72"/>
      <c r="B223" s="91"/>
      <c r="C223" s="50"/>
      <c r="D223" s="92"/>
      <c r="E223" s="50"/>
      <c r="F223" s="50"/>
      <c r="G223" s="93"/>
      <c r="H223" s="94"/>
    </row>
    <row r="224" ht="15.75" thickTop="1"/>
  </sheetData>
  <sheetProtection password="CC3D" sheet="1" objects="1" selectLockedCells="1"/>
  <mergeCells count="10">
    <mergeCell ref="B222:H222"/>
    <mergeCell ref="C6:F6"/>
    <mergeCell ref="B220:F220"/>
    <mergeCell ref="C108:F108"/>
    <mergeCell ref="C107:F107"/>
    <mergeCell ref="C216:F216"/>
    <mergeCell ref="C218:F218"/>
    <mergeCell ref="C219:F219"/>
    <mergeCell ref="G220:H220"/>
    <mergeCell ref="B221:H221"/>
  </mergeCells>
  <conditionalFormatting sqref="D178:D180 D182:D187 D190:D192 D195 D198 D60">
    <cfRule type="cellIs" priority="1" dxfId="5" operator="equal" stopIfTrue="1">
      <formula>"CW 3120-R2"</formula>
    </cfRule>
    <cfRule type="cellIs" priority="2" dxfId="5" operator="equal" stopIfTrue="1">
      <formula>"CW 3240-R7"</formula>
    </cfRule>
  </conditionalFormatting>
  <conditionalFormatting sqref="D210:D215 D204:D208 D171:D174 D176 D181 D188:D189 D193:D194 D197 D199:D202 D110:D117 D119:D169 D7:D106">
    <cfRule type="cellIs" priority="3" dxfId="5" operator="equal" stopIfTrue="1">
      <formula>"CW 2130-R11"</formula>
    </cfRule>
    <cfRule type="cellIs" priority="4" dxfId="5" operator="equal" stopIfTrue="1">
      <formula>"CW 3120-R2"</formula>
    </cfRule>
    <cfRule type="cellIs" priority="5" dxfId="5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203:G204 G46 G61 G66 G83 G87 G104:G105 G108:G109 G112 G116 G118:G119 G121 G125 G130 G132 G134 G136 G138 G141 G209:G210 G200 G198 G196 G192:G193 G190 G187 G184:G185 G182 G180 G177:G178 G175 G170:G171 G167 G164 G162 G159:G160 G149 G146 G29 G23 G10 G35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05:G208 G67:G82 G47:G60 G62:G65 G88:G103 G106 G110:G111 G113:G115 G117 G120 G122:G124 G126:G129 G131 G133 G135 G137 G139:G140 G142:G145 G84:G86 G211:G215 G201:G202 G199 G197 G194:G195 G191 G188:G189 G186 G183 G181 G179 G176 G172:G174 G168:G169 G165:G166 G163 G161 G150:G158 G147:G148 G30:G34 G7:G9 G36:G45 G24:G28 G11:G2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69" r:id="rId1"/>
  <headerFooter alignWithMargins="0">
    <oddHeader>&amp;L&amp;10The City of Winnipeg
Bid Opportunity No. 8-2011 Addendum 2 
&amp;XTemplate Version: C420110107 - RW&amp;R&amp;10Bid Submission
Page &amp;P+3 of 18</oddHeader>
    <oddFooter xml:space="preserve">&amp;R__________________
Name of Bidder                    </oddFooter>
  </headerFooter>
  <rowBreaks count="7" manualBreakCount="7">
    <brk id="86" min="1" max="7" man="1"/>
    <brk id="107" max="7" man="1"/>
    <brk id="129" min="1" max="7" man="1"/>
    <brk id="148" min="1" max="7" man="1"/>
    <brk id="169" min="1" max="7" man="1"/>
    <brk id="191" min="1" max="7" man="1"/>
    <brk id="20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10 , 2011
ile Size 82,432</dc:description>
  <cp:lastModifiedBy>Helpdesk</cp:lastModifiedBy>
  <cp:lastPrinted>2011-03-11T14:59:45Z</cp:lastPrinted>
  <dcterms:created xsi:type="dcterms:W3CDTF">1999-03-31T15:44:33Z</dcterms:created>
  <dcterms:modified xsi:type="dcterms:W3CDTF">2011-03-11T14:59:49Z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