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105" windowWidth="9600" windowHeight="10575" activeTab="0"/>
  </bookViews>
  <sheets>
    <sheet name="FORM B - PRICES" sheetId="1" r:id="rId1"/>
  </sheets>
  <externalReferences>
    <externalReference r:id="rId4"/>
  </externalReferences>
  <definedNames>
    <definedName name="_12TENDER_SUBMISSI">'[1]FORM B; PRICES'!#REF!</definedName>
    <definedName name="_1PAGE_1_OF_13">'[1]FORM B; PRICES'!#REF!</definedName>
    <definedName name="_2TENDER_NO._181">'[1]FORM B; PRICES'!#REF!</definedName>
    <definedName name="_3PAGE_1_OF_13" localSheetId="0">'FORM B - PRICES'!#REF!</definedName>
    <definedName name="_3PAGE_1_OF_13">#REF!</definedName>
    <definedName name="_3TENDER_SUBMISSI">'[1]FORM B; PRICES'!#REF!</definedName>
    <definedName name="_4PAGE_1_OF_13">'[1]FORM B; PRICES'!#REF!</definedName>
    <definedName name="_6TENDER_NO._181" localSheetId="0">'FORM B - PRICES'!#REF!</definedName>
    <definedName name="_6TENDER_NO._181">#REF!</definedName>
    <definedName name="_8TENDER_NO._181">'[1]FORM B; PRICES'!#REF!</definedName>
    <definedName name="_9TENDER_SUBMISSI" localSheetId="0">'FORM B - PRICES'!#REF!</definedName>
    <definedName name="_9TENDER_SUBMISSI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PRICES'!$B$1:$H$187</definedName>
    <definedName name="_xlnm.Print_Titles" localSheetId="0">'FORM B - PRICES'!$1:$6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PRICES'!$B$1:$IV$126</definedName>
    <definedName name="XEverything">#REF!</definedName>
    <definedName name="XITEMS" localSheetId="0">'FORM B - PRICES'!$B$7:$IV$126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<sst xmlns="http://schemas.openxmlformats.org/spreadsheetml/2006/main" count="551" uniqueCount="297">
  <si>
    <t>E050A</t>
  </si>
  <si>
    <t>Catch Basin Cleaning</t>
  </si>
  <si>
    <t>CW 2140-R3</t>
  </si>
  <si>
    <t>CW 2130-R12</t>
  </si>
  <si>
    <t>CW 2110-R11</t>
  </si>
  <si>
    <t>CW 3210-R7</t>
  </si>
  <si>
    <t>E032</t>
  </si>
  <si>
    <t>Sub-Grade Compaction</t>
  </si>
  <si>
    <t>A.3</t>
  </si>
  <si>
    <t>A.4</t>
  </si>
  <si>
    <t>A.7</t>
  </si>
  <si>
    <t>A.6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</si>
  <si>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</si>
  <si>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</si>
  <si>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</si>
  <si>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</si>
  <si>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</si>
  <si>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</si>
  <si>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</si>
  <si>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</si>
  <si>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</si>
  <si>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A.5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</si>
  <si>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</si>
  <si>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</si>
  <si>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</si>
  <si>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</si>
  <si>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</si>
  <si>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</si>
  <si>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</si>
  <si>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</si>
  <si>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</si>
  <si>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</si>
  <si>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</si>
  <si>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</si>
  <si>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</si>
  <si>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</si>
  <si>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</si>
  <si>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</si>
  <si>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</si>
  <si>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</si>
  <si>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</si>
  <si>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</si>
  <si>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</si>
  <si>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</si>
  <si>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</si>
  <si>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</si>
  <si>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</si>
  <si>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</si>
  <si>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</si>
  <si>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</si>
  <si>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</si>
  <si>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</si>
  <si>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</si>
  <si>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B.9</t>
  </si>
  <si>
    <t>EARTH AND BASE WORKS</t>
  </si>
  <si>
    <t>A.1</t>
  </si>
  <si>
    <t>ASSOCIATED DRAINAGE AND UNDERGROUND WORKS</t>
  </si>
  <si>
    <t>ADJUSTMENTS</t>
  </si>
  <si>
    <t>CODE</t>
  </si>
  <si>
    <t>Connections to Existing Culverts</t>
  </si>
  <si>
    <t>E003</t>
  </si>
  <si>
    <t>E005</t>
  </si>
  <si>
    <t>F001</t>
  </si>
  <si>
    <t>A001</t>
  </si>
  <si>
    <t>A004</t>
  </si>
  <si>
    <t>A007</t>
  </si>
  <si>
    <t>A013</t>
  </si>
  <si>
    <t>A022</t>
  </si>
  <si>
    <t>B003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</si>
  <si>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</si>
  <si>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</si>
  <si>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</si>
  <si>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</si>
  <si>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</si>
  <si>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</si>
  <si>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</si>
  <si>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 xml:space="preserve">Ditch Grading 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</si>
  <si>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</si>
  <si>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</si>
  <si>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</si>
  <si>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</si>
  <si>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</si>
  <si>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</si>
  <si>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</si>
  <si>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</si>
  <si>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</si>
  <si>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x)</t>
  </si>
  <si>
    <t>B.7</t>
  </si>
  <si>
    <t>B.22</t>
  </si>
  <si>
    <t>B001</t>
  </si>
  <si>
    <t xml:space="preserve">Catch Basin  </t>
  </si>
  <si>
    <t>Connecting to Existing Manhole</t>
  </si>
  <si>
    <t>E051</t>
  </si>
  <si>
    <t>A015</t>
  </si>
  <si>
    <t>B002</t>
  </si>
  <si>
    <t>Corrugated Steel Pipe - Supply</t>
  </si>
  <si>
    <t>Corrugated Steel Pipe - Install</t>
  </si>
  <si>
    <t>Clearing and Grubbing</t>
  </si>
  <si>
    <t>A.21</t>
  </si>
  <si>
    <t>A027</t>
  </si>
  <si>
    <t>A028</t>
  </si>
  <si>
    <t>A029</t>
  </si>
  <si>
    <t>A.22</t>
  </si>
  <si>
    <t>A.23</t>
  </si>
  <si>
    <t>A.24</t>
  </si>
  <si>
    <t>H007</t>
  </si>
  <si>
    <t>H008</t>
  </si>
  <si>
    <t>Random Stone Riprap</t>
  </si>
  <si>
    <t>CW 3615-R2</t>
  </si>
  <si>
    <t>Grouted Stone Riprap</t>
  </si>
  <si>
    <t>H012</t>
  </si>
  <si>
    <t>H013</t>
  </si>
  <si>
    <t>ha</t>
  </si>
  <si>
    <t>Topsoil Excavation</t>
  </si>
  <si>
    <t>Chain Link Fence</t>
  </si>
  <si>
    <t>CW 3010-R4</t>
  </si>
  <si>
    <t>Adjustment of Catch Basins / Manholes Frames</t>
  </si>
  <si>
    <t>A</t>
  </si>
  <si>
    <t>B</t>
  </si>
  <si>
    <t>Locked?</t>
  </si>
  <si>
    <t>MATCH</t>
  </si>
  <si>
    <t>Format F</t>
  </si>
  <si>
    <t>Format G</t>
  </si>
  <si>
    <t>Format H</t>
  </si>
  <si>
    <t>Joined, Trimmed, &amp; Cleaned for Checking</t>
  </si>
  <si>
    <t>B.15</t>
  </si>
  <si>
    <t>ROADWORK - REMOVALS/RENEWALS</t>
  </si>
  <si>
    <t>a)</t>
  </si>
  <si>
    <t>b)</t>
  </si>
  <si>
    <t>c)</t>
  </si>
  <si>
    <t>d)</t>
  </si>
  <si>
    <t>E067</t>
  </si>
  <si>
    <t>Separation Geotextile Fabric</t>
  </si>
  <si>
    <t>A022A</t>
  </si>
  <si>
    <t>Supply and Install Geogrid</t>
  </si>
  <si>
    <t>A037</t>
  </si>
  <si>
    <t>A.20</t>
  </si>
  <si>
    <t>E055s</t>
  </si>
  <si>
    <t>E056s</t>
  </si>
  <si>
    <t>E057s</t>
  </si>
  <si>
    <t>E057i</t>
  </si>
  <si>
    <t>E060i</t>
  </si>
  <si>
    <t>E061i</t>
  </si>
  <si>
    <t>E062i</t>
  </si>
  <si>
    <t>E052s</t>
  </si>
  <si>
    <t>CW 3110-R17</t>
  </si>
  <si>
    <t xml:space="preserve">                                _____________________________________________________________________________________________</t>
  </si>
  <si>
    <t>(in words)                _______________________________________________________________________________________________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</si>
  <si>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</si>
  <si>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 xml:space="preserve">Sub-Total </t>
  </si>
  <si>
    <t>SUMMARY</t>
  </si>
  <si>
    <t>E33.</t>
  </si>
  <si>
    <t>Disposal of Hydrocarbon Contaminated Soil</t>
  </si>
  <si>
    <t>PROVISIONAL ITEMS</t>
  </si>
  <si>
    <t>E30.</t>
  </si>
  <si>
    <t>Abandon Existing Utilities with Cement-Stabilized Flowable Fill</t>
  </si>
  <si>
    <t>E21.</t>
  </si>
  <si>
    <t>Warning Signs</t>
  </si>
  <si>
    <t>hourly</t>
  </si>
  <si>
    <t>E13.</t>
  </si>
  <si>
    <t>Hydro Excavation</t>
  </si>
  <si>
    <t>On Metallic Watermains</t>
  </si>
  <si>
    <t>10.9 Kilogram Sacrificial Zinc Andoes</t>
  </si>
  <si>
    <t>300 mm</t>
  </si>
  <si>
    <t>150 mm</t>
  </si>
  <si>
    <t>Perpendicular Connection</t>
  </si>
  <si>
    <t>500 mm</t>
  </si>
  <si>
    <t>450 mm</t>
  </si>
  <si>
    <t>In-line Connection - No Plug Existing</t>
  </si>
  <si>
    <t>Connecting to Existing Watermains and Large Diameter Water Services</t>
  </si>
  <si>
    <t>200 mm on Existing Watermains</t>
  </si>
  <si>
    <t>Plugs</t>
  </si>
  <si>
    <t>500 mm - 450 mm</t>
  </si>
  <si>
    <t>200 mm - 150 mm</t>
  </si>
  <si>
    <t>Reducers</t>
  </si>
  <si>
    <t>150 mm - 45º</t>
  </si>
  <si>
    <t>Bends (SD-005)</t>
  </si>
  <si>
    <t>500 mm - 45º</t>
  </si>
  <si>
    <t>e)</t>
  </si>
  <si>
    <t>500 mm - 22.5º</t>
  </si>
  <si>
    <t>500 mm - 11.25º</t>
  </si>
  <si>
    <t>200 mm - 11.25º</t>
  </si>
  <si>
    <t>150 mm - 11.25º</t>
  </si>
  <si>
    <t>Bends (SD-004)</t>
  </si>
  <si>
    <t>300 mm x 300 mm x 200 mm</t>
  </si>
  <si>
    <t>150 mm x 150 mm x 150 mm</t>
  </si>
  <si>
    <t>Tees</t>
  </si>
  <si>
    <t>CW 2110-R11, &amp; E27.</t>
  </si>
  <si>
    <t>Fittings</t>
  </si>
  <si>
    <r>
      <t>WATERMAINS</t>
    </r>
    <r>
      <rPr>
        <sz val="12"/>
        <color indexed="8"/>
        <rFont val="Arial"/>
        <family val="2"/>
      </rPr>
      <t xml:space="preserve">  (Cont'd.)</t>
    </r>
  </si>
  <si>
    <t>500 mm (Install c/w 150 Bypass Assembly)</t>
  </si>
  <si>
    <t>300 mm (on existing main)</t>
  </si>
  <si>
    <t>200 mm</t>
  </si>
  <si>
    <t>CW 2110-R11 &amp; E27.</t>
  </si>
  <si>
    <t>Watermain Valve</t>
  </si>
  <si>
    <t>SD-006</t>
  </si>
  <si>
    <t>Hydrant Assembly</t>
  </si>
  <si>
    <t>Trenchless Installation With Class B Sand Bedding, Class 2 Backfill c/w 750 Steel Casing Pipe, Spacers and End Seal</t>
  </si>
  <si>
    <t>In a Trench With Class B Sand Bedding, Class 2 Backfill c/w 750 Steel Casing Pipe, Spacers and End Seal</t>
  </si>
  <si>
    <t>In a Trench With Class B Sand Bedding, Class 4 Backfill</t>
  </si>
  <si>
    <t>Trenchless Installation With Class B Sand Bedding, Class 2 Backfill c/w 350 Steel Casing Pipe, Spacers and End Seal</t>
  </si>
  <si>
    <t>Trenchless Installation With Class B Sand Bedding, Class 1 Backfill</t>
  </si>
  <si>
    <t>In a Trench With Class B Sand Bedding, Class 2 Backfill c/w 350 Steel Casing Pipe, Spacers and End Seal</t>
  </si>
  <si>
    <t>In a Trench With Class B Sand Bedding, Class 2 Backfill</t>
  </si>
  <si>
    <t>CW 2110-R11, E20 &amp; E27.</t>
  </si>
  <si>
    <t>Watermain</t>
  </si>
  <si>
    <t>WATERMAINS</t>
  </si>
  <si>
    <t>375 mm</t>
  </si>
  <si>
    <r>
      <t xml:space="preserve">ASSOCIATED DRAINAGE AND UNDERGROUND WORKS </t>
    </r>
    <r>
      <rPr>
        <sz val="12"/>
        <color indexed="8"/>
        <rFont val="Arial"/>
        <family val="2"/>
      </rPr>
      <t xml:space="preserve"> (Cont'd.)</t>
    </r>
  </si>
  <si>
    <t>SD-025, 1800 mm deep c/w Ditch Inlet Grate</t>
  </si>
  <si>
    <t>CW 2130-R12 &amp; E31.</t>
  </si>
  <si>
    <t>v.m</t>
  </si>
  <si>
    <t>2400 mm</t>
  </si>
  <si>
    <t>SD-010</t>
  </si>
  <si>
    <t>Install New Manhole on Existing 1050 mm LDS</t>
  </si>
  <si>
    <t>1800 mm</t>
  </si>
  <si>
    <t>Install New Manhole on Existing 750 mm WWS</t>
  </si>
  <si>
    <t>Install New Manhole on Existing 600 mm LDS</t>
  </si>
  <si>
    <t xml:space="preserve">1200 mm </t>
  </si>
  <si>
    <t>Install New Manhole on Existing 250 mm WWS</t>
  </si>
  <si>
    <t>1200 mm</t>
  </si>
  <si>
    <t>Manholes</t>
  </si>
  <si>
    <t>LS</t>
  </si>
  <si>
    <t>Knife Gate</t>
  </si>
  <si>
    <t>Sluice Gate</t>
  </si>
  <si>
    <t>Precast Manhole c/w Weir</t>
  </si>
  <si>
    <t>CW 2130-R12 &amp; E28.</t>
  </si>
  <si>
    <t>Construction of Weir Manhole</t>
  </si>
  <si>
    <t>1050 mm C76-III</t>
  </si>
  <si>
    <t>900 mm C76-III</t>
  </si>
  <si>
    <t>525 mm C76-V</t>
  </si>
  <si>
    <t>525 mm C76-III</t>
  </si>
  <si>
    <t>450 mm C76-V</t>
  </si>
  <si>
    <t>450 mm C76-IV</t>
  </si>
  <si>
    <t>Concrete Pipe 3 Edge Bearing Test</t>
  </si>
  <si>
    <t>Wastewater Sewers</t>
  </si>
  <si>
    <t>1050 mm</t>
  </si>
  <si>
    <t>900 mm</t>
  </si>
  <si>
    <t>525 mm</t>
  </si>
  <si>
    <t>Land Drainage Sewers</t>
  </si>
  <si>
    <t>CW 2145-R3  &amp; E29.</t>
  </si>
  <si>
    <t>Sewer Inspection</t>
  </si>
  <si>
    <t xml:space="preserve">In a Trench With Class B Sand Bedding, Class 4 Backfill  </t>
  </si>
  <si>
    <t xml:space="preserve">In a Trench With Class B Sand Bedding, Class 2 Backfill  </t>
  </si>
  <si>
    <t>Gravity Sewers</t>
  </si>
  <si>
    <t>B.1 (Cont'd.)</t>
  </si>
  <si>
    <t>525 mm C76 Flared End Section c/w Safety Grate</t>
  </si>
  <si>
    <t>Trenchless Installation With Class B Sand Bedding, Class 2 Backfill</t>
  </si>
  <si>
    <t xml:space="preserve">In a Trench With Class B Sand Bedding, Class 4 Backfill </t>
  </si>
  <si>
    <t xml:space="preserve">In a Trench With Class B Sand Bedding, Class 2 Backfill </t>
  </si>
  <si>
    <t>Trenchless Installation, Class B Bedding, Class 2 Backfill</t>
  </si>
  <si>
    <t>In a Trench, Class B Sand Bedding, Class 4 Backfill</t>
  </si>
  <si>
    <t>In a Trench, Class B Sand Bedding, Class 2 Backfill</t>
  </si>
  <si>
    <t>450 mm C76-V or SDR 35 PVC</t>
  </si>
  <si>
    <t>450 mm C76-IV or SDR 35 PVC</t>
  </si>
  <si>
    <t>Trenchless Installation, Class B Sand Bedding, Class 2 Backfill</t>
  </si>
  <si>
    <t>375 m C76-IV or SDR 35 PVC</t>
  </si>
  <si>
    <t>250 mm SDR 35 PVC</t>
  </si>
  <si>
    <t>PLESSIS ROAD - MISCELLANEOUS WASTEWATER SEWER, WATERMAIN AND LAND DRAINAGE WORKS</t>
  </si>
  <si>
    <t>CW 3010-R4 E32.</t>
  </si>
  <si>
    <t>Tree Removal</t>
  </si>
  <si>
    <t>Remove and Salvage Chain Link Fence</t>
  </si>
  <si>
    <t>E18.</t>
  </si>
  <si>
    <t>Relocation of Culvert</t>
  </si>
  <si>
    <t>E10.</t>
  </si>
  <si>
    <t>Removal of Existing Concrete Foundation</t>
  </si>
  <si>
    <t>1.83 m Height</t>
  </si>
  <si>
    <t>CW 3550-R2 &amp; E19.</t>
  </si>
  <si>
    <t>CW 3610-R3  &amp; E18.</t>
  </si>
  <si>
    <t>(900 mm, 2.0 mm gauge)</t>
  </si>
  <si>
    <t>(650 mm, 2.0 mm gauge)</t>
  </si>
  <si>
    <t>(600 mm, 2.0 mm gauge)</t>
  </si>
  <si>
    <t>(450 mm, 2.0 mm gauge)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</si>
  <si>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</si>
  <si>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CW 3120-R4 &amp; E17.</t>
  </si>
  <si>
    <t>E16.</t>
  </si>
  <si>
    <t>Supply and Placing Sub-Ballast Material</t>
  </si>
  <si>
    <t>CW 3170-R3 &amp; E15.</t>
  </si>
  <si>
    <t>Common Excavation - Unsuitable Site Material</t>
  </si>
  <si>
    <t>Common Excavation - Suitable Site Material</t>
  </si>
  <si>
    <t>A.8</t>
  </si>
  <si>
    <t>CW 3135-R1 &amp; E34.</t>
  </si>
  <si>
    <t>CW 3130-R4  &amp; E15.</t>
  </si>
  <si>
    <t>CW 3110-R17 &amp; E15.</t>
  </si>
  <si>
    <t>100 mm - Limestone</t>
  </si>
  <si>
    <t>Crushed Sub-Base Material</t>
  </si>
  <si>
    <t>CN REDDITT SUBDIVISION - RAIL SHOOFLY - GRADE PREPARATION</t>
  </si>
  <si>
    <t>QUANTITY</t>
  </si>
  <si>
    <t>REF.</t>
  </si>
  <si>
    <t>APPROX.</t>
  </si>
  <si>
    <t>SPEC.</t>
  </si>
  <si>
    <t>UNIT PRICES</t>
  </si>
  <si>
    <t>(SEE B9)</t>
  </si>
  <si>
    <t>PLESSIS ROAD TWINNING AND GRADE SEPARATION AT CN REDDITT SUBDIVISION:  RAIL SHOOFLY GRADE PREPARATION AND MISCELLANEOUS WASTEWATER SEWER, WATERMAIN AND LAND DRAINAGE WORKS</t>
  </si>
  <si>
    <t>FORM B (R1): PRICES</t>
  </si>
  <si>
    <t>CW 3615-R2 &amp; E18.</t>
  </si>
  <si>
    <t>(150 mm, 1.6 mm gauge)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</si>
</sst>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&quot;;&quot;&quot;;&quot;&quot;;&quot;&quot;"/>
    <numFmt numFmtId="166" formatCode="0;0;&quot;&quot;;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Subtotal: &quot;#\ ###\ ##0.00;;&quot;Subtotal: Nil&quot;;@"/>
    <numFmt numFmtId="177" formatCode="&quot;$&quot;#,##0.00"/>
    <numFmt numFmtId="178" formatCode="#,##0\ "/>
    <numFmt numFmtId="179" formatCode="0.0\ "/>
    <numFmt numFmtId="180" formatCode="#,##0.0\ \ 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double">
        <color indexed="8"/>
      </top>
      <bottom style="thin"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65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66" fontId="7" fillId="0" borderId="4" applyFill="0">
      <alignment horizontal="centerContinuous" wrapText="1"/>
      <protection/>
    </xf>
    <xf numFmtId="166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2" fontId="3" fillId="0" borderId="1" applyFill="0">
      <alignment/>
      <protection/>
    </xf>
    <xf numFmtId="167" fontId="3" fillId="0" borderId="1" applyFill="0">
      <alignment horizontal="right"/>
      <protection locked="0"/>
    </xf>
    <xf numFmtId="168" fontId="3" fillId="0" borderId="1" applyFill="0">
      <alignment horizontal="right"/>
      <protection locked="0"/>
    </xf>
    <xf numFmtId="168" fontId="3" fillId="0" borderId="1" applyFill="0">
      <alignment/>
      <protection/>
    </xf>
    <xf numFmtId="168" fontId="3" fillId="0" borderId="3" applyFill="0">
      <alignment horizontal="right"/>
      <protection/>
    </xf>
    <xf numFmtId="0" fontId="18" fillId="20" borderId="5" applyNumberFormat="0" applyAlignment="0" applyProtection="0"/>
    <xf numFmtId="0" fontId="19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74" fontId="5" fillId="0" borderId="3" applyNumberFormat="0" applyFont="0" applyFill="0" applyBorder="0" applyAlignment="0" applyProtection="0"/>
    <xf numFmtId="0" fontId="28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29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1" fontId="12" fillId="0" borderId="0" applyFill="0">
      <alignment horizontal="centerContinuous" vertical="center"/>
      <protection/>
    </xf>
    <xf numFmtId="173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69" fontId="10" fillId="0" borderId="0" applyFill="0">
      <alignment horizontal="left"/>
      <protection/>
    </xf>
    <xf numFmtId="170" fontId="11" fillId="0" borderId="0" applyFill="0">
      <alignment horizontal="right"/>
      <protection/>
    </xf>
    <xf numFmtId="0" fontId="3" fillId="0" borderId="13" applyFill="0">
      <alignment/>
      <protection/>
    </xf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Border="1" applyAlignment="1" applyProtection="1">
      <alignment horizontal="center"/>
      <protection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Alignment="1" applyProtection="1">
      <alignment horizontal="center"/>
      <protection/>
    </xf>
    <xf numFmtId="177" fontId="13" fillId="26" borderId="0" xfId="0" applyNumberFormat="1" applyFont="1" applyFill="1" applyBorder="1" applyAlignment="1" applyProtection="1">
      <alignment vertical="center"/>
      <protection/>
    </xf>
    <xf numFmtId="166" fontId="13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71" applyFont="1" applyFill="1">
      <alignment/>
      <protection/>
    </xf>
    <xf numFmtId="0" fontId="15" fillId="25" borderId="0" xfId="74" applyFont="1" applyFill="1" applyAlignment="1">
      <alignment wrapText="1"/>
      <protection/>
    </xf>
    <xf numFmtId="0" fontId="13" fillId="23" borderId="0" xfId="72" applyNumberFormat="1">
      <alignment/>
      <protection/>
    </xf>
    <xf numFmtId="0" fontId="13" fillId="23" borderId="0" xfId="72" applyNumberFormat="1" applyAlignment="1">
      <alignment horizontal="right"/>
      <protection/>
    </xf>
    <xf numFmtId="0" fontId="13" fillId="23" borderId="0" xfId="72" applyNumberFormat="1" applyAlignment="1">
      <alignment horizontal="center"/>
      <protection/>
    </xf>
    <xf numFmtId="0" fontId="13" fillId="23" borderId="0" xfId="72" applyNumberFormat="1" applyAlignment="1">
      <alignment vertical="top"/>
      <protection/>
    </xf>
    <xf numFmtId="0" fontId="13" fillId="23" borderId="0" xfId="72" applyNumberFormat="1" applyBorder="1" applyAlignment="1">
      <alignment horizontal="right"/>
      <protection/>
    </xf>
    <xf numFmtId="0" fontId="13" fillId="23" borderId="15" xfId="72" applyNumberFormat="1" applyBorder="1" applyAlignment="1">
      <alignment horizontal="right"/>
      <protection/>
    </xf>
    <xf numFmtId="164" fontId="13" fillId="23" borderId="13" xfId="72" applyNumberFormat="1" applyBorder="1" applyAlignment="1">
      <alignment horizontal="right"/>
      <protection/>
    </xf>
    <xf numFmtId="0" fontId="13" fillId="23" borderId="13" xfId="72" applyNumberFormat="1" applyBorder="1">
      <alignment/>
      <protection/>
    </xf>
    <xf numFmtId="0" fontId="13" fillId="23" borderId="13" xfId="72" applyNumberFormat="1" applyBorder="1" applyAlignment="1">
      <alignment horizontal="center"/>
      <protection/>
    </xf>
    <xf numFmtId="0" fontId="13" fillId="23" borderId="16" xfId="72" applyNumberFormat="1" applyBorder="1" applyAlignment="1">
      <alignment vertical="top"/>
      <protection/>
    </xf>
    <xf numFmtId="164" fontId="13" fillId="23" borderId="0" xfId="72" applyNumberFormat="1" applyBorder="1" applyAlignment="1">
      <alignment horizontal="center" vertical="top"/>
      <protection/>
    </xf>
    <xf numFmtId="0" fontId="13" fillId="23" borderId="0" xfId="72" applyNumberFormat="1" applyAlignment="1">
      <alignment/>
      <protection/>
    </xf>
    <xf numFmtId="164" fontId="13" fillId="23" borderId="17" xfId="72" applyNumberFormat="1" applyBorder="1" applyAlignment="1">
      <alignment horizontal="right"/>
      <protection/>
    </xf>
    <xf numFmtId="164" fontId="13" fillId="23" borderId="17" xfId="72" applyNumberFormat="1" applyFont="1" applyBorder="1" applyAlignment="1">
      <alignment horizontal="right"/>
      <protection/>
    </xf>
    <xf numFmtId="0" fontId="34" fillId="23" borderId="17" xfId="72" applyNumberFormat="1" applyFont="1" applyBorder="1" applyAlignment="1">
      <alignment horizontal="center" vertical="center"/>
      <protection/>
    </xf>
    <xf numFmtId="164" fontId="13" fillId="23" borderId="18" xfId="72" applyNumberFormat="1" applyBorder="1" applyAlignment="1">
      <alignment horizontal="center" vertical="top"/>
      <protection/>
    </xf>
    <xf numFmtId="0" fontId="13" fillId="23" borderId="19" xfId="72" applyNumberFormat="1" applyBorder="1" applyAlignment="1">
      <alignment horizontal="right"/>
      <protection/>
    </xf>
    <xf numFmtId="0" fontId="13" fillId="23" borderId="20" xfId="72" applyNumberFormat="1" applyBorder="1" applyAlignment="1">
      <alignment horizontal="center" vertical="top"/>
      <protection/>
    </xf>
    <xf numFmtId="0" fontId="13" fillId="23" borderId="20" xfId="72" applyNumberFormat="1" applyBorder="1" applyAlignment="1">
      <alignment vertical="top"/>
      <protection/>
    </xf>
    <xf numFmtId="1" fontId="13" fillId="23" borderId="20" xfId="72" applyNumberFormat="1" applyBorder="1" applyAlignment="1">
      <alignment horizontal="center" vertical="top"/>
      <protection/>
    </xf>
    <xf numFmtId="166" fontId="34" fillId="26" borderId="20" xfId="72" applyNumberFormat="1" applyFont="1" applyFill="1" applyBorder="1" applyAlignment="1" applyProtection="1">
      <alignment horizontal="left" vertical="center" wrapText="1"/>
      <protection/>
    </xf>
    <xf numFmtId="0" fontId="13" fillId="23" borderId="21" xfId="72" applyNumberFormat="1" applyBorder="1" applyAlignment="1">
      <alignment horizontal="center" vertical="top"/>
      <protection/>
    </xf>
    <xf numFmtId="164" fontId="13" fillId="23" borderId="22" xfId="72" applyNumberFormat="1" applyBorder="1" applyAlignment="1">
      <alignment horizontal="right" vertical="center"/>
      <protection/>
    </xf>
    <xf numFmtId="164" fontId="13" fillId="23" borderId="23" xfId="72" applyNumberFormat="1" applyFont="1" applyBorder="1" applyAlignment="1">
      <alignment horizontal="right" vertical="center"/>
      <protection/>
    </xf>
    <xf numFmtId="0" fontId="34" fillId="23" borderId="24" xfId="72" applyNumberFormat="1" applyFont="1" applyBorder="1" applyAlignment="1">
      <alignment horizontal="center" vertical="center"/>
      <protection/>
    </xf>
    <xf numFmtId="177" fontId="32" fillId="0" borderId="25" xfId="72" applyNumberFormat="1" applyFont="1" applyFill="1" applyBorder="1" applyAlignment="1" applyProtection="1">
      <alignment vertical="top"/>
      <protection/>
    </xf>
    <xf numFmtId="177" fontId="32" fillId="0" borderId="2" xfId="72" applyNumberFormat="1" applyFont="1" applyFill="1" applyBorder="1" applyAlignment="1" applyProtection="1">
      <alignment vertical="top"/>
      <protection locked="0"/>
    </xf>
    <xf numFmtId="178" fontId="32" fillId="0" borderId="1" xfId="72" applyNumberFormat="1" applyFont="1" applyFill="1" applyBorder="1" applyAlignment="1" applyProtection="1">
      <alignment horizontal="right" vertical="top"/>
      <protection/>
    </xf>
    <xf numFmtId="0" fontId="32" fillId="0" borderId="1" xfId="72" applyNumberFormat="1" applyFont="1" applyFill="1" applyBorder="1" applyAlignment="1" applyProtection="1">
      <alignment horizontal="center" vertical="top" wrapText="1"/>
      <protection/>
    </xf>
    <xf numFmtId="1" fontId="13" fillId="23" borderId="26" xfId="72" applyNumberFormat="1" applyBorder="1" applyAlignment="1">
      <alignment horizontal="center" vertical="top"/>
      <protection/>
    </xf>
    <xf numFmtId="166" fontId="32" fillId="0" borderId="1" xfId="72" applyNumberFormat="1" applyFont="1" applyFill="1" applyBorder="1" applyAlignment="1" applyProtection="1">
      <alignment vertical="top" wrapText="1"/>
      <protection/>
    </xf>
    <xf numFmtId="175" fontId="32" fillId="0" borderId="1" xfId="72" applyNumberFormat="1" applyFont="1" applyFill="1" applyBorder="1" applyAlignment="1" applyProtection="1">
      <alignment horizontal="center" vertical="top" wrapText="1"/>
      <protection/>
    </xf>
    <xf numFmtId="164" fontId="13" fillId="23" borderId="27" xfId="72" applyNumberFormat="1" applyBorder="1" applyAlignment="1">
      <alignment horizontal="right"/>
      <protection/>
    </xf>
    <xf numFmtId="164" fontId="13" fillId="23" borderId="26" xfId="72" applyNumberFormat="1" applyBorder="1" applyAlignment="1">
      <alignment horizontal="right"/>
      <protection/>
    </xf>
    <xf numFmtId="0" fontId="13" fillId="23" borderId="26" xfId="72" applyNumberFormat="1" applyBorder="1" applyAlignment="1">
      <alignment vertical="top"/>
      <protection/>
    </xf>
    <xf numFmtId="166" fontId="34" fillId="26" borderId="27" xfId="72" applyNumberFormat="1" applyFont="1" applyFill="1" applyBorder="1" applyAlignment="1" applyProtection="1">
      <alignment horizontal="left" vertical="center" wrapText="1"/>
      <protection/>
    </xf>
    <xf numFmtId="0" fontId="13" fillId="23" borderId="27" xfId="72" applyNumberFormat="1" applyBorder="1" applyAlignment="1">
      <alignment horizontal="left" vertical="top"/>
      <protection/>
    </xf>
    <xf numFmtId="0" fontId="13" fillId="0" borderId="0" xfId="72" applyNumberFormat="1" applyFill="1">
      <alignment/>
      <protection/>
    </xf>
    <xf numFmtId="177" fontId="32" fillId="0" borderId="1" xfId="72" applyNumberFormat="1" applyFont="1" applyFill="1" applyBorder="1" applyAlignment="1" applyProtection="1">
      <alignment vertical="top"/>
      <protection locked="0"/>
    </xf>
    <xf numFmtId="166" fontId="32" fillId="0" borderId="1" xfId="72" applyNumberFormat="1" applyFont="1" applyFill="1" applyBorder="1" applyAlignment="1" applyProtection="1">
      <alignment horizontal="center" vertical="top" wrapText="1"/>
      <protection/>
    </xf>
    <xf numFmtId="164" fontId="13" fillId="0" borderId="0" xfId="72" applyNumberFormat="1" applyFill="1" applyBorder="1" applyAlignment="1">
      <alignment horizontal="center" vertical="top"/>
      <protection/>
    </xf>
    <xf numFmtId="0" fontId="13" fillId="23" borderId="26" xfId="72" applyNumberFormat="1" applyFont="1" applyBorder="1" applyAlignment="1">
      <alignment horizontal="center" vertical="top"/>
      <protection/>
    </xf>
    <xf numFmtId="1" fontId="13" fillId="0" borderId="26" xfId="72" applyNumberFormat="1" applyFill="1" applyBorder="1" applyAlignment="1">
      <alignment horizontal="center" vertical="top"/>
      <protection/>
    </xf>
    <xf numFmtId="175" fontId="32" fillId="0" borderId="1" xfId="72" applyNumberFormat="1" applyFont="1" applyFill="1" applyBorder="1" applyAlignment="1" applyProtection="1">
      <alignment horizontal="right" vertical="top" wrapText="1"/>
      <protection/>
    </xf>
    <xf numFmtId="0" fontId="13" fillId="23" borderId="26" xfId="72" applyNumberFormat="1" applyBorder="1" applyAlignment="1">
      <alignment horizontal="center" vertical="top"/>
      <protection/>
    </xf>
    <xf numFmtId="166" fontId="32" fillId="0" borderId="1" xfId="72" applyNumberFormat="1" applyFont="1" applyFill="1" applyBorder="1" applyAlignment="1" applyProtection="1" quotePrefix="1">
      <alignment vertical="top" wrapText="1"/>
      <protection/>
    </xf>
    <xf numFmtId="1" fontId="13" fillId="0" borderId="1" xfId="72" applyNumberFormat="1" applyFill="1" applyBorder="1" applyAlignment="1">
      <alignment horizontal="center" vertical="top"/>
      <protection/>
    </xf>
    <xf numFmtId="0" fontId="13" fillId="23" borderId="18" xfId="72" applyNumberFormat="1" applyBorder="1">
      <alignment/>
      <protection/>
    </xf>
    <xf numFmtId="177" fontId="32" fillId="0" borderId="27" xfId="72" applyNumberFormat="1" applyFont="1" applyFill="1" applyBorder="1" applyAlignment="1" applyProtection="1">
      <alignment vertical="top"/>
      <protection/>
    </xf>
    <xf numFmtId="0" fontId="14" fillId="23" borderId="0" xfId="72" applyNumberFormat="1" applyFont="1" applyFill="1" applyBorder="1" applyAlignment="1" applyProtection="1">
      <alignment vertical="center"/>
      <protection/>
    </xf>
    <xf numFmtId="0" fontId="13" fillId="23" borderId="28" xfId="72" applyNumberFormat="1" applyFont="1" applyFill="1" applyBorder="1" applyAlignment="1" applyProtection="1">
      <alignment horizontal="center" vertical="top" wrapText="1"/>
      <protection/>
    </xf>
    <xf numFmtId="1" fontId="13" fillId="23" borderId="27" xfId="72" applyNumberFormat="1" applyBorder="1" applyAlignment="1">
      <alignment horizontal="center" vertical="top"/>
      <protection/>
    </xf>
    <xf numFmtId="166" fontId="34" fillId="0" borderId="27" xfId="72" applyNumberFormat="1" applyFont="1" applyFill="1" applyBorder="1" applyAlignment="1" applyProtection="1">
      <alignment horizontal="left" vertical="center" wrapText="1"/>
      <protection/>
    </xf>
    <xf numFmtId="1" fontId="13" fillId="0" borderId="0" xfId="72" applyNumberFormat="1" applyFill="1" applyBorder="1" applyAlignment="1">
      <alignment horizontal="center" vertical="top"/>
      <protection/>
    </xf>
    <xf numFmtId="166" fontId="32" fillId="0" borderId="1" xfId="72" applyNumberFormat="1" applyFont="1" applyFill="1" applyBorder="1" applyAlignment="1" applyProtection="1">
      <alignment horizontal="left" vertical="top" wrapText="1"/>
      <protection/>
    </xf>
    <xf numFmtId="166" fontId="32" fillId="0" borderId="0" xfId="72" applyNumberFormat="1" applyFont="1" applyFill="1" applyBorder="1" applyAlignment="1" applyProtection="1">
      <alignment horizontal="center" vertical="top" wrapText="1"/>
      <protection/>
    </xf>
    <xf numFmtId="0" fontId="13" fillId="0" borderId="26" xfId="72" applyNumberFormat="1" applyFill="1" applyBorder="1" applyAlignment="1">
      <alignment vertical="top"/>
      <protection/>
    </xf>
    <xf numFmtId="166" fontId="34" fillId="0" borderId="27" xfId="72" applyNumberFormat="1" applyFont="1" applyFill="1" applyBorder="1" applyAlignment="1" applyProtection="1">
      <alignment horizontal="left" vertical="top" wrapText="1"/>
      <protection/>
    </xf>
    <xf numFmtId="0" fontId="13" fillId="0" borderId="27" xfId="72" applyNumberFormat="1" applyFill="1" applyBorder="1" applyAlignment="1">
      <alignment horizontal="center" vertical="top"/>
      <protection/>
    </xf>
    <xf numFmtId="166" fontId="13" fillId="23" borderId="28" xfId="72" applyNumberFormat="1" applyFont="1" applyFill="1" applyBorder="1" applyAlignment="1" applyProtection="1">
      <alignment horizontal="center" vertical="top" wrapText="1"/>
      <protection/>
    </xf>
    <xf numFmtId="166" fontId="13" fillId="0" borderId="28" xfId="72" applyNumberFormat="1" applyFont="1" applyFill="1" applyBorder="1" applyAlignment="1" applyProtection="1">
      <alignment vertical="top" wrapText="1"/>
      <protection/>
    </xf>
    <xf numFmtId="175" fontId="13" fillId="23" borderId="28" xfId="72" applyNumberFormat="1" applyFont="1" applyFill="1" applyBorder="1" applyAlignment="1" applyProtection="1">
      <alignment horizontal="right" vertical="top" wrapText="1"/>
      <protection/>
    </xf>
    <xf numFmtId="177" fontId="13" fillId="23" borderId="25" xfId="72" applyNumberFormat="1" applyFont="1" applyFill="1" applyBorder="1" applyAlignment="1" applyProtection="1">
      <alignment vertical="top" wrapText="1"/>
      <protection/>
    </xf>
    <xf numFmtId="0" fontId="14" fillId="23" borderId="28" xfId="72" applyNumberFormat="1" applyFont="1" applyFill="1" applyBorder="1" applyAlignment="1" applyProtection="1">
      <alignment vertical="center"/>
      <protection/>
    </xf>
    <xf numFmtId="166" fontId="13" fillId="23" borderId="28" xfId="72" applyNumberFormat="1" applyFont="1" applyFill="1" applyBorder="1" applyAlignment="1" applyProtection="1">
      <alignment horizontal="left" vertical="top" wrapText="1"/>
      <protection/>
    </xf>
    <xf numFmtId="180" fontId="13" fillId="23" borderId="28" xfId="72" applyNumberFormat="1" applyFont="1" applyFill="1" applyBorder="1" applyAlignment="1" applyProtection="1">
      <alignment horizontal="right" vertical="top" wrapText="1"/>
      <protection/>
    </xf>
    <xf numFmtId="179" fontId="32" fillId="0" borderId="1" xfId="72" applyNumberFormat="1" applyFont="1" applyFill="1" applyBorder="1" applyAlignment="1" applyProtection="1">
      <alignment horizontal="right" vertical="top"/>
      <protection/>
    </xf>
    <xf numFmtId="166" fontId="13" fillId="0" borderId="28" xfId="72" applyNumberFormat="1" applyFont="1" applyFill="1" applyBorder="1" applyAlignment="1" applyProtection="1">
      <alignment horizontal="left" vertical="top" wrapText="1"/>
      <protection/>
    </xf>
    <xf numFmtId="166" fontId="13" fillId="0" borderId="28" xfId="72" applyNumberFormat="1" applyFont="1" applyFill="1" applyBorder="1" applyAlignment="1" applyProtection="1" quotePrefix="1">
      <alignment horizontal="left" vertical="top" wrapText="1"/>
      <protection/>
    </xf>
    <xf numFmtId="166" fontId="13" fillId="23" borderId="28" xfId="72" applyNumberFormat="1" applyFont="1" applyFill="1" applyBorder="1" applyAlignment="1" applyProtection="1" quotePrefix="1">
      <alignment horizontal="left" vertical="top" wrapText="1"/>
      <protection/>
    </xf>
    <xf numFmtId="166" fontId="13" fillId="0" borderId="28" xfId="72" applyNumberFormat="1" applyFont="1" applyFill="1" applyBorder="1" applyAlignment="1" applyProtection="1">
      <alignment horizontal="center" vertical="top" wrapText="1"/>
      <protection/>
    </xf>
    <xf numFmtId="0" fontId="13" fillId="0" borderId="28" xfId="72" applyNumberFormat="1" applyFont="1" applyFill="1" applyBorder="1" applyAlignment="1" applyProtection="1">
      <alignment horizontal="center" vertical="top" wrapText="1"/>
      <protection/>
    </xf>
    <xf numFmtId="175" fontId="13" fillId="0" borderId="28" xfId="72" applyNumberFormat="1" applyFont="1" applyFill="1" applyBorder="1" applyAlignment="1" applyProtection="1">
      <alignment horizontal="right" vertical="top" wrapText="1"/>
      <protection/>
    </xf>
    <xf numFmtId="177" fontId="32" fillId="0" borderId="18" xfId="72" applyNumberFormat="1" applyFont="1" applyFill="1" applyBorder="1" applyAlignment="1" applyProtection="1">
      <alignment vertical="top"/>
      <protection/>
    </xf>
    <xf numFmtId="177" fontId="32" fillId="0" borderId="29" xfId="72" applyNumberFormat="1" applyFont="1" applyFill="1" applyBorder="1" applyAlignment="1" applyProtection="1">
      <alignment vertical="top"/>
      <protection/>
    </xf>
    <xf numFmtId="178" fontId="32" fillId="0" borderId="2" xfId="72" applyNumberFormat="1" applyFont="1" applyFill="1" applyBorder="1" applyAlignment="1" applyProtection="1">
      <alignment horizontal="right" vertical="top"/>
      <protection/>
    </xf>
    <xf numFmtId="0" fontId="13" fillId="0" borderId="16" xfId="72" applyNumberFormat="1" applyFont="1" applyFill="1" applyBorder="1" applyAlignment="1" applyProtection="1">
      <alignment horizontal="center" vertical="top" wrapText="1"/>
      <protection/>
    </xf>
    <xf numFmtId="166" fontId="13" fillId="0" borderId="16" xfId="72" applyNumberFormat="1" applyFont="1" applyFill="1" applyBorder="1" applyAlignment="1" applyProtection="1">
      <alignment horizontal="center" vertical="top" wrapText="1"/>
      <protection/>
    </xf>
    <xf numFmtId="166" fontId="32" fillId="0" borderId="2" xfId="72" applyNumberFormat="1" applyFont="1" applyFill="1" applyBorder="1" applyAlignment="1" applyProtection="1">
      <alignment horizontal="left" vertical="top" wrapText="1"/>
      <protection/>
    </xf>
    <xf numFmtId="175" fontId="13" fillId="0" borderId="16" xfId="72" applyNumberFormat="1" applyFont="1" applyFill="1" applyBorder="1" applyAlignment="1" applyProtection="1">
      <alignment horizontal="right" vertical="top" wrapText="1"/>
      <protection/>
    </xf>
    <xf numFmtId="0" fontId="14" fillId="0" borderId="28" xfId="72" applyNumberFormat="1" applyFont="1" applyFill="1" applyBorder="1" applyAlignment="1" applyProtection="1">
      <alignment vertical="center"/>
      <protection/>
    </xf>
    <xf numFmtId="175" fontId="32" fillId="0" borderId="28" xfId="72" applyNumberFormat="1" applyFont="1" applyFill="1" applyBorder="1" applyAlignment="1" applyProtection="1">
      <alignment horizontal="right" vertical="top" wrapText="1"/>
      <protection/>
    </xf>
    <xf numFmtId="177" fontId="32" fillId="0" borderId="1" xfId="72" applyNumberFormat="1" applyFont="1" applyFill="1" applyBorder="1" applyAlignment="1" applyProtection="1">
      <alignment vertical="top"/>
      <protection/>
    </xf>
    <xf numFmtId="0" fontId="13" fillId="23" borderId="27" xfId="72" applyNumberFormat="1" applyBorder="1" applyAlignment="1">
      <alignment horizontal="center" vertical="top"/>
      <protection/>
    </xf>
    <xf numFmtId="0" fontId="34" fillId="23" borderId="30" xfId="72" applyNumberFormat="1" applyFont="1" applyBorder="1" applyAlignment="1">
      <alignment horizontal="center" vertical="center"/>
      <protection/>
    </xf>
    <xf numFmtId="164" fontId="13" fillId="0" borderId="27" xfId="72" applyNumberFormat="1" applyFill="1" applyBorder="1" applyAlignment="1">
      <alignment horizontal="right"/>
      <protection/>
    </xf>
    <xf numFmtId="164" fontId="13" fillId="0" borderId="26" xfId="72" applyNumberFormat="1" applyFill="1" applyBorder="1" applyAlignment="1">
      <alignment horizontal="right"/>
      <protection/>
    </xf>
    <xf numFmtId="0" fontId="13" fillId="0" borderId="27" xfId="72" applyNumberFormat="1" applyFill="1" applyBorder="1" applyAlignment="1">
      <alignment horizontal="left" vertical="top"/>
      <protection/>
    </xf>
    <xf numFmtId="4" fontId="32" fillId="0" borderId="31" xfId="72" applyNumberFormat="1" applyFont="1" applyFill="1" applyBorder="1" applyAlignment="1" applyProtection="1">
      <alignment horizontal="center" vertical="top"/>
      <protection/>
    </xf>
    <xf numFmtId="177" fontId="32" fillId="0" borderId="25" xfId="72" applyNumberFormat="1" applyFont="1" applyFill="1" applyBorder="1" applyAlignment="1" applyProtection="1">
      <alignment vertical="top" wrapText="1"/>
      <protection/>
    </xf>
    <xf numFmtId="0" fontId="32" fillId="0" borderId="1" xfId="72" applyNumberFormat="1" applyFont="1" applyFill="1" applyBorder="1" applyAlignment="1" applyProtection="1">
      <alignment vertical="center"/>
      <protection/>
    </xf>
    <xf numFmtId="4" fontId="32" fillId="0" borderId="31" xfId="72" applyNumberFormat="1" applyFont="1" applyFill="1" applyBorder="1" applyAlignment="1" applyProtection="1">
      <alignment horizontal="center" vertical="top" wrapText="1"/>
      <protection/>
    </xf>
    <xf numFmtId="166" fontId="34" fillId="26" borderId="27" xfId="72" applyNumberFormat="1" applyFont="1" applyFill="1" applyBorder="1" applyAlignment="1" applyProtection="1">
      <alignment horizontal="left" vertical="top" wrapText="1"/>
      <protection/>
    </xf>
    <xf numFmtId="166" fontId="32" fillId="0" borderId="1" xfId="72" applyNumberFormat="1" applyFont="1" applyFill="1" applyBorder="1" applyAlignment="1" applyProtection="1" quotePrefix="1">
      <alignment horizontal="left" vertical="top" wrapText="1"/>
      <protection/>
    </xf>
    <xf numFmtId="0" fontId="32" fillId="0" borderId="2" xfId="72" applyNumberFormat="1" applyFont="1" applyFill="1" applyBorder="1" applyAlignment="1" applyProtection="1">
      <alignment horizontal="center" vertical="top" wrapText="1"/>
      <protection/>
    </xf>
    <xf numFmtId="166" fontId="32" fillId="0" borderId="2" xfId="72" applyNumberFormat="1" applyFont="1" applyFill="1" applyBorder="1" applyAlignment="1" applyProtection="1">
      <alignment horizontal="center" vertical="top" wrapText="1"/>
      <protection/>
    </xf>
    <xf numFmtId="175" fontId="32" fillId="0" borderId="2" xfId="72" applyNumberFormat="1" applyFont="1" applyFill="1" applyBorder="1" applyAlignment="1" applyProtection="1">
      <alignment horizontal="center" vertical="top" wrapText="1"/>
      <protection/>
    </xf>
    <xf numFmtId="178" fontId="32" fillId="0" borderId="1" xfId="72" applyNumberFormat="1" applyFont="1" applyFill="1" applyBorder="1" applyAlignment="1" applyProtection="1">
      <alignment horizontal="centerContinuous" wrapText="1"/>
      <protection/>
    </xf>
    <xf numFmtId="166" fontId="32" fillId="0" borderId="1" xfId="72" applyNumberFormat="1" applyFont="1" applyFill="1" applyBorder="1" applyAlignment="1" applyProtection="1">
      <alignment horizontal="centerContinuous" wrapText="1"/>
      <protection/>
    </xf>
    <xf numFmtId="166" fontId="34" fillId="0" borderId="1" xfId="72" applyNumberFormat="1" applyFont="1" applyFill="1" applyBorder="1" applyAlignment="1" applyProtection="1">
      <alignment vertical="top" wrapText="1"/>
      <protection/>
    </xf>
    <xf numFmtId="175" fontId="34" fillId="0" borderId="1" xfId="72" applyNumberFormat="1" applyFont="1" applyFill="1" applyBorder="1" applyAlignment="1" applyProtection="1">
      <alignment horizontal="left" vertical="center" wrapText="1"/>
      <protection/>
    </xf>
    <xf numFmtId="176" fontId="34" fillId="0" borderId="31" xfId="72" applyNumberFormat="1" applyFont="1" applyFill="1" applyBorder="1" applyAlignment="1" applyProtection="1">
      <alignment horizontal="center" vertical="top"/>
      <protection/>
    </xf>
    <xf numFmtId="176" fontId="32" fillId="0" borderId="31" xfId="72" applyNumberFormat="1" applyFont="1" applyFill="1" applyBorder="1" applyAlignment="1" applyProtection="1">
      <alignment horizontal="center" vertical="top"/>
      <protection/>
    </xf>
    <xf numFmtId="166" fontId="32" fillId="0" borderId="1" xfId="72" applyNumberFormat="1" applyFont="1" applyFill="1" applyBorder="1" applyAlignment="1" applyProtection="1">
      <alignment horizontal="center" vertical="top"/>
      <protection/>
    </xf>
    <xf numFmtId="166" fontId="32" fillId="0" borderId="28" xfId="72" applyNumberFormat="1" applyFont="1" applyFill="1" applyBorder="1" applyAlignment="1" applyProtection="1">
      <alignment horizontal="left" vertical="top" wrapText="1"/>
      <protection/>
    </xf>
    <xf numFmtId="178" fontId="13" fillId="23" borderId="26" xfId="72" applyNumberFormat="1" applyBorder="1" applyAlignment="1">
      <alignment horizontal="center" vertical="top"/>
      <protection/>
    </xf>
    <xf numFmtId="166" fontId="34" fillId="26" borderId="27" xfId="72" applyNumberFormat="1" applyFont="1" applyFill="1" applyBorder="1" applyAlignment="1" applyProtection="1">
      <alignment horizontal="left" vertical="center"/>
      <protection/>
    </xf>
    <xf numFmtId="0" fontId="34" fillId="23" borderId="27" xfId="72" applyNumberFormat="1" applyFont="1" applyBorder="1" applyAlignment="1">
      <alignment vertical="top"/>
      <protection/>
    </xf>
    <xf numFmtId="164" fontId="13" fillId="23" borderId="0" xfId="72" applyNumberFormat="1" applyBorder="1" applyAlignment="1">
      <alignment horizontal="right"/>
      <protection/>
    </xf>
    <xf numFmtId="0" fontId="13" fillId="23" borderId="0" xfId="72" applyNumberFormat="1" applyAlignment="1">
      <alignment vertical="center"/>
      <protection/>
    </xf>
    <xf numFmtId="0" fontId="34" fillId="23" borderId="32" xfId="72" applyNumberFormat="1" applyFont="1" applyBorder="1" applyAlignment="1">
      <alignment horizontal="center" vertical="center"/>
      <protection/>
    </xf>
    <xf numFmtId="164" fontId="13" fillId="23" borderId="0" xfId="72" applyNumberFormat="1" applyBorder="1" applyAlignment="1">
      <alignment horizontal="right" vertical="center"/>
      <protection/>
    </xf>
    <xf numFmtId="0" fontId="13" fillId="23" borderId="33" xfId="72" applyNumberFormat="1" applyBorder="1" applyAlignment="1">
      <alignment horizontal="right"/>
      <protection/>
    </xf>
    <xf numFmtId="164" fontId="13" fillId="23" borderId="33" xfId="72" applyNumberFormat="1" applyBorder="1" applyAlignment="1">
      <alignment horizontal="right"/>
      <protection/>
    </xf>
    <xf numFmtId="0" fontId="13" fillId="23" borderId="33" xfId="72" applyNumberFormat="1" applyBorder="1" applyAlignment="1">
      <alignment horizontal="center"/>
      <protection/>
    </xf>
    <xf numFmtId="0" fontId="13" fillId="23" borderId="33" xfId="72" applyNumberFormat="1" applyBorder="1">
      <alignment/>
      <protection/>
    </xf>
    <xf numFmtId="0" fontId="13" fillId="23" borderId="34" xfId="72" applyNumberFormat="1" applyBorder="1" applyAlignment="1">
      <alignment horizontal="center"/>
      <protection/>
    </xf>
    <xf numFmtId="0" fontId="13" fillId="23" borderId="35" xfId="72" applyNumberFormat="1" applyBorder="1">
      <alignment/>
      <protection/>
    </xf>
    <xf numFmtId="0" fontId="13" fillId="23" borderId="34" xfId="72" applyNumberFormat="1" applyBorder="1" applyAlignment="1">
      <alignment vertical="top"/>
      <protection/>
    </xf>
    <xf numFmtId="164" fontId="13" fillId="23" borderId="18" xfId="72" applyNumberFormat="1" applyBorder="1" applyAlignment="1">
      <alignment horizontal="right"/>
      <protection/>
    </xf>
    <xf numFmtId="0" fontId="13" fillId="23" borderId="36" xfId="72" applyNumberFormat="1" applyBorder="1" applyAlignment="1">
      <alignment horizontal="center"/>
      <protection/>
    </xf>
    <xf numFmtId="164" fontId="13" fillId="23" borderId="36" xfId="72" applyNumberFormat="1" applyBorder="1" applyAlignment="1">
      <alignment horizontal="right"/>
      <protection/>
    </xf>
    <xf numFmtId="0" fontId="13" fillId="23" borderId="37" xfId="72" applyNumberFormat="1" applyBorder="1" applyAlignment="1">
      <alignment horizontal="center"/>
      <protection/>
    </xf>
    <xf numFmtId="0" fontId="13" fillId="23" borderId="38" xfId="72" applyNumberFormat="1" applyBorder="1" applyAlignment="1">
      <alignment horizontal="center"/>
      <protection/>
    </xf>
    <xf numFmtId="0" fontId="13" fillId="23" borderId="37" xfId="72" applyNumberFormat="1" applyBorder="1" applyAlignment="1">
      <alignment horizontal="center" vertical="top"/>
      <protection/>
    </xf>
    <xf numFmtId="164" fontId="13" fillId="23" borderId="18" xfId="72" applyNumberFormat="1" applyBorder="1" applyAlignment="1">
      <alignment horizontal="center"/>
      <protection/>
    </xf>
    <xf numFmtId="2" fontId="13" fillId="23" borderId="0" xfId="72" applyNumberFormat="1" applyAlignment="1">
      <alignment horizontal="centerContinuous"/>
      <protection/>
    </xf>
    <xf numFmtId="164" fontId="13" fillId="23" borderId="0" xfId="72" applyNumberFormat="1" applyAlignment="1">
      <alignment horizontal="centerContinuous" vertical="center"/>
      <protection/>
    </xf>
    <xf numFmtId="0" fontId="13" fillId="23" borderId="0" xfId="72" applyNumberFormat="1" applyAlignment="1">
      <alignment horizontal="centerContinuous" vertical="center"/>
      <protection/>
    </xf>
    <xf numFmtId="164" fontId="36" fillId="23" borderId="0" xfId="72" applyNumberFormat="1" applyFont="1" applyAlignment="1">
      <alignment horizontal="centerContinuous" vertical="center"/>
      <protection/>
    </xf>
    <xf numFmtId="0" fontId="13" fillId="0" borderId="0" xfId="72" applyNumberFormat="1" applyFill="1" applyAlignment="1">
      <alignment horizontal="centerContinuous" vertical="center"/>
      <protection/>
    </xf>
    <xf numFmtId="1" fontId="13" fillId="23" borderId="0" xfId="72" applyNumberFormat="1" applyFont="1" applyAlignment="1">
      <alignment horizontal="centerContinuous" vertical="top"/>
      <protection/>
    </xf>
    <xf numFmtId="164" fontId="36" fillId="23" borderId="0" xfId="72" applyNumberFormat="1" applyFont="1" applyBorder="1" applyAlignment="1">
      <alignment horizontal="centerContinuous" vertical="center"/>
      <protection/>
    </xf>
    <xf numFmtId="0" fontId="14" fillId="0" borderId="0" xfId="72" applyNumberFormat="1" applyFont="1" applyFill="1" applyBorder="1" applyAlignment="1">
      <alignment horizontal="center" vertical="center" wrapText="1"/>
      <protection/>
    </xf>
    <xf numFmtId="0" fontId="14" fillId="23" borderId="0" xfId="72" applyNumberFormat="1" applyFont="1" applyAlignment="1">
      <alignment horizontal="centerContinuous" vertical="center"/>
      <protection/>
    </xf>
    <xf numFmtId="164" fontId="37" fillId="23" borderId="0" xfId="72" applyNumberFormat="1" applyFont="1" applyAlignment="1">
      <alignment horizontal="centerContinuous" vertical="center"/>
      <protection/>
    </xf>
    <xf numFmtId="1" fontId="14" fillId="23" borderId="0" xfId="72" applyNumberFormat="1" applyFont="1" applyAlignment="1">
      <alignment horizontal="centerContinuous" vertical="top"/>
      <protection/>
    </xf>
    <xf numFmtId="164" fontId="37" fillId="23" borderId="0" xfId="72" applyNumberFormat="1" applyFont="1" applyBorder="1" applyAlignment="1">
      <alignment horizontal="centerContinuous" vertical="center"/>
      <protection/>
    </xf>
    <xf numFmtId="175" fontId="13" fillId="23" borderId="16" xfId="72" applyNumberFormat="1" applyFont="1" applyFill="1" applyBorder="1" applyAlignment="1" applyProtection="1">
      <alignment horizontal="right" vertical="top" wrapText="1"/>
      <protection/>
    </xf>
    <xf numFmtId="166" fontId="13" fillId="23" borderId="16" xfId="72" applyNumberFormat="1" applyFont="1" applyFill="1" applyBorder="1" applyAlignment="1" applyProtection="1">
      <alignment horizontal="left" vertical="top" wrapText="1"/>
      <protection/>
    </xf>
    <xf numFmtId="166" fontId="13" fillId="23" borderId="16" xfId="72" applyNumberFormat="1" applyFont="1" applyFill="1" applyBorder="1" applyAlignment="1" applyProtection="1">
      <alignment horizontal="center" vertical="top" wrapText="1"/>
      <protection/>
    </xf>
    <xf numFmtId="0" fontId="13" fillId="23" borderId="16" xfId="72" applyNumberFormat="1" applyFont="1" applyFill="1" applyBorder="1" applyAlignment="1" applyProtection="1">
      <alignment horizontal="center" vertical="top" wrapText="1"/>
      <protection/>
    </xf>
    <xf numFmtId="166" fontId="13" fillId="0" borderId="16" xfId="72" applyNumberFormat="1" applyFont="1" applyFill="1" applyBorder="1" applyAlignment="1" applyProtection="1">
      <alignment horizontal="left" vertical="top" wrapText="1"/>
      <protection/>
    </xf>
    <xf numFmtId="0" fontId="14" fillId="23" borderId="1" xfId="72" applyNumberFormat="1" applyFont="1" applyFill="1" applyBorder="1" applyAlignment="1" applyProtection="1">
      <alignment vertical="center"/>
      <protection/>
    </xf>
    <xf numFmtId="175" fontId="32" fillId="0" borderId="2" xfId="72" applyNumberFormat="1" applyFont="1" applyFill="1" applyBorder="1" applyAlignment="1" applyProtection="1">
      <alignment horizontal="right" vertical="top" wrapText="1"/>
      <protection/>
    </xf>
    <xf numFmtId="166" fontId="32" fillId="0" borderId="2" xfId="72" applyNumberFormat="1" applyFont="1" applyFill="1" applyBorder="1" applyAlignment="1" applyProtection="1" quotePrefix="1">
      <alignment vertical="top" wrapText="1"/>
      <protection/>
    </xf>
    <xf numFmtId="1" fontId="13" fillId="23" borderId="30" xfId="72" applyNumberFormat="1" applyBorder="1" applyAlignment="1">
      <alignment horizontal="center" vertical="top"/>
      <protection/>
    </xf>
    <xf numFmtId="166" fontId="32" fillId="0" borderId="2" xfId="72" applyNumberFormat="1" applyFont="1" applyFill="1" applyBorder="1" applyAlignment="1" applyProtection="1">
      <alignment vertical="top" wrapText="1"/>
      <protection/>
    </xf>
    <xf numFmtId="0" fontId="13" fillId="23" borderId="30" xfId="72" applyNumberFormat="1" applyFont="1" applyBorder="1" applyAlignment="1">
      <alignment horizontal="center" vertical="top"/>
      <protection/>
    </xf>
    <xf numFmtId="164" fontId="13" fillId="23" borderId="39" xfId="72" applyNumberFormat="1" applyBorder="1" applyAlignment="1">
      <alignment horizontal="center"/>
      <protection/>
    </xf>
    <xf numFmtId="164" fontId="13" fillId="23" borderId="40" xfId="72" applyNumberFormat="1" applyBorder="1" applyAlignment="1">
      <alignment horizontal="center"/>
      <protection/>
    </xf>
    <xf numFmtId="0" fontId="13" fillId="23" borderId="28" xfId="72" applyNumberFormat="1" applyBorder="1" applyAlignment="1">
      <alignment/>
      <protection/>
    </xf>
    <xf numFmtId="0" fontId="13" fillId="23" borderId="0" xfId="72" applyNumberFormat="1" applyBorder="1" applyAlignment="1">
      <alignment/>
      <protection/>
    </xf>
    <xf numFmtId="0" fontId="13" fillId="23" borderId="18" xfId="72" applyNumberFormat="1" applyBorder="1" applyAlignment="1">
      <alignment/>
      <protection/>
    </xf>
    <xf numFmtId="0" fontId="13" fillId="23" borderId="28" xfId="72" applyNumberFormat="1" applyBorder="1" applyAlignment="1" quotePrefix="1">
      <alignment/>
      <protection/>
    </xf>
    <xf numFmtId="0" fontId="13" fillId="23" borderId="0" xfId="72" applyNumberFormat="1" applyBorder="1" applyAlignment="1" quotePrefix="1">
      <alignment/>
      <protection/>
    </xf>
    <xf numFmtId="0" fontId="13" fillId="23" borderId="18" xfId="72" applyNumberFormat="1" applyBorder="1" applyAlignment="1" quotePrefix="1">
      <alignment/>
      <protection/>
    </xf>
    <xf numFmtId="0" fontId="14" fillId="0" borderId="0" xfId="72" applyNumberFormat="1" applyFont="1" applyFill="1" applyAlignment="1">
      <alignment horizontal="center" vertical="center" wrapText="1"/>
      <protection/>
    </xf>
    <xf numFmtId="1" fontId="35" fillId="23" borderId="39" xfId="72" applyNumberFormat="1" applyFont="1" applyBorder="1" applyAlignment="1">
      <alignment horizontal="left" vertical="center"/>
      <protection/>
    </xf>
    <xf numFmtId="1" fontId="35" fillId="23" borderId="40" xfId="72" applyNumberFormat="1" applyFont="1" applyBorder="1" applyAlignment="1">
      <alignment horizontal="left" vertical="center"/>
      <protection/>
    </xf>
    <xf numFmtId="1" fontId="35" fillId="23" borderId="41" xfId="72" applyNumberFormat="1" applyFont="1" applyBorder="1" applyAlignment="1">
      <alignment horizontal="left" vertical="center" wrapText="1"/>
      <protection/>
    </xf>
    <xf numFmtId="0" fontId="13" fillId="23" borderId="42" xfId="72" applyNumberFormat="1" applyFont="1" applyBorder="1" applyAlignment="1">
      <alignment vertical="center" wrapText="1"/>
      <protection/>
    </xf>
    <xf numFmtId="0" fontId="13" fillId="23" borderId="43" xfId="72" applyNumberFormat="1" applyFont="1" applyBorder="1" applyAlignment="1">
      <alignment vertical="center" wrapText="1"/>
      <protection/>
    </xf>
    <xf numFmtId="1" fontId="35" fillId="23" borderId="13" xfId="72" applyNumberFormat="1" applyFont="1" applyBorder="1" applyAlignment="1">
      <alignment horizontal="left" vertical="center"/>
      <protection/>
    </xf>
    <xf numFmtId="1" fontId="35" fillId="23" borderId="15" xfId="72" applyNumberFormat="1" applyFont="1" applyBorder="1" applyAlignment="1">
      <alignment horizontal="left" vertical="center"/>
      <protection/>
    </xf>
    <xf numFmtId="1" fontId="34" fillId="23" borderId="44" xfId="72" applyNumberFormat="1" applyFont="1" applyBorder="1" applyAlignment="1">
      <alignment horizontal="left" vertical="center" wrapText="1"/>
      <protection/>
    </xf>
    <xf numFmtId="1" fontId="34" fillId="23" borderId="45" xfId="72" applyNumberFormat="1" applyFont="1" applyBorder="1" applyAlignment="1">
      <alignment horizontal="left" vertical="center" wrapText="1"/>
      <protection/>
    </xf>
    <xf numFmtId="1" fontId="34" fillId="23" borderId="46" xfId="72" applyNumberFormat="1" applyFont="1" applyBorder="1" applyAlignment="1">
      <alignment horizontal="left" vertical="center" wrapText="1"/>
      <protection/>
    </xf>
    <xf numFmtId="1" fontId="34" fillId="23" borderId="47" xfId="72" applyNumberFormat="1" applyFont="1" applyBorder="1" applyAlignment="1">
      <alignment horizontal="left" vertical="center" wrapText="1"/>
      <protection/>
    </xf>
    <xf numFmtId="1" fontId="34" fillId="23" borderId="48" xfId="72" applyNumberFormat="1" applyFont="1" applyBorder="1" applyAlignment="1">
      <alignment horizontal="left" vertical="center" wrapText="1"/>
      <protection/>
    </xf>
    <xf numFmtId="1" fontId="34" fillId="23" borderId="49" xfId="72" applyNumberFormat="1" applyFont="1" applyBorder="1" applyAlignment="1">
      <alignment horizontal="left" vertical="center" wrapText="1"/>
      <protection/>
    </xf>
    <xf numFmtId="0" fontId="13" fillId="23" borderId="50" xfId="72" applyNumberFormat="1" applyBorder="1" applyAlignment="1">
      <alignment/>
      <protection/>
    </xf>
    <xf numFmtId="0" fontId="13" fillId="23" borderId="51" xfId="72" applyNumberFormat="1" applyBorder="1" applyAlignment="1">
      <alignment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rmal 3 2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7"/>
  <sheetViews>
    <sheetView showZeros="0" tabSelected="1" showOutlineSymbols="0" view="pageBreakPreview" zoomScale="85" zoomScaleSheetLayoutView="85" zoomScalePageLayoutView="0" workbookViewId="0" topLeftCell="B1">
      <selection activeCell="G30" sqref="G30"/>
    </sheetView>
  </sheetViews>
  <sheetFormatPr defaultColWidth="9.140625" defaultRowHeight="12.75"/>
  <cols>
    <col min="1" max="1" width="10.57421875" style="15" hidden="1" customWidth="1"/>
    <col min="2" max="2" width="11.28125" style="14" customWidth="1"/>
    <col min="3" max="3" width="47.28125" style="11" customWidth="1"/>
    <col min="4" max="4" width="16.7109375" style="13" customWidth="1"/>
    <col min="5" max="5" width="13.57421875" style="11" customWidth="1"/>
    <col min="6" max="6" width="14.8515625" style="11" customWidth="1"/>
    <col min="7" max="7" width="14.421875" style="12" customWidth="1"/>
    <col min="8" max="8" width="19.57421875" style="12" customWidth="1"/>
    <col min="9" max="16" width="0" style="11" hidden="1" customWidth="1"/>
    <col min="17" max="17" width="13.140625" style="11" customWidth="1"/>
    <col min="18" max="18" width="52.140625" style="48" customWidth="1"/>
    <col min="19" max="22" width="9.140625" style="11" customWidth="1"/>
    <col min="23" max="16384" width="9.140625" style="11" customWidth="1"/>
  </cols>
  <sheetData>
    <row r="1" spans="1:8" ht="19.5" customHeight="1">
      <c r="A1" s="148"/>
      <c r="B1" s="147" t="s">
        <v>294</v>
      </c>
      <c r="C1" s="145"/>
      <c r="D1" s="145"/>
      <c r="E1" s="145"/>
      <c r="F1" s="145"/>
      <c r="G1" s="146"/>
      <c r="H1" s="145"/>
    </row>
    <row r="2" spans="1:8" ht="42.75" customHeight="1">
      <c r="A2" s="144"/>
      <c r="B2" s="168" t="s">
        <v>293</v>
      </c>
      <c r="C2" s="168"/>
      <c r="D2" s="168"/>
      <c r="E2" s="168"/>
      <c r="F2" s="168"/>
      <c r="G2" s="168"/>
      <c r="H2" s="168"/>
    </row>
    <row r="3" spans="1:8" ht="15">
      <c r="A3" s="143"/>
      <c r="B3" s="142" t="s">
        <v>292</v>
      </c>
      <c r="C3" s="139"/>
      <c r="D3" s="141"/>
      <c r="E3" s="139"/>
      <c r="F3" s="139"/>
      <c r="G3" s="140"/>
      <c r="H3" s="139"/>
    </row>
    <row r="4" spans="1:22" ht="15" customHeight="1">
      <c r="A4" s="119"/>
      <c r="B4" s="14" t="s">
        <v>291</v>
      </c>
      <c r="C4" s="22"/>
      <c r="D4" s="22"/>
      <c r="E4" s="22"/>
      <c r="F4" s="22"/>
      <c r="G4" s="138"/>
      <c r="H4" s="137"/>
      <c r="Q4" s="1"/>
      <c r="R4" s="10"/>
      <c r="S4" s="2"/>
      <c r="T4" s="3"/>
      <c r="U4" s="4"/>
      <c r="V4" s="3"/>
    </row>
    <row r="5" spans="1:22" ht="15">
      <c r="A5" s="136" t="s">
        <v>58</v>
      </c>
      <c r="B5" s="135" t="s">
        <v>42</v>
      </c>
      <c r="C5" s="134" t="s">
        <v>43</v>
      </c>
      <c r="D5" s="133" t="s">
        <v>290</v>
      </c>
      <c r="E5" s="131" t="s">
        <v>44</v>
      </c>
      <c r="F5" s="131" t="s">
        <v>289</v>
      </c>
      <c r="G5" s="132" t="s">
        <v>40</v>
      </c>
      <c r="H5" s="131" t="s">
        <v>45</v>
      </c>
      <c r="Q5" s="8"/>
      <c r="R5" s="5"/>
      <c r="S5" s="6"/>
      <c r="T5" s="7"/>
      <c r="U5" s="7"/>
      <c r="V5" s="7"/>
    </row>
    <row r="6" spans="1:22" ht="15.75" thickBot="1">
      <c r="A6" s="130"/>
      <c r="B6" s="129"/>
      <c r="C6" s="128"/>
      <c r="D6" s="127" t="s">
        <v>288</v>
      </c>
      <c r="E6" s="126"/>
      <c r="F6" s="125" t="s">
        <v>287</v>
      </c>
      <c r="G6" s="124"/>
      <c r="H6" s="123"/>
      <c r="I6" s="9"/>
      <c r="Q6" s="8"/>
      <c r="R6" s="5"/>
      <c r="S6" s="6"/>
      <c r="T6" s="7"/>
      <c r="U6" s="7"/>
      <c r="V6" s="7"/>
    </row>
    <row r="7" spans="1:22" s="120" customFormat="1" ht="49.5" customHeight="1" thickTop="1">
      <c r="A7" s="122"/>
      <c r="B7" s="121" t="s">
        <v>117</v>
      </c>
      <c r="C7" s="169" t="s">
        <v>286</v>
      </c>
      <c r="D7" s="169"/>
      <c r="E7" s="169"/>
      <c r="F7" s="169"/>
      <c r="G7" s="169"/>
      <c r="H7" s="170"/>
      <c r="J7" s="1" t="s">
        <v>119</v>
      </c>
      <c r="K7" s="10" t="s">
        <v>124</v>
      </c>
      <c r="L7" s="2" t="s">
        <v>120</v>
      </c>
      <c r="M7" s="3" t="s">
        <v>121</v>
      </c>
      <c r="N7" s="4" t="s">
        <v>122</v>
      </c>
      <c r="O7" s="3" t="s">
        <v>123</v>
      </c>
      <c r="Q7" s="8"/>
      <c r="R7" s="5"/>
      <c r="S7" s="6"/>
      <c r="T7" s="7"/>
      <c r="U7" s="7"/>
      <c r="V7" s="7"/>
    </row>
    <row r="8" spans="1:22" ht="39.75" customHeight="1">
      <c r="A8" s="119"/>
      <c r="B8" s="118"/>
      <c r="C8" s="117" t="s">
        <v>54</v>
      </c>
      <c r="D8" s="40"/>
      <c r="E8" s="55" t="s">
        <v>41</v>
      </c>
      <c r="F8" s="116" t="s">
        <v>41</v>
      </c>
      <c r="G8" s="44" t="s">
        <v>41</v>
      </c>
      <c r="H8" s="43"/>
      <c r="J8" s="8" t="str">
        <f aca="true" ca="1" t="shared" si="0" ref="J8:J73">IF(CELL("protect",$G8)=1,"LOCKED","")</f>
        <v>LOCKED</v>
      </c>
      <c r="K8" s="5" t="str">
        <f>CLEAN(CONCATENATE(TRIM($A8),TRIM($C8),IF(LEFT($D8)&lt;&gt;"E",TRIM($D8),),TRIM($E8)))</f>
        <v>EARTH AND BASE WORKS</v>
      </c>
      <c r="L8" s="6" t="e">
        <f>MATCH(K8,#REF!,0)</f>
        <v>#REF!</v>
      </c>
      <c r="M8" s="7" t="str">
        <f aca="true" ca="1" t="shared" si="1" ref="M8:M73">CELL("format",$F8)</f>
        <v>,0</v>
      </c>
      <c r="N8" s="7" t="str">
        <f aca="true" ca="1" t="shared" si="2" ref="N8:N73">CELL("format",$G8)</f>
        <v>C2</v>
      </c>
      <c r="O8" s="7" t="str">
        <f aca="true" ca="1" t="shared" si="3" ref="O8:O73">CELL("format",$H8)</f>
        <v>C2</v>
      </c>
      <c r="Q8" s="8"/>
      <c r="R8" s="5"/>
      <c r="S8" s="6"/>
      <c r="T8" s="7"/>
      <c r="U8" s="7"/>
      <c r="V8" s="7"/>
    </row>
    <row r="9" spans="1:22" ht="39.75" customHeight="1">
      <c r="A9" s="113" t="s">
        <v>63</v>
      </c>
      <c r="B9" s="42" t="s">
        <v>55</v>
      </c>
      <c r="C9" s="115" t="s">
        <v>97</v>
      </c>
      <c r="D9" s="50" t="s">
        <v>115</v>
      </c>
      <c r="E9" s="114" t="s">
        <v>112</v>
      </c>
      <c r="F9" s="77">
        <v>0.5</v>
      </c>
      <c r="G9" s="49"/>
      <c r="H9" s="36">
        <f>ROUND(G9*F9,2)</f>
        <v>0</v>
      </c>
      <c r="J9" s="8">
        <f ca="1" t="shared" si="0"/>
      </c>
      <c r="K9" s="5" t="str">
        <f aca="true" t="shared" si="4" ref="K9:K74">CLEAN(CONCATENATE(TRIM($A9),TRIM($C9),IF(LEFT($D9)&lt;&gt;"E",TRIM($D9),),TRIM($E9)))</f>
        <v>A001Clearing and GrubbingCW 3010-R4ha</v>
      </c>
      <c r="L9" s="6" t="e">
        <f>MATCH(K9,#REF!,0)</f>
        <v>#REF!</v>
      </c>
      <c r="M9" s="7" t="str">
        <f ca="1" t="shared" si="1"/>
        <v>F1</v>
      </c>
      <c r="N9" s="7" t="str">
        <f ca="1" t="shared" si="2"/>
        <v>C2</v>
      </c>
      <c r="O9" s="7" t="str">
        <f ca="1" t="shared" si="3"/>
        <v>C2</v>
      </c>
      <c r="Q9" s="8"/>
      <c r="R9" s="5"/>
      <c r="S9" s="6"/>
      <c r="T9" s="7"/>
      <c r="U9" s="7"/>
      <c r="V9" s="7"/>
    </row>
    <row r="10" spans="1:22" ht="39.75" customHeight="1">
      <c r="A10" s="113" t="s">
        <v>64</v>
      </c>
      <c r="B10" s="42" t="s">
        <v>51</v>
      </c>
      <c r="C10" s="65" t="s">
        <v>7</v>
      </c>
      <c r="D10" s="50" t="s">
        <v>283</v>
      </c>
      <c r="E10" s="39" t="s">
        <v>46</v>
      </c>
      <c r="F10" s="38">
        <v>13500</v>
      </c>
      <c r="G10" s="49"/>
      <c r="H10" s="36">
        <f>ROUND(G10*F10,2)</f>
        <v>0</v>
      </c>
      <c r="J10" s="8">
        <f ca="1" t="shared" si="0"/>
      </c>
      <c r="K10" s="5" t="str">
        <f t="shared" si="4"/>
        <v>A004Sub-Grade CompactionCW 3110-R17 &amp; E15.m²</v>
      </c>
      <c r="L10" s="6" t="e">
        <f>MATCH(K10,#REF!,0)</f>
        <v>#REF!</v>
      </c>
      <c r="M10" s="7" t="str">
        <f ca="1" t="shared" si="1"/>
        <v>,0</v>
      </c>
      <c r="N10" s="7" t="str">
        <f ca="1" t="shared" si="2"/>
        <v>C2</v>
      </c>
      <c r="O10" s="7" t="str">
        <f ca="1" t="shared" si="3"/>
        <v>C2</v>
      </c>
      <c r="Q10" s="8"/>
      <c r="R10" s="5"/>
      <c r="S10" s="6"/>
      <c r="T10" s="7"/>
      <c r="U10" s="7"/>
      <c r="V10" s="7"/>
    </row>
    <row r="11" spans="1:22" ht="36" customHeight="1">
      <c r="A11" s="113" t="s">
        <v>65</v>
      </c>
      <c r="B11" s="42" t="s">
        <v>8</v>
      </c>
      <c r="C11" s="65" t="s">
        <v>285</v>
      </c>
      <c r="D11" s="50" t="s">
        <v>145</v>
      </c>
      <c r="E11" s="39"/>
      <c r="F11" s="38"/>
      <c r="G11" s="101"/>
      <c r="H11" s="100"/>
      <c r="J11" s="8" t="str">
        <f ca="1" t="shared" si="0"/>
        <v>LOCKED</v>
      </c>
      <c r="K11" s="5" t="str">
        <f t="shared" si="4"/>
        <v>A007Crushed Sub-Base MaterialCW 3110-R17</v>
      </c>
      <c r="L11" s="6" t="e">
        <f>MATCH(K11,#REF!,0)</f>
        <v>#REF!</v>
      </c>
      <c r="M11" s="7" t="str">
        <f ca="1" t="shared" si="1"/>
        <v>,0</v>
      </c>
      <c r="N11" s="7" t="str">
        <f ca="1" t="shared" si="2"/>
        <v>G</v>
      </c>
      <c r="O11" s="7" t="str">
        <f ca="1" t="shared" si="3"/>
        <v>C2</v>
      </c>
      <c r="Q11" s="8"/>
      <c r="R11" s="5"/>
      <c r="S11" s="6"/>
      <c r="T11" s="7"/>
      <c r="U11" s="7"/>
      <c r="V11" s="7"/>
    </row>
    <row r="12" spans="1:22" ht="36" customHeight="1">
      <c r="A12" s="102" t="s">
        <v>135</v>
      </c>
      <c r="B12" s="54" t="s">
        <v>77</v>
      </c>
      <c r="C12" s="65" t="s">
        <v>284</v>
      </c>
      <c r="D12" s="50" t="s">
        <v>41</v>
      </c>
      <c r="E12" s="39" t="s">
        <v>48</v>
      </c>
      <c r="F12" s="38">
        <v>12400</v>
      </c>
      <c r="G12" s="49"/>
      <c r="H12" s="36">
        <f aca="true" t="shared" si="5" ref="H12:H20">ROUND(G12*F12,2)</f>
        <v>0</v>
      </c>
      <c r="J12" s="8">
        <f ca="1" t="shared" si="0"/>
      </c>
      <c r="K12" s="5" t="str">
        <f t="shared" si="4"/>
        <v>A037100 mm - Limestonetonne</v>
      </c>
      <c r="L12" s="6" t="e">
        <f>MATCH(K12,#REF!,0)</f>
        <v>#REF!</v>
      </c>
      <c r="M12" s="7" t="str">
        <f ca="1" t="shared" si="1"/>
        <v>,0</v>
      </c>
      <c r="N12" s="7" t="str">
        <f ca="1" t="shared" si="2"/>
        <v>C2</v>
      </c>
      <c r="O12" s="7" t="str">
        <f ca="1" t="shared" si="3"/>
        <v>C2</v>
      </c>
      <c r="Q12" s="8"/>
      <c r="R12" s="5"/>
      <c r="S12" s="6"/>
      <c r="T12" s="7"/>
      <c r="U12" s="7"/>
      <c r="V12" s="7"/>
    </row>
    <row r="13" spans="1:22" ht="36" customHeight="1">
      <c r="A13" s="113" t="s">
        <v>66</v>
      </c>
      <c r="B13" s="42" t="s">
        <v>9</v>
      </c>
      <c r="C13" s="65" t="s">
        <v>76</v>
      </c>
      <c r="D13" s="50" t="s">
        <v>145</v>
      </c>
      <c r="E13" s="39" t="s">
        <v>46</v>
      </c>
      <c r="F13" s="38">
        <v>160</v>
      </c>
      <c r="G13" s="49"/>
      <c r="H13" s="36">
        <f t="shared" si="5"/>
        <v>0</v>
      </c>
      <c r="J13" s="8">
        <f ca="1" t="shared" si="0"/>
      </c>
      <c r="K13" s="5" t="str">
        <f t="shared" si="4"/>
        <v>A013Ditch GradingCW 3110-R17m²</v>
      </c>
      <c r="L13" s="6" t="e">
        <f>MATCH(K13,#REF!,0)</f>
        <v>#REF!</v>
      </c>
      <c r="M13" s="7" t="str">
        <f ca="1" t="shared" si="1"/>
        <v>,0</v>
      </c>
      <c r="N13" s="7" t="str">
        <f ca="1" t="shared" si="2"/>
        <v>C2</v>
      </c>
      <c r="O13" s="7" t="str">
        <f ca="1" t="shared" si="3"/>
        <v>C2</v>
      </c>
      <c r="Q13" s="8"/>
      <c r="R13" s="5"/>
      <c r="S13" s="6"/>
      <c r="T13" s="7"/>
      <c r="U13" s="7"/>
      <c r="V13" s="7"/>
    </row>
    <row r="14" spans="1:22" ht="39.75" customHeight="1">
      <c r="A14" s="102" t="s">
        <v>93</v>
      </c>
      <c r="B14" s="42" t="s">
        <v>21</v>
      </c>
      <c r="C14" s="65" t="s">
        <v>69</v>
      </c>
      <c r="D14" s="50" t="s">
        <v>283</v>
      </c>
      <c r="E14" s="39" t="s">
        <v>47</v>
      </c>
      <c r="F14" s="38">
        <v>100</v>
      </c>
      <c r="G14" s="49"/>
      <c r="H14" s="36">
        <f t="shared" si="5"/>
        <v>0</v>
      </c>
      <c r="J14" s="8">
        <f ca="1" t="shared" si="0"/>
      </c>
      <c r="K14" s="5" t="str">
        <f t="shared" si="4"/>
        <v>A015Ditch ExcavationCW 3110-R17 &amp; E15.m³</v>
      </c>
      <c r="L14" s="6" t="e">
        <f>MATCH(K14,#REF!,0)</f>
        <v>#REF!</v>
      </c>
      <c r="M14" s="7" t="str">
        <f ca="1" t="shared" si="1"/>
        <v>,0</v>
      </c>
      <c r="N14" s="7" t="str">
        <f ca="1" t="shared" si="2"/>
        <v>C2</v>
      </c>
      <c r="O14" s="7" t="str">
        <f ca="1" t="shared" si="3"/>
        <v>C2</v>
      </c>
      <c r="Q14" s="8"/>
      <c r="R14" s="5"/>
      <c r="S14" s="6"/>
      <c r="T14" s="7"/>
      <c r="U14" s="7"/>
      <c r="V14" s="7"/>
    </row>
    <row r="15" spans="1:22" ht="39.75" customHeight="1">
      <c r="A15" s="113" t="s">
        <v>67</v>
      </c>
      <c r="B15" s="42" t="s">
        <v>11</v>
      </c>
      <c r="C15" s="65" t="s">
        <v>132</v>
      </c>
      <c r="D15" s="50" t="s">
        <v>282</v>
      </c>
      <c r="E15" s="39" t="s">
        <v>46</v>
      </c>
      <c r="F15" s="38">
        <v>16900</v>
      </c>
      <c r="G15" s="49"/>
      <c r="H15" s="36">
        <f t="shared" si="5"/>
        <v>0</v>
      </c>
      <c r="J15" s="8">
        <f ca="1" t="shared" si="0"/>
      </c>
      <c r="K15" s="5" t="str">
        <f t="shared" si="4"/>
        <v>A022Separation Geotextile FabricCW 3130-R4 &amp; E15.m²</v>
      </c>
      <c r="L15" s="6" t="e">
        <f>MATCH(K15,#REF!,0)</f>
        <v>#REF!</v>
      </c>
      <c r="M15" s="7" t="str">
        <f ca="1" t="shared" si="1"/>
        <v>,0</v>
      </c>
      <c r="N15" s="7" t="str">
        <f ca="1" t="shared" si="2"/>
        <v>C2</v>
      </c>
      <c r="O15" s="7" t="str">
        <f ca="1" t="shared" si="3"/>
        <v>C2</v>
      </c>
      <c r="Q15" s="8"/>
      <c r="R15" s="5"/>
      <c r="S15" s="6"/>
      <c r="T15" s="7"/>
      <c r="U15" s="7"/>
      <c r="V15" s="7"/>
    </row>
    <row r="16" spans="1:22" ht="39.75" customHeight="1">
      <c r="A16" s="113" t="s">
        <v>133</v>
      </c>
      <c r="B16" s="42" t="s">
        <v>10</v>
      </c>
      <c r="C16" s="65" t="s">
        <v>134</v>
      </c>
      <c r="D16" s="50" t="s">
        <v>281</v>
      </c>
      <c r="E16" s="39" t="s">
        <v>46</v>
      </c>
      <c r="F16" s="38">
        <v>2340</v>
      </c>
      <c r="G16" s="49"/>
      <c r="H16" s="36">
        <f t="shared" si="5"/>
        <v>0</v>
      </c>
      <c r="J16" s="8">
        <f ca="1" t="shared" si="0"/>
      </c>
      <c r="K16" s="5" t="str">
        <f t="shared" si="4"/>
        <v>A022ASupply and Install GeogridCW 3135-R1 &amp; E34.m²</v>
      </c>
      <c r="L16" s="6" t="e">
        <f>MATCH(K16,#REF!,0)</f>
        <v>#REF!</v>
      </c>
      <c r="M16" s="7" t="str">
        <f ca="1" t="shared" si="1"/>
        <v>,0</v>
      </c>
      <c r="N16" s="7" t="str">
        <f ca="1" t="shared" si="2"/>
        <v>C2</v>
      </c>
      <c r="O16" s="7" t="str">
        <f ca="1" t="shared" si="3"/>
        <v>C2</v>
      </c>
      <c r="Q16" s="8"/>
      <c r="R16" s="5"/>
      <c r="S16" s="6"/>
      <c r="T16" s="7"/>
      <c r="U16" s="7"/>
      <c r="V16" s="7"/>
    </row>
    <row r="17" spans="1:22" ht="39.75" customHeight="1">
      <c r="A17" s="102" t="s">
        <v>99</v>
      </c>
      <c r="B17" s="42" t="s">
        <v>280</v>
      </c>
      <c r="C17" s="65" t="s">
        <v>113</v>
      </c>
      <c r="D17" s="50" t="s">
        <v>277</v>
      </c>
      <c r="E17" s="39" t="s">
        <v>47</v>
      </c>
      <c r="F17" s="38">
        <v>6500</v>
      </c>
      <c r="G17" s="49"/>
      <c r="H17" s="36">
        <f t="shared" si="5"/>
        <v>0</v>
      </c>
      <c r="J17" s="8">
        <f ca="1" t="shared" si="0"/>
      </c>
      <c r="K17" s="5" t="str">
        <f t="shared" si="4"/>
        <v>A027Topsoil ExcavationCW 3170-R3 &amp; E15.m³</v>
      </c>
      <c r="L17" s="6" t="e">
        <f>MATCH(K17,#REF!,0)</f>
        <v>#REF!</v>
      </c>
      <c r="M17" s="7" t="str">
        <f ca="1" t="shared" si="1"/>
        <v>,0</v>
      </c>
      <c r="N17" s="7" t="str">
        <f ca="1" t="shared" si="2"/>
        <v>C2</v>
      </c>
      <c r="O17" s="7" t="str">
        <f ca="1" t="shared" si="3"/>
        <v>C2</v>
      </c>
      <c r="Q17" s="8"/>
      <c r="R17" s="5"/>
      <c r="S17" s="6"/>
      <c r="T17" s="7"/>
      <c r="U17" s="7"/>
      <c r="V17" s="7"/>
    </row>
    <row r="18" spans="1:22" ht="39.75" customHeight="1">
      <c r="A18" s="113" t="s">
        <v>100</v>
      </c>
      <c r="B18" s="42" t="s">
        <v>12</v>
      </c>
      <c r="C18" s="65" t="s">
        <v>279</v>
      </c>
      <c r="D18" s="50" t="s">
        <v>277</v>
      </c>
      <c r="E18" s="39" t="s">
        <v>47</v>
      </c>
      <c r="F18" s="38">
        <v>100</v>
      </c>
      <c r="G18" s="49"/>
      <c r="H18" s="36">
        <f t="shared" si="5"/>
        <v>0</v>
      </c>
      <c r="J18" s="8">
        <f ca="1" t="shared" si="0"/>
      </c>
      <c r="K18" s="5" t="str">
        <f t="shared" si="4"/>
        <v>A028Common Excavation - Suitable Site MaterialCW 3170-R3 &amp; E15.m³</v>
      </c>
      <c r="L18" s="6" t="e">
        <f>MATCH(K18,#REF!,0)</f>
        <v>#REF!</v>
      </c>
      <c r="M18" s="7" t="str">
        <f ca="1" t="shared" si="1"/>
        <v>,0</v>
      </c>
      <c r="N18" s="7" t="str">
        <f ca="1" t="shared" si="2"/>
        <v>C2</v>
      </c>
      <c r="O18" s="7" t="str">
        <f ca="1" t="shared" si="3"/>
        <v>C2</v>
      </c>
      <c r="Q18" s="8"/>
      <c r="R18" s="5"/>
      <c r="S18" s="6"/>
      <c r="T18" s="7"/>
      <c r="U18" s="7"/>
      <c r="V18" s="7"/>
    </row>
    <row r="19" spans="1:22" ht="39.75" customHeight="1">
      <c r="A19" s="102" t="s">
        <v>101</v>
      </c>
      <c r="B19" s="42" t="s">
        <v>13</v>
      </c>
      <c r="C19" s="65" t="s">
        <v>278</v>
      </c>
      <c r="D19" s="50" t="s">
        <v>277</v>
      </c>
      <c r="E19" s="39" t="s">
        <v>47</v>
      </c>
      <c r="F19" s="38">
        <v>5000</v>
      </c>
      <c r="G19" s="49"/>
      <c r="H19" s="36">
        <f t="shared" si="5"/>
        <v>0</v>
      </c>
      <c r="J19" s="8">
        <f ca="1" t="shared" si="0"/>
      </c>
      <c r="K19" s="5" t="str">
        <f t="shared" si="4"/>
        <v>A029Common Excavation - Unsuitable Site MaterialCW 3170-R3 &amp; E15.m³</v>
      </c>
      <c r="L19" s="6" t="e">
        <f>MATCH(K19,#REF!,0)</f>
        <v>#REF!</v>
      </c>
      <c r="M19" s="7" t="str">
        <f ca="1" t="shared" si="1"/>
        <v>,0</v>
      </c>
      <c r="N19" s="7" t="str">
        <f ca="1" t="shared" si="2"/>
        <v>C2</v>
      </c>
      <c r="O19" s="7" t="str">
        <f ca="1" t="shared" si="3"/>
        <v>C2</v>
      </c>
      <c r="Q19" s="8"/>
      <c r="R19" s="5"/>
      <c r="S19" s="6"/>
      <c r="T19" s="7"/>
      <c r="U19" s="7"/>
      <c r="V19" s="7"/>
    </row>
    <row r="20" spans="1:22" ht="36" customHeight="1">
      <c r="A20" s="113"/>
      <c r="B20" s="42" t="s">
        <v>14</v>
      </c>
      <c r="C20" s="65" t="s">
        <v>276</v>
      </c>
      <c r="D20" s="50" t="s">
        <v>275</v>
      </c>
      <c r="E20" s="39" t="s">
        <v>48</v>
      </c>
      <c r="F20" s="38">
        <v>11000</v>
      </c>
      <c r="G20" s="49"/>
      <c r="H20" s="36">
        <f t="shared" si="5"/>
        <v>0</v>
      </c>
      <c r="J20" s="8">
        <f ca="1" t="shared" si="0"/>
      </c>
      <c r="K20" s="5" t="str">
        <f t="shared" si="4"/>
        <v>Supply and Placing Sub-Ballast Materialtonne</v>
      </c>
      <c r="L20" s="6" t="e">
        <f>MATCH(K20,#REF!,0)</f>
        <v>#REF!</v>
      </c>
      <c r="M20" s="7" t="str">
        <f ca="1" t="shared" si="1"/>
        <v>,0</v>
      </c>
      <c r="N20" s="7" t="str">
        <f ca="1" t="shared" si="2"/>
        <v>C2</v>
      </c>
      <c r="O20" s="7" t="str">
        <f ca="1" t="shared" si="3"/>
        <v>C2</v>
      </c>
      <c r="Q20" s="8"/>
      <c r="R20" s="5"/>
      <c r="S20" s="6"/>
      <c r="T20" s="7"/>
      <c r="U20" s="7"/>
      <c r="V20" s="7"/>
    </row>
    <row r="21" spans="1:22" ht="30" customHeight="1">
      <c r="A21" s="112"/>
      <c r="B21" s="111"/>
      <c r="C21" s="110" t="s">
        <v>126</v>
      </c>
      <c r="D21" s="109"/>
      <c r="E21" s="39"/>
      <c r="F21" s="108"/>
      <c r="G21" s="101"/>
      <c r="H21" s="100"/>
      <c r="J21" s="8" t="str">
        <f ca="1" t="shared" si="0"/>
        <v>LOCKED</v>
      </c>
      <c r="K21" s="5" t="str">
        <f t="shared" si="4"/>
        <v>ROADWORK - REMOVALS/RENEWALS</v>
      </c>
      <c r="L21" s="6" t="e">
        <f>MATCH(K21,#REF!,0)</f>
        <v>#REF!</v>
      </c>
      <c r="M21" s="7" t="str">
        <f ca="1" t="shared" si="1"/>
        <v>,0</v>
      </c>
      <c r="N21" s="7" t="str">
        <f ca="1" t="shared" si="2"/>
        <v>G</v>
      </c>
      <c r="O21" s="7" t="str">
        <f ca="1" t="shared" si="3"/>
        <v>C2</v>
      </c>
      <c r="Q21" s="8"/>
      <c r="R21" s="5"/>
      <c r="S21" s="6"/>
      <c r="T21" s="7"/>
      <c r="U21" s="7"/>
      <c r="V21" s="7"/>
    </row>
    <row r="22" spans="1:22" ht="36" customHeight="1">
      <c r="A22" s="99" t="s">
        <v>89</v>
      </c>
      <c r="B22" s="42" t="s">
        <v>15</v>
      </c>
      <c r="C22" s="65" t="s">
        <v>73</v>
      </c>
      <c r="D22" s="50" t="s">
        <v>145</v>
      </c>
      <c r="E22" s="39"/>
      <c r="F22" s="38"/>
      <c r="G22" s="101"/>
      <c r="H22" s="100"/>
      <c r="J22" s="8" t="str">
        <f ca="1" t="shared" si="0"/>
        <v>LOCKED</v>
      </c>
      <c r="K22" s="5" t="str">
        <f t="shared" si="4"/>
        <v>B001Pavement RemovalCW 3110-R17</v>
      </c>
      <c r="L22" s="6" t="e">
        <f>MATCH(K22,#REF!,0)</f>
        <v>#REF!</v>
      </c>
      <c r="M22" s="7" t="str">
        <f ca="1" t="shared" si="1"/>
        <v>,0</v>
      </c>
      <c r="N22" s="7" t="str">
        <f ca="1" t="shared" si="2"/>
        <v>G</v>
      </c>
      <c r="O22" s="7" t="str">
        <f ca="1" t="shared" si="3"/>
        <v>C2</v>
      </c>
      <c r="Q22" s="8"/>
      <c r="R22" s="5"/>
      <c r="S22" s="6"/>
      <c r="T22" s="7"/>
      <c r="U22" s="7"/>
      <c r="V22" s="7"/>
    </row>
    <row r="23" spans="1:22" ht="36" customHeight="1">
      <c r="A23" s="99" t="s">
        <v>94</v>
      </c>
      <c r="B23" s="54" t="s">
        <v>77</v>
      </c>
      <c r="C23" s="65" t="s">
        <v>74</v>
      </c>
      <c r="D23" s="50" t="s">
        <v>41</v>
      </c>
      <c r="E23" s="39" t="s">
        <v>46</v>
      </c>
      <c r="F23" s="38">
        <v>250</v>
      </c>
      <c r="G23" s="49"/>
      <c r="H23" s="36">
        <f>ROUND(G23*F23,2)</f>
        <v>0</v>
      </c>
      <c r="J23" s="8">
        <f ca="1" t="shared" si="0"/>
      </c>
      <c r="K23" s="5" t="str">
        <f t="shared" si="4"/>
        <v>B002Concrete Pavementm²</v>
      </c>
      <c r="L23" s="6" t="e">
        <f>MATCH(K23,#REF!,0)</f>
        <v>#REF!</v>
      </c>
      <c r="M23" s="7" t="str">
        <f ca="1" t="shared" si="1"/>
        <v>,0</v>
      </c>
      <c r="N23" s="7" t="str">
        <f ca="1" t="shared" si="2"/>
        <v>C2</v>
      </c>
      <c r="O23" s="7" t="str">
        <f ca="1" t="shared" si="3"/>
        <v>C2</v>
      </c>
      <c r="Q23" s="8"/>
      <c r="R23" s="5"/>
      <c r="S23" s="6"/>
      <c r="T23" s="7"/>
      <c r="U23" s="7"/>
      <c r="V23" s="7"/>
    </row>
    <row r="24" spans="1:22" ht="36" customHeight="1">
      <c r="A24" s="99" t="s">
        <v>68</v>
      </c>
      <c r="B24" s="54" t="s">
        <v>78</v>
      </c>
      <c r="C24" s="65" t="s">
        <v>75</v>
      </c>
      <c r="D24" s="50" t="s">
        <v>41</v>
      </c>
      <c r="E24" s="39" t="s">
        <v>46</v>
      </c>
      <c r="F24" s="38">
        <v>600</v>
      </c>
      <c r="G24" s="49"/>
      <c r="H24" s="36">
        <f>ROUND(G24*F24,2)</f>
        <v>0</v>
      </c>
      <c r="J24" s="8">
        <f ca="1" t="shared" si="0"/>
      </c>
      <c r="K24" s="5" t="str">
        <f t="shared" si="4"/>
        <v>B003Asphalt Pavementm²</v>
      </c>
      <c r="L24" s="6" t="e">
        <f>MATCH(K24,#REF!,0)</f>
        <v>#REF!</v>
      </c>
      <c r="M24" s="7" t="str">
        <f ca="1" t="shared" si="1"/>
        <v>,0</v>
      </c>
      <c r="N24" s="7" t="str">
        <f ca="1" t="shared" si="2"/>
        <v>C2</v>
      </c>
      <c r="O24" s="7" t="str">
        <f ca="1" t="shared" si="3"/>
        <v>C2</v>
      </c>
      <c r="Q24" s="8"/>
      <c r="R24" s="5"/>
      <c r="S24" s="6"/>
      <c r="T24" s="7"/>
      <c r="U24" s="7"/>
      <c r="V24" s="7"/>
    </row>
    <row r="25" spans="1:22" ht="44.25" customHeight="1">
      <c r="A25" s="21"/>
      <c r="B25" s="42"/>
      <c r="C25" s="103" t="s">
        <v>56</v>
      </c>
      <c r="D25" s="50"/>
      <c r="E25" s="39"/>
      <c r="F25" s="38"/>
      <c r="G25" s="101"/>
      <c r="H25" s="100"/>
      <c r="J25" s="8" t="str">
        <f ca="1" t="shared" si="0"/>
        <v>LOCKED</v>
      </c>
      <c r="K25" s="5" t="str">
        <f t="shared" si="4"/>
        <v>ASSOCIATED DRAINAGE AND UNDERGROUND WORKS</v>
      </c>
      <c r="L25" s="6" t="e">
        <f>MATCH(K25,#REF!,0)</f>
        <v>#REF!</v>
      </c>
      <c r="M25" s="7" t="str">
        <f ca="1" t="shared" si="1"/>
        <v>,0</v>
      </c>
      <c r="N25" s="7" t="str">
        <f ca="1" t="shared" si="2"/>
        <v>G</v>
      </c>
      <c r="O25" s="7" t="str">
        <f ca="1" t="shared" si="3"/>
        <v>C2</v>
      </c>
      <c r="Q25" s="8"/>
      <c r="R25" s="5"/>
      <c r="S25" s="6"/>
      <c r="T25" s="7"/>
      <c r="U25" s="7"/>
      <c r="V25" s="7"/>
    </row>
    <row r="26" spans="1:22" ht="36" customHeight="1">
      <c r="A26" s="102" t="s">
        <v>0</v>
      </c>
      <c r="B26" s="42" t="s">
        <v>16</v>
      </c>
      <c r="C26" s="65" t="s">
        <v>1</v>
      </c>
      <c r="D26" s="50" t="s">
        <v>2</v>
      </c>
      <c r="E26" s="39" t="s">
        <v>49</v>
      </c>
      <c r="F26" s="38">
        <v>1</v>
      </c>
      <c r="G26" s="49"/>
      <c r="H26" s="36">
        <f>ROUND(G26*F26,2)</f>
        <v>0</v>
      </c>
      <c r="J26" s="8">
        <f ca="1" t="shared" si="0"/>
      </c>
      <c r="K26" s="5" t="str">
        <f t="shared" si="4"/>
        <v>E050ACatch Basin CleaningCW 2140-R3each</v>
      </c>
      <c r="L26" s="6" t="e">
        <f>MATCH(K26,#REF!,0)</f>
        <v>#REF!</v>
      </c>
      <c r="M26" s="7" t="str">
        <f ca="1" t="shared" si="1"/>
        <v>,0</v>
      </c>
      <c r="N26" s="7" t="str">
        <f ca="1" t="shared" si="2"/>
        <v>C2</v>
      </c>
      <c r="O26" s="7" t="str">
        <f ca="1" t="shared" si="3"/>
        <v>C2</v>
      </c>
      <c r="Q26" s="8"/>
      <c r="R26" s="5"/>
      <c r="S26" s="6"/>
      <c r="T26" s="7"/>
      <c r="U26" s="7"/>
      <c r="V26" s="7"/>
    </row>
    <row r="27" spans="1:22" ht="36" customHeight="1">
      <c r="A27" s="102" t="s">
        <v>92</v>
      </c>
      <c r="B27" s="107" t="s">
        <v>17</v>
      </c>
      <c r="C27" s="89" t="s">
        <v>72</v>
      </c>
      <c r="D27" s="106" t="s">
        <v>274</v>
      </c>
      <c r="E27" s="105" t="s">
        <v>50</v>
      </c>
      <c r="F27" s="86">
        <v>310</v>
      </c>
      <c r="G27" s="37"/>
      <c r="H27" s="85">
        <f>ROUND(G27*F27,2)</f>
        <v>0</v>
      </c>
      <c r="J27" s="8">
        <f ca="1" t="shared" si="0"/>
      </c>
      <c r="K27" s="5" t="str">
        <f t="shared" si="4"/>
        <v>E051Installation of SubdrainsCW 3120-R4 &amp; E17.m</v>
      </c>
      <c r="L27" s="6" t="e">
        <f>MATCH(K27,#REF!,0)</f>
        <v>#REF!</v>
      </c>
      <c r="M27" s="7" t="str">
        <f ca="1" t="shared" si="1"/>
        <v>,0</v>
      </c>
      <c r="N27" s="7" t="str">
        <f ca="1" t="shared" si="2"/>
        <v>C2</v>
      </c>
      <c r="O27" s="7" t="str">
        <f ca="1" t="shared" si="3"/>
        <v>C2</v>
      </c>
      <c r="Q27" s="8"/>
      <c r="R27" s="5"/>
      <c r="S27" s="6"/>
      <c r="T27" s="7"/>
      <c r="U27" s="7"/>
      <c r="V27" s="7"/>
    </row>
    <row r="28" spans="1:22" ht="54.75" customHeight="1">
      <c r="A28" s="102"/>
      <c r="B28" s="42"/>
      <c r="C28" s="46" t="s">
        <v>273</v>
      </c>
      <c r="D28" s="50"/>
      <c r="E28" s="39"/>
      <c r="F28" s="38"/>
      <c r="G28" s="101"/>
      <c r="H28" s="36"/>
      <c r="J28" s="8" t="str">
        <f ca="1" t="shared" si="0"/>
        <v>LOCKED</v>
      </c>
      <c r="K28" s="5" t="str">
        <f t="shared" si="4"/>
        <v>ASSOCIATED DRAINAGE AND UNDERGROUND WORKS (Cont'd.)</v>
      </c>
      <c r="L28" s="6" t="e">
        <f>MATCH(K28,#REF!,0)</f>
        <v>#REF!</v>
      </c>
      <c r="M28" s="7" t="str">
        <f ca="1" t="shared" si="1"/>
        <v>,0</v>
      </c>
      <c r="N28" s="7" t="str">
        <f ca="1" t="shared" si="2"/>
        <v>G</v>
      </c>
      <c r="O28" s="7" t="str">
        <f ca="1" t="shared" si="3"/>
        <v>C2</v>
      </c>
      <c r="Q28" s="8"/>
      <c r="R28" s="5"/>
      <c r="S28" s="6"/>
      <c r="T28" s="7"/>
      <c r="U28" s="7"/>
      <c r="V28" s="7"/>
    </row>
    <row r="29" spans="1:22" ht="31.5" customHeight="1">
      <c r="A29" s="102" t="s">
        <v>144</v>
      </c>
      <c r="B29" s="42" t="s">
        <v>18</v>
      </c>
      <c r="C29" s="41" t="s">
        <v>95</v>
      </c>
      <c r="D29" s="50" t="s">
        <v>268</v>
      </c>
      <c r="E29" s="39"/>
      <c r="F29" s="38"/>
      <c r="G29" s="101"/>
      <c r="H29" s="100"/>
      <c r="J29" s="8" t="str">
        <f ca="1" t="shared" si="0"/>
        <v>LOCKED</v>
      </c>
      <c r="K29" s="5" t="str">
        <f t="shared" si="4"/>
        <v>E052sCorrugated Steel Pipe - SupplyCW 3610-R3 &amp; E18.</v>
      </c>
      <c r="L29" s="6" t="e">
        <f>MATCH(K29,#REF!,0)</f>
        <v>#REF!</v>
      </c>
      <c r="M29" s="7" t="str">
        <f ca="1" t="shared" si="1"/>
        <v>,0</v>
      </c>
      <c r="N29" s="7" t="str">
        <f ca="1" t="shared" si="2"/>
        <v>G</v>
      </c>
      <c r="O29" s="7" t="str">
        <f ca="1" t="shared" si="3"/>
        <v>C2</v>
      </c>
      <c r="Q29" s="8"/>
      <c r="R29" s="5"/>
      <c r="S29" s="6"/>
      <c r="T29" s="7"/>
      <c r="U29" s="7"/>
      <c r="V29" s="7"/>
    </row>
    <row r="30" spans="1:22" ht="30" customHeight="1">
      <c r="A30" s="102"/>
      <c r="B30" s="54" t="s">
        <v>77</v>
      </c>
      <c r="C30" s="65" t="s">
        <v>296</v>
      </c>
      <c r="D30" s="50"/>
      <c r="E30" s="39" t="s">
        <v>50</v>
      </c>
      <c r="F30" s="38">
        <v>16</v>
      </c>
      <c r="G30" s="49"/>
      <c r="H30" s="36">
        <f>ROUND(G30*F30,2)</f>
        <v>0</v>
      </c>
      <c r="J30" s="8"/>
      <c r="K30" s="5"/>
      <c r="L30" s="6"/>
      <c r="M30" s="7"/>
      <c r="N30" s="7"/>
      <c r="O30" s="7"/>
      <c r="Q30" s="8"/>
      <c r="R30" s="5"/>
      <c r="S30" s="6"/>
      <c r="T30" s="7"/>
      <c r="U30" s="7"/>
      <c r="V30" s="7"/>
    </row>
    <row r="31" spans="1:22" ht="30" customHeight="1">
      <c r="A31" s="102" t="s">
        <v>137</v>
      </c>
      <c r="B31" s="54" t="s">
        <v>78</v>
      </c>
      <c r="C31" s="65" t="s">
        <v>272</v>
      </c>
      <c r="D31" s="50"/>
      <c r="E31" s="39" t="s">
        <v>50</v>
      </c>
      <c r="F31" s="38">
        <v>25</v>
      </c>
      <c r="G31" s="49"/>
      <c r="H31" s="36">
        <f>ROUND(G31*F31,2)</f>
        <v>0</v>
      </c>
      <c r="J31" s="8">
        <f ca="1" t="shared" si="0"/>
      </c>
      <c r="K31" s="5" t="str">
        <f t="shared" si="4"/>
        <v>E055s(450 mm, 2.0 mm gauge)m</v>
      </c>
      <c r="L31" s="6" t="e">
        <f>MATCH(K31,#REF!,0)</f>
        <v>#REF!</v>
      </c>
      <c r="M31" s="7" t="str">
        <f ca="1" t="shared" si="1"/>
        <v>,0</v>
      </c>
      <c r="N31" s="7" t="str">
        <f ca="1" t="shared" si="2"/>
        <v>C2</v>
      </c>
      <c r="O31" s="7" t="str">
        <f ca="1" t="shared" si="3"/>
        <v>C2</v>
      </c>
      <c r="Q31" s="8"/>
      <c r="R31" s="5"/>
      <c r="S31" s="6"/>
      <c r="T31" s="7"/>
      <c r="U31" s="7"/>
      <c r="V31" s="7"/>
    </row>
    <row r="32" spans="1:22" ht="30" customHeight="1">
      <c r="A32" s="102" t="s">
        <v>138</v>
      </c>
      <c r="B32" s="54" t="s">
        <v>79</v>
      </c>
      <c r="C32" s="65" t="s">
        <v>271</v>
      </c>
      <c r="D32" s="50"/>
      <c r="E32" s="39" t="s">
        <v>50</v>
      </c>
      <c r="F32" s="38">
        <v>120</v>
      </c>
      <c r="G32" s="49"/>
      <c r="H32" s="36">
        <f>ROUND(G32*F32,2)</f>
        <v>0</v>
      </c>
      <c r="J32" s="8">
        <f ca="1" t="shared" si="0"/>
      </c>
      <c r="K32" s="5" t="str">
        <f t="shared" si="4"/>
        <v>E056s(600 mm, 2.0 mm gauge)m</v>
      </c>
      <c r="L32" s="6" t="e">
        <f>MATCH(K32,#REF!,0)</f>
        <v>#REF!</v>
      </c>
      <c r="M32" s="7" t="str">
        <f ca="1" t="shared" si="1"/>
        <v>,0</v>
      </c>
      <c r="N32" s="7" t="str">
        <f ca="1" t="shared" si="2"/>
        <v>C2</v>
      </c>
      <c r="O32" s="7" t="str">
        <f ca="1" t="shared" si="3"/>
        <v>C2</v>
      </c>
      <c r="Q32" s="8"/>
      <c r="R32" s="5"/>
      <c r="S32" s="6"/>
      <c r="T32" s="7"/>
      <c r="U32" s="7"/>
      <c r="V32" s="7"/>
    </row>
    <row r="33" spans="1:22" ht="30" customHeight="1">
      <c r="A33" s="102" t="s">
        <v>139</v>
      </c>
      <c r="B33" s="54" t="s">
        <v>80</v>
      </c>
      <c r="C33" s="104" t="s">
        <v>270</v>
      </c>
      <c r="D33" s="50"/>
      <c r="E33" s="39" t="s">
        <v>50</v>
      </c>
      <c r="F33" s="38">
        <v>15</v>
      </c>
      <c r="G33" s="49"/>
      <c r="H33" s="36">
        <f>ROUND(G33*F33,2)</f>
        <v>0</v>
      </c>
      <c r="J33" s="8">
        <f ca="1" t="shared" si="0"/>
      </c>
      <c r="K33" s="5" t="str">
        <f t="shared" si="4"/>
        <v>E057s(650 mm, 2.0 mm gauge)m</v>
      </c>
      <c r="L33" s="6" t="e">
        <f>MATCH(K33,#REF!,0)</f>
        <v>#REF!</v>
      </c>
      <c r="M33" s="7" t="str">
        <f ca="1" t="shared" si="1"/>
        <v>,0</v>
      </c>
      <c r="N33" s="7" t="str">
        <f ca="1" t="shared" si="2"/>
        <v>C2</v>
      </c>
      <c r="O33" s="7" t="str">
        <f ca="1" t="shared" si="3"/>
        <v>C2</v>
      </c>
      <c r="Q33" s="8"/>
      <c r="R33" s="5"/>
      <c r="S33" s="6"/>
      <c r="T33" s="7"/>
      <c r="U33" s="7"/>
      <c r="V33" s="7"/>
    </row>
    <row r="34" spans="1:22" ht="30" customHeight="1">
      <c r="A34" s="102" t="s">
        <v>139</v>
      </c>
      <c r="B34" s="54" t="s">
        <v>81</v>
      </c>
      <c r="C34" s="65" t="s">
        <v>269</v>
      </c>
      <c r="D34" s="50"/>
      <c r="E34" s="39" t="s">
        <v>50</v>
      </c>
      <c r="F34" s="38">
        <v>165</v>
      </c>
      <c r="G34" s="49"/>
      <c r="H34" s="36">
        <f>ROUND(G34*F34,2)</f>
        <v>0</v>
      </c>
      <c r="J34" s="8">
        <f ca="1" t="shared" si="0"/>
      </c>
      <c r="K34" s="5" t="str">
        <f t="shared" si="4"/>
        <v>E057s(900 mm, 2.0 mm gauge)m</v>
      </c>
      <c r="L34" s="6" t="e">
        <f>MATCH(K34,#REF!,0)</f>
        <v>#REF!</v>
      </c>
      <c r="M34" s="7" t="str">
        <f ca="1" t="shared" si="1"/>
        <v>,0</v>
      </c>
      <c r="N34" s="7" t="str">
        <f ca="1" t="shared" si="2"/>
        <v>C2</v>
      </c>
      <c r="O34" s="7" t="str">
        <f ca="1" t="shared" si="3"/>
        <v>C2</v>
      </c>
      <c r="Q34" s="8"/>
      <c r="R34" s="5"/>
      <c r="S34" s="6"/>
      <c r="T34" s="7"/>
      <c r="U34" s="7"/>
      <c r="V34" s="7"/>
    </row>
    <row r="35" spans="1:22" ht="34.5" customHeight="1">
      <c r="A35" s="102" t="s">
        <v>140</v>
      </c>
      <c r="B35" s="42" t="s">
        <v>19</v>
      </c>
      <c r="C35" s="41" t="s">
        <v>96</v>
      </c>
      <c r="D35" s="50" t="s">
        <v>268</v>
      </c>
      <c r="E35" s="39"/>
      <c r="F35" s="38"/>
      <c r="G35" s="101"/>
      <c r="H35" s="100"/>
      <c r="J35" s="8" t="str">
        <f ca="1" t="shared" si="0"/>
        <v>LOCKED</v>
      </c>
      <c r="K35" s="5" t="str">
        <f t="shared" si="4"/>
        <v>E057iCorrugated Steel Pipe - InstallCW 3610-R3 &amp; E18.</v>
      </c>
      <c r="L35" s="6" t="e">
        <f>MATCH(K35,#REF!,0)</f>
        <v>#REF!</v>
      </c>
      <c r="M35" s="7" t="str">
        <f ca="1" t="shared" si="1"/>
        <v>,0</v>
      </c>
      <c r="N35" s="7" t="str">
        <f ca="1" t="shared" si="2"/>
        <v>G</v>
      </c>
      <c r="O35" s="7" t="str">
        <f ca="1" t="shared" si="3"/>
        <v>C2</v>
      </c>
      <c r="Q35" s="8"/>
      <c r="R35" s="5"/>
      <c r="S35" s="6"/>
      <c r="T35" s="7"/>
      <c r="U35" s="7"/>
      <c r="V35" s="7"/>
    </row>
    <row r="36" spans="1:22" ht="30" customHeight="1">
      <c r="A36" s="102"/>
      <c r="B36" s="54" t="s">
        <v>77</v>
      </c>
      <c r="C36" s="65" t="s">
        <v>296</v>
      </c>
      <c r="D36" s="50"/>
      <c r="E36" s="39" t="s">
        <v>50</v>
      </c>
      <c r="F36" s="38">
        <v>16</v>
      </c>
      <c r="G36" s="49"/>
      <c r="H36" s="36">
        <f aca="true" t="shared" si="6" ref="H36:H41">ROUND(G36*F36,2)</f>
        <v>0</v>
      </c>
      <c r="J36" s="8"/>
      <c r="K36" s="5"/>
      <c r="L36" s="6"/>
      <c r="M36" s="7"/>
      <c r="N36" s="7"/>
      <c r="O36" s="7"/>
      <c r="Q36" s="8"/>
      <c r="R36" s="5"/>
      <c r="S36" s="6"/>
      <c r="T36" s="7"/>
      <c r="U36" s="7"/>
      <c r="V36" s="7"/>
    </row>
    <row r="37" spans="1:22" ht="30" customHeight="1">
      <c r="A37" s="102" t="s">
        <v>141</v>
      </c>
      <c r="B37" s="54" t="s">
        <v>78</v>
      </c>
      <c r="C37" s="65" t="s">
        <v>272</v>
      </c>
      <c r="D37" s="50"/>
      <c r="E37" s="39" t="s">
        <v>50</v>
      </c>
      <c r="F37" s="38">
        <v>25</v>
      </c>
      <c r="G37" s="49"/>
      <c r="H37" s="36">
        <f t="shared" si="6"/>
        <v>0</v>
      </c>
      <c r="J37" s="8">
        <f ca="1" t="shared" si="0"/>
      </c>
      <c r="K37" s="5" t="str">
        <f t="shared" si="4"/>
        <v>E060i(450 mm, 2.0 mm gauge)m</v>
      </c>
      <c r="L37" s="6" t="e">
        <f>MATCH(K37,#REF!,0)</f>
        <v>#REF!</v>
      </c>
      <c r="M37" s="7" t="str">
        <f ca="1" t="shared" si="1"/>
        <v>,0</v>
      </c>
      <c r="N37" s="7" t="str">
        <f ca="1" t="shared" si="2"/>
        <v>C2</v>
      </c>
      <c r="O37" s="7" t="str">
        <f ca="1" t="shared" si="3"/>
        <v>C2</v>
      </c>
      <c r="Q37" s="8"/>
      <c r="R37" s="5"/>
      <c r="S37" s="6"/>
      <c r="T37" s="7"/>
      <c r="U37" s="7"/>
      <c r="V37" s="7"/>
    </row>
    <row r="38" spans="1:22" ht="30" customHeight="1">
      <c r="A38" s="102" t="s">
        <v>142</v>
      </c>
      <c r="B38" s="54" t="s">
        <v>79</v>
      </c>
      <c r="C38" s="65" t="s">
        <v>271</v>
      </c>
      <c r="D38" s="50"/>
      <c r="E38" s="39" t="s">
        <v>50</v>
      </c>
      <c r="F38" s="38">
        <v>120</v>
      </c>
      <c r="G38" s="49"/>
      <c r="H38" s="36">
        <f t="shared" si="6"/>
        <v>0</v>
      </c>
      <c r="J38" s="8">
        <f ca="1" t="shared" si="0"/>
      </c>
      <c r="K38" s="5" t="str">
        <f t="shared" si="4"/>
        <v>E061i(600 mm, 2.0 mm gauge)m</v>
      </c>
      <c r="L38" s="6" t="e">
        <f>MATCH(K38,#REF!,0)</f>
        <v>#REF!</v>
      </c>
      <c r="M38" s="7" t="str">
        <f ca="1" t="shared" si="1"/>
        <v>,0</v>
      </c>
      <c r="N38" s="7" t="str">
        <f ca="1" t="shared" si="2"/>
        <v>C2</v>
      </c>
      <c r="O38" s="7" t="str">
        <f ca="1" t="shared" si="3"/>
        <v>C2</v>
      </c>
      <c r="Q38" s="8"/>
      <c r="R38" s="5"/>
      <c r="S38" s="6"/>
      <c r="T38" s="7"/>
      <c r="U38" s="7"/>
      <c r="V38" s="7"/>
    </row>
    <row r="39" spans="1:22" ht="30" customHeight="1">
      <c r="A39" s="102" t="s">
        <v>143</v>
      </c>
      <c r="B39" s="54" t="s">
        <v>80</v>
      </c>
      <c r="C39" s="104" t="s">
        <v>270</v>
      </c>
      <c r="D39" s="50"/>
      <c r="E39" s="39" t="s">
        <v>50</v>
      </c>
      <c r="F39" s="38">
        <v>15</v>
      </c>
      <c r="G39" s="49"/>
      <c r="H39" s="36">
        <f t="shared" si="6"/>
        <v>0</v>
      </c>
      <c r="J39" s="8">
        <f ca="1" t="shared" si="0"/>
      </c>
      <c r="K39" s="5" t="str">
        <f t="shared" si="4"/>
        <v>E062i(650 mm, 2.0 mm gauge)m</v>
      </c>
      <c r="L39" s="6" t="e">
        <f>MATCH(K39,#REF!,0)</f>
        <v>#REF!</v>
      </c>
      <c r="M39" s="7" t="str">
        <f ca="1" t="shared" si="1"/>
        <v>,0</v>
      </c>
      <c r="N39" s="7" t="str">
        <f ca="1" t="shared" si="2"/>
        <v>C2</v>
      </c>
      <c r="O39" s="7" t="str">
        <f ca="1" t="shared" si="3"/>
        <v>C2</v>
      </c>
      <c r="Q39" s="8"/>
      <c r="R39" s="5"/>
      <c r="S39" s="6"/>
      <c r="T39" s="7"/>
      <c r="U39" s="7"/>
      <c r="V39" s="7"/>
    </row>
    <row r="40" spans="1:22" ht="30" customHeight="1">
      <c r="A40" s="102" t="s">
        <v>143</v>
      </c>
      <c r="B40" s="54" t="s">
        <v>81</v>
      </c>
      <c r="C40" s="65" t="s">
        <v>269</v>
      </c>
      <c r="D40" s="50"/>
      <c r="E40" s="39" t="s">
        <v>50</v>
      </c>
      <c r="F40" s="38">
        <v>165</v>
      </c>
      <c r="G40" s="49"/>
      <c r="H40" s="36">
        <f t="shared" si="6"/>
        <v>0</v>
      </c>
      <c r="J40" s="8">
        <f ca="1" t="shared" si="0"/>
      </c>
      <c r="K40" s="5" t="str">
        <f t="shared" si="4"/>
        <v>E062i(900 mm, 2.0 mm gauge)m</v>
      </c>
      <c r="L40" s="6" t="e">
        <f>MATCH(K40,#REF!,0)</f>
        <v>#REF!</v>
      </c>
      <c r="M40" s="7" t="str">
        <f ca="1" t="shared" si="1"/>
        <v>,0</v>
      </c>
      <c r="N40" s="7" t="str">
        <f ca="1" t="shared" si="2"/>
        <v>C2</v>
      </c>
      <c r="O40" s="7" t="str">
        <f ca="1" t="shared" si="3"/>
        <v>C2</v>
      </c>
      <c r="Q40" s="8"/>
      <c r="R40" s="5"/>
      <c r="S40" s="6"/>
      <c r="T40" s="7"/>
      <c r="U40" s="7"/>
      <c r="V40" s="7"/>
    </row>
    <row r="41" spans="1:22" ht="34.5" customHeight="1">
      <c r="A41" s="102" t="s">
        <v>131</v>
      </c>
      <c r="B41" s="42" t="s">
        <v>20</v>
      </c>
      <c r="C41" s="41" t="s">
        <v>59</v>
      </c>
      <c r="D41" s="50" t="s">
        <v>268</v>
      </c>
      <c r="E41" s="39" t="s">
        <v>49</v>
      </c>
      <c r="F41" s="38">
        <v>1</v>
      </c>
      <c r="G41" s="49"/>
      <c r="H41" s="36">
        <f t="shared" si="6"/>
        <v>0</v>
      </c>
      <c r="J41" s="8">
        <f ca="1" t="shared" si="0"/>
      </c>
      <c r="K41" s="5" t="str">
        <f t="shared" si="4"/>
        <v>E067Connections to Existing CulvertsCW 3610-R3 &amp; E18.each</v>
      </c>
      <c r="L41" s="6" t="e">
        <f>MATCH(K41,#REF!,0)</f>
        <v>#REF!</v>
      </c>
      <c r="M41" s="7" t="str">
        <f ca="1" t="shared" si="1"/>
        <v>,0</v>
      </c>
      <c r="N41" s="7" t="str">
        <f ca="1" t="shared" si="2"/>
        <v>C2</v>
      </c>
      <c r="O41" s="7" t="str">
        <f ca="1" t="shared" si="3"/>
        <v>C2</v>
      </c>
      <c r="Q41" s="8"/>
      <c r="R41" s="5"/>
      <c r="S41" s="6"/>
      <c r="T41" s="7"/>
      <c r="U41" s="7"/>
      <c r="V41" s="7"/>
    </row>
    <row r="42" spans="1:22" ht="33.75" customHeight="1">
      <c r="A42" s="21"/>
      <c r="B42" s="94"/>
      <c r="C42" s="103" t="s">
        <v>57</v>
      </c>
      <c r="D42" s="40"/>
      <c r="E42" s="45"/>
      <c r="F42" s="38"/>
      <c r="G42" s="101"/>
      <c r="H42" s="100"/>
      <c r="J42" s="8" t="str">
        <f ca="1" t="shared" si="0"/>
        <v>LOCKED</v>
      </c>
      <c r="K42" s="5" t="str">
        <f t="shared" si="4"/>
        <v>ADJUSTMENTS</v>
      </c>
      <c r="L42" s="6" t="e">
        <f>MATCH(K42,#REF!,0)</f>
        <v>#REF!</v>
      </c>
      <c r="M42" s="7" t="str">
        <f ca="1" t="shared" si="1"/>
        <v>,0</v>
      </c>
      <c r="N42" s="7" t="str">
        <f ca="1" t="shared" si="2"/>
        <v>G</v>
      </c>
      <c r="O42" s="7" t="str">
        <f ca="1" t="shared" si="3"/>
        <v>C2</v>
      </c>
      <c r="Q42" s="8"/>
      <c r="R42" s="5"/>
      <c r="S42" s="6"/>
      <c r="T42" s="7"/>
      <c r="U42" s="7"/>
      <c r="V42" s="7"/>
    </row>
    <row r="43" spans="1:22" ht="45" customHeight="1">
      <c r="A43" s="102" t="s">
        <v>62</v>
      </c>
      <c r="B43" s="42" t="s">
        <v>70</v>
      </c>
      <c r="C43" s="65" t="s">
        <v>116</v>
      </c>
      <c r="D43" s="50" t="s">
        <v>5</v>
      </c>
      <c r="E43" s="39" t="s">
        <v>49</v>
      </c>
      <c r="F43" s="38">
        <v>1</v>
      </c>
      <c r="G43" s="49"/>
      <c r="H43" s="36">
        <f>ROUND(G43*F43,2)</f>
        <v>0</v>
      </c>
      <c r="J43" s="8">
        <f ca="1" t="shared" si="0"/>
      </c>
      <c r="K43" s="5" t="str">
        <f t="shared" si="4"/>
        <v>F001Adjustment of Catch Basins / Manholes FramesCW 3210-R7each</v>
      </c>
      <c r="L43" s="6" t="e">
        <f>MATCH(K43,#REF!,0)</f>
        <v>#REF!</v>
      </c>
      <c r="M43" s="7" t="str">
        <f ca="1" t="shared" si="1"/>
        <v>,0</v>
      </c>
      <c r="N43" s="7" t="str">
        <f ca="1" t="shared" si="2"/>
        <v>C2</v>
      </c>
      <c r="O43" s="7" t="str">
        <f ca="1" t="shared" si="3"/>
        <v>C2</v>
      </c>
      <c r="Q43" s="8"/>
      <c r="R43" s="5"/>
      <c r="S43" s="6"/>
      <c r="T43" s="7"/>
      <c r="U43" s="7"/>
      <c r="V43" s="7"/>
    </row>
    <row r="44" spans="1:22" ht="33.75" customHeight="1">
      <c r="A44" s="21"/>
      <c r="B44" s="94"/>
      <c r="C44" s="103" t="s">
        <v>52</v>
      </c>
      <c r="D44" s="40"/>
      <c r="E44" s="45"/>
      <c r="F44" s="38"/>
      <c r="G44" s="101"/>
      <c r="H44" s="100"/>
      <c r="J44" s="8" t="str">
        <f ca="1" t="shared" si="0"/>
        <v>LOCKED</v>
      </c>
      <c r="K44" s="5" t="str">
        <f t="shared" si="4"/>
        <v>MISCELLANEOUS</v>
      </c>
      <c r="L44" s="6" t="e">
        <f>MATCH(K44,#REF!,0)</f>
        <v>#REF!</v>
      </c>
      <c r="M44" s="7" t="str">
        <f ca="1" t="shared" si="1"/>
        <v>,0</v>
      </c>
      <c r="N44" s="7" t="str">
        <f ca="1" t="shared" si="2"/>
        <v>G</v>
      </c>
      <c r="O44" s="7" t="str">
        <f ca="1" t="shared" si="3"/>
        <v>C2</v>
      </c>
      <c r="Q44" s="8"/>
      <c r="R44" s="5"/>
      <c r="S44" s="6"/>
      <c r="T44" s="7"/>
      <c r="U44" s="7"/>
      <c r="V44" s="7"/>
    </row>
    <row r="45" spans="1:22" ht="34.5" customHeight="1">
      <c r="A45" s="99" t="s">
        <v>105</v>
      </c>
      <c r="B45" s="42" t="s">
        <v>71</v>
      </c>
      <c r="C45" s="65" t="s">
        <v>114</v>
      </c>
      <c r="D45" s="50" t="s">
        <v>267</v>
      </c>
      <c r="E45" s="39"/>
      <c r="F45" s="38"/>
      <c r="G45" s="101"/>
      <c r="H45" s="100"/>
      <c r="J45" s="8" t="str">
        <f ca="1" t="shared" si="0"/>
        <v>LOCKED</v>
      </c>
      <c r="K45" s="5" t="str">
        <f t="shared" si="4"/>
        <v>H007Chain Link FenceCW 3550-R2 &amp; E19.</v>
      </c>
      <c r="L45" s="6" t="e">
        <f>MATCH(K45,#REF!,0)</f>
        <v>#REF!</v>
      </c>
      <c r="M45" s="7" t="str">
        <f ca="1" t="shared" si="1"/>
        <v>,0</v>
      </c>
      <c r="N45" s="7" t="str">
        <f ca="1" t="shared" si="2"/>
        <v>G</v>
      </c>
      <c r="O45" s="7" t="str">
        <f ca="1" t="shared" si="3"/>
        <v>C2</v>
      </c>
      <c r="Q45" s="8"/>
      <c r="R45" s="5"/>
      <c r="S45" s="6"/>
      <c r="T45" s="7"/>
      <c r="U45" s="7"/>
      <c r="V45" s="7"/>
    </row>
    <row r="46" spans="1:22" ht="30" customHeight="1">
      <c r="A46" s="99" t="s">
        <v>106</v>
      </c>
      <c r="B46" s="54" t="s">
        <v>77</v>
      </c>
      <c r="C46" s="65" t="s">
        <v>266</v>
      </c>
      <c r="D46" s="50"/>
      <c r="E46" s="39" t="s">
        <v>50</v>
      </c>
      <c r="F46" s="38">
        <v>210</v>
      </c>
      <c r="G46" s="49"/>
      <c r="H46" s="36">
        <f>ROUND(G46*F46,2)</f>
        <v>0</v>
      </c>
      <c r="J46" s="8">
        <f ca="1" t="shared" si="0"/>
      </c>
      <c r="K46" s="5" t="str">
        <f t="shared" si="4"/>
        <v>H0081.83 m Heightm</v>
      </c>
      <c r="L46" s="6" t="e">
        <f>MATCH(K46,#REF!,0)</f>
        <v>#REF!</v>
      </c>
      <c r="M46" s="7" t="str">
        <f ca="1" t="shared" si="1"/>
        <v>,0</v>
      </c>
      <c r="N46" s="7" t="str">
        <f ca="1" t="shared" si="2"/>
        <v>C2</v>
      </c>
      <c r="O46" s="7" t="str">
        <f ca="1" t="shared" si="3"/>
        <v>C2</v>
      </c>
      <c r="Q46" s="8"/>
      <c r="R46" s="5"/>
      <c r="S46" s="6"/>
      <c r="T46" s="7"/>
      <c r="U46" s="7"/>
      <c r="V46" s="7"/>
    </row>
    <row r="47" spans="1:22" ht="34.5" customHeight="1">
      <c r="A47" s="99" t="s">
        <v>110</v>
      </c>
      <c r="B47" s="42" t="s">
        <v>136</v>
      </c>
      <c r="C47" s="65" t="s">
        <v>107</v>
      </c>
      <c r="D47" s="50" t="s">
        <v>295</v>
      </c>
      <c r="E47" s="39" t="s">
        <v>47</v>
      </c>
      <c r="F47" s="77">
        <v>20.5</v>
      </c>
      <c r="G47" s="49"/>
      <c r="H47" s="36">
        <f>ROUND(G47*F47,2)</f>
        <v>0</v>
      </c>
      <c r="J47" s="8">
        <f ca="1" t="shared" si="0"/>
      </c>
      <c r="K47" s="5" t="str">
        <f t="shared" si="4"/>
        <v>H012Random Stone RiprapCW 3615-R2 &amp; E18.m³</v>
      </c>
      <c r="L47" s="6" t="e">
        <f>MATCH(K47,#REF!,0)</f>
        <v>#REF!</v>
      </c>
      <c r="M47" s="7" t="str">
        <f ca="1" t="shared" si="1"/>
        <v>F1</v>
      </c>
      <c r="N47" s="7" t="str">
        <f ca="1" t="shared" si="2"/>
        <v>C2</v>
      </c>
      <c r="O47" s="7" t="str">
        <f ca="1" t="shared" si="3"/>
        <v>C2</v>
      </c>
      <c r="Q47" s="8"/>
      <c r="R47" s="5"/>
      <c r="S47" s="6"/>
      <c r="T47" s="7"/>
      <c r="U47" s="7"/>
      <c r="V47" s="7"/>
    </row>
    <row r="48" spans="1:22" s="48" customFormat="1" ht="30" customHeight="1">
      <c r="A48" s="99"/>
      <c r="B48" s="42" t="s">
        <v>98</v>
      </c>
      <c r="C48" s="65" t="s">
        <v>265</v>
      </c>
      <c r="D48" s="50" t="s">
        <v>264</v>
      </c>
      <c r="E48" s="39" t="s">
        <v>47</v>
      </c>
      <c r="F48" s="38">
        <v>100</v>
      </c>
      <c r="G48" s="49"/>
      <c r="H48" s="36">
        <f>ROUND(G48*F48,2)</f>
        <v>0</v>
      </c>
      <c r="J48" s="8">
        <f ca="1" t="shared" si="0"/>
      </c>
      <c r="K48" s="5" t="str">
        <f t="shared" si="4"/>
        <v>Removal of Existing Concrete Foundationm³</v>
      </c>
      <c r="L48" s="6" t="e">
        <f>MATCH(K48,#REF!,0)</f>
        <v>#REF!</v>
      </c>
      <c r="M48" s="7" t="str">
        <f ca="1" t="shared" si="1"/>
        <v>,0</v>
      </c>
      <c r="N48" s="7" t="str">
        <f ca="1" t="shared" si="2"/>
        <v>C2</v>
      </c>
      <c r="O48" s="7" t="str">
        <f ca="1" t="shared" si="3"/>
        <v>C2</v>
      </c>
      <c r="Q48" s="8"/>
      <c r="R48" s="5"/>
      <c r="S48" s="6"/>
      <c r="T48" s="7"/>
      <c r="U48" s="7"/>
      <c r="V48" s="7"/>
    </row>
    <row r="49" spans="1:22" ht="30" customHeight="1">
      <c r="A49" s="21"/>
      <c r="B49" s="42" t="s">
        <v>102</v>
      </c>
      <c r="C49" s="65" t="s">
        <v>263</v>
      </c>
      <c r="D49" s="50" t="s">
        <v>262</v>
      </c>
      <c r="E49" s="39" t="s">
        <v>50</v>
      </c>
      <c r="F49" s="38">
        <v>18</v>
      </c>
      <c r="G49" s="49"/>
      <c r="H49" s="36">
        <f>ROUND(G49*F49,2)</f>
        <v>0</v>
      </c>
      <c r="J49" s="8">
        <f ca="1" t="shared" si="0"/>
      </c>
      <c r="K49" s="5" t="str">
        <f t="shared" si="4"/>
        <v>Relocation of Culvertm</v>
      </c>
      <c r="L49" s="6" t="e">
        <f>MATCH(K49,#REF!,0)</f>
        <v>#REF!</v>
      </c>
      <c r="M49" s="7" t="str">
        <f ca="1" t="shared" si="1"/>
        <v>,0</v>
      </c>
      <c r="N49" s="7" t="str">
        <f ca="1" t="shared" si="2"/>
        <v>C2</v>
      </c>
      <c r="O49" s="7" t="str">
        <f ca="1" t="shared" si="3"/>
        <v>C2</v>
      </c>
      <c r="Q49" s="8"/>
      <c r="R49" s="5"/>
      <c r="S49" s="6"/>
      <c r="T49" s="7"/>
      <c r="U49" s="7"/>
      <c r="V49" s="7"/>
    </row>
    <row r="50" spans="1:22" ht="34.5" customHeight="1">
      <c r="A50" s="21"/>
      <c r="B50" s="42" t="s">
        <v>103</v>
      </c>
      <c r="C50" s="65" t="s">
        <v>261</v>
      </c>
      <c r="D50" s="50" t="s">
        <v>267</v>
      </c>
      <c r="E50" s="39" t="s">
        <v>50</v>
      </c>
      <c r="F50" s="38">
        <v>230</v>
      </c>
      <c r="G50" s="49"/>
      <c r="H50" s="36">
        <f>ROUND(G50*F50,2)</f>
        <v>0</v>
      </c>
      <c r="J50" s="8">
        <f ca="1" t="shared" si="0"/>
      </c>
      <c r="K50" s="5" t="str">
        <f t="shared" si="4"/>
        <v>Remove and Salvage Chain Link FenceCW 3550-R2 &amp; E19.m</v>
      </c>
      <c r="L50" s="6" t="e">
        <f>MATCH(K50,#REF!,0)</f>
        <v>#REF!</v>
      </c>
      <c r="M50" s="7" t="str">
        <f ca="1" t="shared" si="1"/>
        <v>,0</v>
      </c>
      <c r="N50" s="7" t="str">
        <f ca="1" t="shared" si="2"/>
        <v>C2</v>
      </c>
      <c r="O50" s="7" t="str">
        <f ca="1" t="shared" si="3"/>
        <v>C2</v>
      </c>
      <c r="Q50" s="8"/>
      <c r="R50" s="5"/>
      <c r="S50" s="6"/>
      <c r="T50" s="7"/>
      <c r="U50" s="7"/>
      <c r="V50" s="7"/>
    </row>
    <row r="51" spans="1:22" ht="33.75" customHeight="1">
      <c r="A51" s="21"/>
      <c r="B51" s="98"/>
      <c r="C51" s="68" t="s">
        <v>153</v>
      </c>
      <c r="D51" s="53"/>
      <c r="E51" s="67"/>
      <c r="F51" s="38"/>
      <c r="G51" s="97"/>
      <c r="H51" s="96"/>
      <c r="J51" s="8" t="str">
        <f ca="1" t="shared" si="0"/>
        <v>LOCKED</v>
      </c>
      <c r="K51" s="5" t="str">
        <f t="shared" si="4"/>
        <v>PROVISIONAL ITEMS</v>
      </c>
      <c r="L51" s="6" t="e">
        <f>MATCH(K51,#REF!,0)</f>
        <v>#REF!</v>
      </c>
      <c r="M51" s="7" t="str">
        <f ca="1" t="shared" si="1"/>
        <v>,0</v>
      </c>
      <c r="N51" s="7" t="str">
        <f ca="1" t="shared" si="2"/>
        <v>C2</v>
      </c>
      <c r="O51" s="7" t="str">
        <f ca="1" t="shared" si="3"/>
        <v>C2</v>
      </c>
      <c r="Q51" s="8"/>
      <c r="R51" s="5"/>
      <c r="S51" s="6"/>
      <c r="T51" s="7"/>
      <c r="U51" s="7"/>
      <c r="V51" s="7"/>
    </row>
    <row r="52" spans="1:22" ht="36.75" customHeight="1">
      <c r="A52" s="21"/>
      <c r="B52" s="42" t="s">
        <v>104</v>
      </c>
      <c r="C52" s="65" t="s">
        <v>260</v>
      </c>
      <c r="D52" s="50" t="s">
        <v>259</v>
      </c>
      <c r="E52" s="39" t="s">
        <v>49</v>
      </c>
      <c r="F52" s="38">
        <v>2</v>
      </c>
      <c r="G52" s="37"/>
      <c r="H52" s="36">
        <f>ROUND(G52*F52,2)</f>
        <v>0</v>
      </c>
      <c r="J52" s="8">
        <f ca="1" t="shared" si="0"/>
      </c>
      <c r="K52" s="5" t="str">
        <f t="shared" si="4"/>
        <v>Tree RemovalCW 3010-R4 E32.each</v>
      </c>
      <c r="L52" s="6" t="e">
        <f>MATCH(K52,#REF!,0)</f>
        <v>#REF!</v>
      </c>
      <c r="M52" s="7" t="str">
        <f ca="1" t="shared" si="1"/>
        <v>,0</v>
      </c>
      <c r="N52" s="7" t="str">
        <f ca="1" t="shared" si="2"/>
        <v>C2</v>
      </c>
      <c r="O52" s="7" t="str">
        <f ca="1" t="shared" si="3"/>
        <v>C2</v>
      </c>
      <c r="Q52" s="8"/>
      <c r="R52" s="5"/>
      <c r="S52" s="6"/>
      <c r="T52" s="7"/>
      <c r="U52" s="7"/>
      <c r="V52" s="7"/>
    </row>
    <row r="53" spans="1:22" ht="45" customHeight="1">
      <c r="A53" s="21"/>
      <c r="B53" s="35" t="str">
        <f>+B7</f>
        <v>A</v>
      </c>
      <c r="C53" s="171" t="str">
        <f>+C7</f>
        <v>CN REDDITT SUBDIVISION - RAIL SHOOFLY - GRADE PREPARATION</v>
      </c>
      <c r="D53" s="172"/>
      <c r="E53" s="172"/>
      <c r="F53" s="173"/>
      <c r="G53" s="34" t="s">
        <v>149</v>
      </c>
      <c r="H53" s="33">
        <f>SUM(H8:H52)</f>
        <v>0</v>
      </c>
      <c r="J53" s="8" t="str">
        <f ca="1" t="shared" si="0"/>
        <v>LOCKED</v>
      </c>
      <c r="K53" s="5" t="str">
        <f t="shared" si="4"/>
        <v>CN REDDITT SUBDIVISION - RAIL SHOOFLY - GRADE PREPARATION</v>
      </c>
      <c r="L53" s="6" t="e">
        <f>MATCH(K53,#REF!,0)</f>
        <v>#REF!</v>
      </c>
      <c r="M53" s="7" t="str">
        <f ca="1" t="shared" si="1"/>
        <v>G</v>
      </c>
      <c r="N53" s="7" t="str">
        <f ca="1" t="shared" si="2"/>
        <v>C2</v>
      </c>
      <c r="O53" s="7" t="str">
        <f ca="1" t="shared" si="3"/>
        <v>C2</v>
      </c>
      <c r="Q53" s="8"/>
      <c r="R53" s="5"/>
      <c r="S53" s="6"/>
      <c r="T53" s="7"/>
      <c r="U53" s="7"/>
      <c r="V53" s="7"/>
    </row>
    <row r="54" spans="1:22" ht="49.5" customHeight="1">
      <c r="A54" s="21"/>
      <c r="B54" s="95" t="s">
        <v>118</v>
      </c>
      <c r="C54" s="174" t="s">
        <v>258</v>
      </c>
      <c r="D54" s="174"/>
      <c r="E54" s="174"/>
      <c r="F54" s="174"/>
      <c r="G54" s="174"/>
      <c r="H54" s="175"/>
      <c r="J54" s="8" t="str">
        <f ca="1" t="shared" si="0"/>
        <v>LOCKED</v>
      </c>
      <c r="K54" s="5" t="str">
        <f t="shared" si="4"/>
        <v>PLESSIS ROAD - MISCELLANEOUS WASTEWATER SEWER, WATERMAIN AND LAND DRAINAGE WORKS</v>
      </c>
      <c r="L54" s="6" t="e">
        <f>MATCH(K54,#REF!,0)</f>
        <v>#REF!</v>
      </c>
      <c r="M54" s="7" t="str">
        <f ca="1" t="shared" si="1"/>
        <v>F0</v>
      </c>
      <c r="N54" s="7" t="str">
        <f ca="1" t="shared" si="2"/>
        <v>F0</v>
      </c>
      <c r="O54" s="7" t="str">
        <f ca="1" t="shared" si="3"/>
        <v>F0</v>
      </c>
      <c r="Q54" s="8"/>
      <c r="R54" s="5"/>
      <c r="S54" s="6"/>
      <c r="T54" s="7"/>
      <c r="U54" s="7"/>
      <c r="V54" s="7"/>
    </row>
    <row r="55" spans="1:22" ht="51" customHeight="1">
      <c r="A55" s="21"/>
      <c r="B55" s="94"/>
      <c r="C55" s="46" t="s">
        <v>56</v>
      </c>
      <c r="D55" s="40"/>
      <c r="E55" s="45"/>
      <c r="F55" s="38"/>
      <c r="G55" s="44"/>
      <c r="H55" s="43"/>
      <c r="J55" s="8" t="str">
        <f ca="1" t="shared" si="0"/>
        <v>LOCKED</v>
      </c>
      <c r="K55" s="5" t="str">
        <f t="shared" si="4"/>
        <v>ASSOCIATED DRAINAGE AND UNDERGROUND WORKS</v>
      </c>
      <c r="L55" s="6" t="e">
        <f>MATCH(K55,#REF!,0)</f>
        <v>#REF!</v>
      </c>
      <c r="M55" s="7" t="str">
        <f ca="1" t="shared" si="1"/>
        <v>,0</v>
      </c>
      <c r="N55" s="7" t="str">
        <f ca="1" t="shared" si="2"/>
        <v>C2</v>
      </c>
      <c r="O55" s="7" t="str">
        <f ca="1" t="shared" si="3"/>
        <v>C2</v>
      </c>
      <c r="Q55" s="8"/>
      <c r="R55" s="5"/>
      <c r="S55" s="6"/>
      <c r="T55" s="7"/>
      <c r="U55" s="7"/>
      <c r="V55" s="7"/>
    </row>
    <row r="56" spans="1:22" ht="30" customHeight="1">
      <c r="A56" s="21"/>
      <c r="B56" s="42" t="s">
        <v>22</v>
      </c>
      <c r="C56" s="65" t="s">
        <v>244</v>
      </c>
      <c r="D56" s="50" t="s">
        <v>3</v>
      </c>
      <c r="E56" s="39"/>
      <c r="F56" s="38"/>
      <c r="G56" s="93"/>
      <c r="H56" s="36"/>
      <c r="J56" s="8" t="str">
        <f ca="1" t="shared" si="0"/>
        <v>LOCKED</v>
      </c>
      <c r="K56" s="5" t="str">
        <f t="shared" si="4"/>
        <v>Gravity SewersCW 2130-R12</v>
      </c>
      <c r="L56" s="6" t="e">
        <f>MATCH(K56,#REF!,0)</f>
        <v>#REF!</v>
      </c>
      <c r="M56" s="7" t="str">
        <f ca="1" t="shared" si="1"/>
        <v>,0</v>
      </c>
      <c r="N56" s="7" t="str">
        <f ca="1" t="shared" si="2"/>
        <v>C2</v>
      </c>
      <c r="O56" s="7" t="str">
        <f ca="1" t="shared" si="3"/>
        <v>C2</v>
      </c>
      <c r="Q56" s="8"/>
      <c r="R56" s="5"/>
      <c r="S56" s="6"/>
      <c r="T56" s="7"/>
      <c r="U56" s="7"/>
      <c r="V56" s="7"/>
    </row>
    <row r="57" spans="1:22" ht="28.5" customHeight="1">
      <c r="A57" s="21"/>
      <c r="B57" s="92" t="s">
        <v>77</v>
      </c>
      <c r="C57" s="79" t="s">
        <v>257</v>
      </c>
      <c r="D57" s="70"/>
      <c r="E57" s="61"/>
      <c r="F57" s="38"/>
      <c r="G57" s="74"/>
      <c r="H57" s="73"/>
      <c r="J57" s="8" t="str">
        <f ca="1" t="shared" si="0"/>
        <v>LOCKED</v>
      </c>
      <c r="K57" s="5" t="str">
        <f t="shared" si="4"/>
        <v>250 mm SDR 35 PVC</v>
      </c>
      <c r="L57" s="6" t="e">
        <f>MATCH(K57,#REF!,0)</f>
        <v>#REF!</v>
      </c>
      <c r="M57" s="7" t="str">
        <f ca="1" t="shared" si="1"/>
        <v>,0</v>
      </c>
      <c r="N57" s="7" t="str">
        <f ca="1" t="shared" si="2"/>
        <v>G</v>
      </c>
      <c r="O57" s="7" t="str">
        <f ca="1" t="shared" si="3"/>
        <v>C2</v>
      </c>
      <c r="Q57" s="8"/>
      <c r="R57" s="5"/>
      <c r="S57" s="6"/>
      <c r="T57" s="7"/>
      <c r="U57" s="7"/>
      <c r="V57" s="7"/>
    </row>
    <row r="58" spans="1:22" ht="39" customHeight="1">
      <c r="A58" s="21"/>
      <c r="B58" s="92" t="s">
        <v>127</v>
      </c>
      <c r="C58" s="78" t="s">
        <v>251</v>
      </c>
      <c r="D58" s="70"/>
      <c r="E58" s="61" t="s">
        <v>50</v>
      </c>
      <c r="F58" s="38">
        <v>55</v>
      </c>
      <c r="G58" s="49"/>
      <c r="H58" s="36">
        <f>ROUND(G58*F58,2)</f>
        <v>0</v>
      </c>
      <c r="J58" s="8">
        <f ca="1" t="shared" si="0"/>
      </c>
      <c r="K58" s="5" t="str">
        <f t="shared" si="4"/>
        <v>In a Trench, Class B Sand Bedding, Class 4 Backfillm</v>
      </c>
      <c r="L58" s="6" t="e">
        <f>MATCH(K58,#REF!,0)</f>
        <v>#REF!</v>
      </c>
      <c r="M58" s="7" t="str">
        <f ca="1" t="shared" si="1"/>
        <v>,0</v>
      </c>
      <c r="N58" s="7" t="str">
        <f ca="1" t="shared" si="2"/>
        <v>C2</v>
      </c>
      <c r="O58" s="7" t="str">
        <f ca="1" t="shared" si="3"/>
        <v>C2</v>
      </c>
      <c r="Q58" s="8"/>
      <c r="R58" s="5"/>
      <c r="S58" s="6"/>
      <c r="T58" s="7"/>
      <c r="U58" s="7"/>
      <c r="V58" s="7"/>
    </row>
    <row r="59" spans="1:22" ht="28.5" customHeight="1">
      <c r="A59" s="21"/>
      <c r="B59" s="92" t="s">
        <v>78</v>
      </c>
      <c r="C59" s="78" t="s">
        <v>256</v>
      </c>
      <c r="D59" s="81"/>
      <c r="E59" s="82"/>
      <c r="F59" s="38"/>
      <c r="G59" s="91"/>
      <c r="H59" s="36"/>
      <c r="J59" s="8" t="str">
        <f ca="1" t="shared" si="0"/>
        <v>LOCKED</v>
      </c>
      <c r="K59" s="5" t="str">
        <f t="shared" si="4"/>
        <v>375 m C76-IV or SDR 35 PVC</v>
      </c>
      <c r="L59" s="6" t="e">
        <f>MATCH(K59,#REF!,0)</f>
        <v>#REF!</v>
      </c>
      <c r="M59" s="7" t="str">
        <f ca="1" t="shared" si="1"/>
        <v>,0</v>
      </c>
      <c r="N59" s="7" t="str">
        <f ca="1" t="shared" si="2"/>
        <v>G</v>
      </c>
      <c r="O59" s="7" t="str">
        <f ca="1" t="shared" si="3"/>
        <v>C2</v>
      </c>
      <c r="Q59" s="8"/>
      <c r="R59" s="5"/>
      <c r="S59" s="6"/>
      <c r="T59" s="7"/>
      <c r="U59" s="7"/>
      <c r="V59" s="7"/>
    </row>
    <row r="60" spans="1:22" ht="39" customHeight="1">
      <c r="A60" s="21"/>
      <c r="B60" s="92" t="s">
        <v>127</v>
      </c>
      <c r="C60" s="78" t="s">
        <v>252</v>
      </c>
      <c r="D60" s="81"/>
      <c r="E60" s="82" t="s">
        <v>50</v>
      </c>
      <c r="F60" s="38">
        <v>5</v>
      </c>
      <c r="G60" s="49"/>
      <c r="H60" s="36">
        <f>ROUND(G60*F60,2)</f>
        <v>0</v>
      </c>
      <c r="J60" s="8">
        <f ca="1" t="shared" si="0"/>
      </c>
      <c r="K60" s="5" t="str">
        <f t="shared" si="4"/>
        <v>In a Trench, Class B Sand Bedding, Class 2 Backfillm</v>
      </c>
      <c r="L60" s="6" t="e">
        <f>MATCH(K60,#REF!,0)</f>
        <v>#REF!</v>
      </c>
      <c r="M60" s="7" t="str">
        <f ca="1" t="shared" si="1"/>
        <v>,0</v>
      </c>
      <c r="N60" s="7" t="str">
        <f ca="1" t="shared" si="2"/>
        <v>C2</v>
      </c>
      <c r="O60" s="7" t="str">
        <f ca="1" t="shared" si="3"/>
        <v>C2</v>
      </c>
      <c r="Q60" s="8"/>
      <c r="R60" s="5"/>
      <c r="S60" s="6"/>
      <c r="T60" s="7"/>
      <c r="U60" s="7"/>
      <c r="V60" s="7"/>
    </row>
    <row r="61" spans="1:22" ht="39" customHeight="1">
      <c r="A61" s="21"/>
      <c r="B61" s="83" t="s">
        <v>128</v>
      </c>
      <c r="C61" s="78" t="s">
        <v>255</v>
      </c>
      <c r="D61" s="81"/>
      <c r="E61" s="82" t="s">
        <v>50</v>
      </c>
      <c r="F61" s="38">
        <v>10</v>
      </c>
      <c r="G61" s="49"/>
      <c r="H61" s="36">
        <f>ROUND(G61*F61,2)</f>
        <v>0</v>
      </c>
      <c r="J61" s="8">
        <f ca="1" t="shared" si="0"/>
      </c>
      <c r="K61" s="5" t="str">
        <f t="shared" si="4"/>
        <v>Trenchless Installation, Class B Sand Bedding, Class 2 Backfillm</v>
      </c>
      <c r="L61" s="6" t="e">
        <f>MATCH(K61,#REF!,0)</f>
        <v>#REF!</v>
      </c>
      <c r="M61" s="7" t="str">
        <f ca="1" t="shared" si="1"/>
        <v>,0</v>
      </c>
      <c r="N61" s="7" t="str">
        <f ca="1" t="shared" si="2"/>
        <v>C2</v>
      </c>
      <c r="O61" s="7" t="str">
        <f ca="1" t="shared" si="3"/>
        <v>C2</v>
      </c>
      <c r="Q61" s="8"/>
      <c r="R61" s="5"/>
      <c r="S61" s="6"/>
      <c r="T61" s="7"/>
      <c r="U61" s="7"/>
      <c r="V61" s="7"/>
    </row>
    <row r="62" spans="1:22" ht="28.5" customHeight="1">
      <c r="A62" s="21"/>
      <c r="B62" s="83" t="s">
        <v>79</v>
      </c>
      <c r="C62" s="79" t="s">
        <v>254</v>
      </c>
      <c r="D62" s="81"/>
      <c r="E62" s="82"/>
      <c r="F62" s="38"/>
      <c r="G62" s="91"/>
      <c r="H62" s="73"/>
      <c r="J62" s="8" t="str">
        <f ca="1" t="shared" si="0"/>
        <v>LOCKED</v>
      </c>
      <c r="K62" s="5" t="str">
        <f t="shared" si="4"/>
        <v>450 mm C76-IV or SDR 35 PVC</v>
      </c>
      <c r="L62" s="6" t="e">
        <f>MATCH(K62,#REF!,0)</f>
        <v>#REF!</v>
      </c>
      <c r="M62" s="7" t="str">
        <f ca="1" t="shared" si="1"/>
        <v>,0</v>
      </c>
      <c r="N62" s="7" t="str">
        <f ca="1" t="shared" si="2"/>
        <v>G</v>
      </c>
      <c r="O62" s="7" t="str">
        <f ca="1" t="shared" si="3"/>
        <v>C2</v>
      </c>
      <c r="Q62" s="8"/>
      <c r="R62" s="5"/>
      <c r="S62" s="6"/>
      <c r="T62" s="7"/>
      <c r="U62" s="7"/>
      <c r="V62" s="7"/>
    </row>
    <row r="63" spans="1:22" ht="39" customHeight="1">
      <c r="A63" s="21"/>
      <c r="B63" s="83" t="s">
        <v>127</v>
      </c>
      <c r="C63" s="78" t="s">
        <v>251</v>
      </c>
      <c r="D63" s="81"/>
      <c r="E63" s="82" t="s">
        <v>50</v>
      </c>
      <c r="F63" s="38">
        <v>114</v>
      </c>
      <c r="G63" s="49"/>
      <c r="H63" s="36">
        <f>ROUND(G63*F63,2)</f>
        <v>0</v>
      </c>
      <c r="J63" s="8">
        <f ca="1" t="shared" si="0"/>
      </c>
      <c r="K63" s="5" t="str">
        <f t="shared" si="4"/>
        <v>In a Trench, Class B Sand Bedding, Class 4 Backfillm</v>
      </c>
      <c r="L63" s="6" t="e">
        <f>MATCH(K63,#REF!,0)</f>
        <v>#REF!</v>
      </c>
      <c r="M63" s="7" t="str">
        <f ca="1" t="shared" si="1"/>
        <v>,0</v>
      </c>
      <c r="N63" s="7" t="str">
        <f ca="1" t="shared" si="2"/>
        <v>C2</v>
      </c>
      <c r="O63" s="7" t="str">
        <f ca="1" t="shared" si="3"/>
        <v>C2</v>
      </c>
      <c r="Q63" s="8"/>
      <c r="R63" s="5"/>
      <c r="S63" s="6"/>
      <c r="T63" s="7"/>
      <c r="U63" s="7"/>
      <c r="V63" s="7"/>
    </row>
    <row r="64" spans="1:22" ht="28.5" customHeight="1">
      <c r="A64" s="21"/>
      <c r="B64" s="83" t="s">
        <v>80</v>
      </c>
      <c r="C64" s="79" t="s">
        <v>253</v>
      </c>
      <c r="D64" s="81"/>
      <c r="E64" s="82"/>
      <c r="F64" s="38"/>
      <c r="G64" s="91"/>
      <c r="H64" s="36"/>
      <c r="J64" s="8" t="str">
        <f ca="1" t="shared" si="0"/>
        <v>LOCKED</v>
      </c>
      <c r="K64" s="5" t="str">
        <f t="shared" si="4"/>
        <v>450 mm C76-V or SDR 35 PVC</v>
      </c>
      <c r="L64" s="6" t="e">
        <f>MATCH(K64,#REF!,0)</f>
        <v>#REF!</v>
      </c>
      <c r="M64" s="7" t="str">
        <f ca="1" t="shared" si="1"/>
        <v>,0</v>
      </c>
      <c r="N64" s="7" t="str">
        <f ca="1" t="shared" si="2"/>
        <v>G</v>
      </c>
      <c r="O64" s="7" t="str">
        <f ca="1" t="shared" si="3"/>
        <v>C2</v>
      </c>
      <c r="Q64" s="8"/>
      <c r="R64" s="5"/>
      <c r="S64" s="6"/>
      <c r="T64" s="7"/>
      <c r="U64" s="7"/>
      <c r="V64" s="7"/>
    </row>
    <row r="65" spans="1:22" ht="39" customHeight="1">
      <c r="A65" s="21"/>
      <c r="B65" s="83" t="s">
        <v>127</v>
      </c>
      <c r="C65" s="78" t="s">
        <v>251</v>
      </c>
      <c r="D65" s="81"/>
      <c r="E65" s="82" t="s">
        <v>50</v>
      </c>
      <c r="F65" s="38">
        <v>117</v>
      </c>
      <c r="G65" s="49"/>
      <c r="H65" s="36">
        <f>ROUND(G65*F65,2)</f>
        <v>0</v>
      </c>
      <c r="J65" s="8">
        <f ca="1" t="shared" si="0"/>
      </c>
      <c r="K65" s="5" t="str">
        <f t="shared" si="4"/>
        <v>In a Trench, Class B Sand Bedding, Class 4 Backfillm</v>
      </c>
      <c r="L65" s="6" t="e">
        <f>MATCH(K65,#REF!,0)</f>
        <v>#REF!</v>
      </c>
      <c r="M65" s="7" t="str">
        <f ca="1" t="shared" si="1"/>
        <v>,0</v>
      </c>
      <c r="N65" s="7" t="str">
        <f ca="1" t="shared" si="2"/>
        <v>C2</v>
      </c>
      <c r="O65" s="7" t="str">
        <f ca="1" t="shared" si="3"/>
        <v>C2</v>
      </c>
      <c r="Q65" s="8"/>
      <c r="R65" s="5"/>
      <c r="S65" s="6"/>
      <c r="T65" s="7"/>
      <c r="U65" s="7"/>
      <c r="V65" s="7"/>
    </row>
    <row r="66" spans="1:22" ht="28.5" customHeight="1">
      <c r="A66" s="21"/>
      <c r="B66" s="83" t="s">
        <v>81</v>
      </c>
      <c r="C66" s="79" t="s">
        <v>232</v>
      </c>
      <c r="D66" s="81"/>
      <c r="E66" s="82"/>
      <c r="F66" s="38"/>
      <c r="G66" s="91"/>
      <c r="H66" s="73"/>
      <c r="J66" s="8" t="str">
        <f ca="1" t="shared" si="0"/>
        <v>LOCKED</v>
      </c>
      <c r="K66" s="5" t="str">
        <f t="shared" si="4"/>
        <v>450 mm C76-V</v>
      </c>
      <c r="L66" s="6" t="e">
        <f>MATCH(K66,#REF!,0)</f>
        <v>#REF!</v>
      </c>
      <c r="M66" s="7" t="str">
        <f ca="1" t="shared" si="1"/>
        <v>,0</v>
      </c>
      <c r="N66" s="7" t="str">
        <f ca="1" t="shared" si="2"/>
        <v>G</v>
      </c>
      <c r="O66" s="7" t="str">
        <f ca="1" t="shared" si="3"/>
        <v>C2</v>
      </c>
      <c r="Q66" s="8"/>
      <c r="R66" s="5"/>
      <c r="S66" s="6"/>
      <c r="T66" s="7"/>
      <c r="U66" s="7"/>
      <c r="V66" s="7"/>
    </row>
    <row r="67" spans="1:22" ht="39" customHeight="1">
      <c r="A67" s="21"/>
      <c r="B67" s="83" t="s">
        <v>127</v>
      </c>
      <c r="C67" s="78" t="s">
        <v>252</v>
      </c>
      <c r="D67" s="81"/>
      <c r="E67" s="82" t="s">
        <v>50</v>
      </c>
      <c r="F67" s="38">
        <v>20</v>
      </c>
      <c r="G67" s="49"/>
      <c r="H67" s="36">
        <f>ROUND(G67*F67,2)</f>
        <v>0</v>
      </c>
      <c r="J67" s="8">
        <f ca="1" t="shared" si="0"/>
      </c>
      <c r="K67" s="5" t="str">
        <f t="shared" si="4"/>
        <v>In a Trench, Class B Sand Bedding, Class 2 Backfillm</v>
      </c>
      <c r="L67" s="6" t="e">
        <f>MATCH(K67,#REF!,0)</f>
        <v>#REF!</v>
      </c>
      <c r="M67" s="7" t="str">
        <f ca="1" t="shared" si="1"/>
        <v>,0</v>
      </c>
      <c r="N67" s="7" t="str">
        <f ca="1" t="shared" si="2"/>
        <v>C2</v>
      </c>
      <c r="O67" s="7" t="str">
        <f ca="1" t="shared" si="3"/>
        <v>C2</v>
      </c>
      <c r="Q67" s="8"/>
      <c r="R67" s="5"/>
      <c r="S67" s="6"/>
      <c r="T67" s="7"/>
      <c r="U67" s="7"/>
      <c r="V67" s="7"/>
    </row>
    <row r="68" spans="1:22" ht="39" customHeight="1">
      <c r="A68" s="21"/>
      <c r="B68" s="83" t="s">
        <v>128</v>
      </c>
      <c r="C68" s="78" t="s">
        <v>251</v>
      </c>
      <c r="D68" s="81"/>
      <c r="E68" s="82" t="s">
        <v>50</v>
      </c>
      <c r="F68" s="38">
        <v>39</v>
      </c>
      <c r="G68" s="49"/>
      <c r="H68" s="36">
        <f>ROUND(G68*F68,2)</f>
        <v>0</v>
      </c>
      <c r="J68" s="8">
        <f ca="1" t="shared" si="0"/>
      </c>
      <c r="K68" s="5" t="str">
        <f t="shared" si="4"/>
        <v>In a Trench, Class B Sand Bedding, Class 4 Backfillm</v>
      </c>
      <c r="L68" s="6" t="e">
        <f>MATCH(K68,#REF!,0)</f>
        <v>#REF!</v>
      </c>
      <c r="M68" s="7" t="str">
        <f ca="1" t="shared" si="1"/>
        <v>,0</v>
      </c>
      <c r="N68" s="7" t="str">
        <f ca="1" t="shared" si="2"/>
        <v>C2</v>
      </c>
      <c r="O68" s="7" t="str">
        <f ca="1" t="shared" si="3"/>
        <v>C2</v>
      </c>
      <c r="Q68" s="8"/>
      <c r="R68" s="5"/>
      <c r="S68" s="6"/>
      <c r="T68" s="7"/>
      <c r="U68" s="7"/>
      <c r="V68" s="7"/>
    </row>
    <row r="69" spans="1:22" ht="39" customHeight="1">
      <c r="A69" s="21"/>
      <c r="B69" s="83" t="s">
        <v>129</v>
      </c>
      <c r="C69" s="78" t="s">
        <v>250</v>
      </c>
      <c r="D69" s="81"/>
      <c r="E69" s="82" t="s">
        <v>50</v>
      </c>
      <c r="F69" s="38">
        <v>28</v>
      </c>
      <c r="G69" s="49"/>
      <c r="H69" s="36">
        <f>ROUND(G69*F69,2)</f>
        <v>0</v>
      </c>
      <c r="J69" s="8">
        <f ca="1" t="shared" si="0"/>
      </c>
      <c r="K69" s="5" t="str">
        <f t="shared" si="4"/>
        <v>Trenchless Installation, Class B Bedding, Class 2 Backfillm</v>
      </c>
      <c r="L69" s="6" t="e">
        <f>MATCH(K69,#REF!,0)</f>
        <v>#REF!</v>
      </c>
      <c r="M69" s="7" t="str">
        <f ca="1" t="shared" si="1"/>
        <v>,0</v>
      </c>
      <c r="N69" s="7" t="str">
        <f ca="1" t="shared" si="2"/>
        <v>C2</v>
      </c>
      <c r="O69" s="7" t="str">
        <f ca="1" t="shared" si="3"/>
        <v>C2</v>
      </c>
      <c r="Q69" s="8"/>
      <c r="R69" s="5"/>
      <c r="S69" s="6"/>
      <c r="T69" s="7"/>
      <c r="U69" s="7"/>
      <c r="V69" s="7"/>
    </row>
    <row r="70" spans="1:22" ht="28.5" customHeight="1">
      <c r="A70" s="21"/>
      <c r="B70" s="83" t="s">
        <v>82</v>
      </c>
      <c r="C70" s="79" t="s">
        <v>231</v>
      </c>
      <c r="D70" s="81"/>
      <c r="E70" s="82"/>
      <c r="F70" s="38"/>
      <c r="G70" s="91"/>
      <c r="H70" s="73"/>
      <c r="J70" s="8" t="str">
        <f ca="1" t="shared" si="0"/>
        <v>LOCKED</v>
      </c>
      <c r="K70" s="5" t="str">
        <f t="shared" si="4"/>
        <v>525 mm C76-III</v>
      </c>
      <c r="L70" s="6" t="e">
        <f>MATCH(K70,#REF!,0)</f>
        <v>#REF!</v>
      </c>
      <c r="M70" s="7" t="str">
        <f ca="1" t="shared" si="1"/>
        <v>,0</v>
      </c>
      <c r="N70" s="7" t="str">
        <f ca="1" t="shared" si="2"/>
        <v>G</v>
      </c>
      <c r="O70" s="7" t="str">
        <f ca="1" t="shared" si="3"/>
        <v>C2</v>
      </c>
      <c r="Q70" s="8"/>
      <c r="R70" s="5"/>
      <c r="S70" s="6"/>
      <c r="T70" s="7"/>
      <c r="U70" s="7"/>
      <c r="V70" s="7"/>
    </row>
    <row r="71" spans="1:22" ht="39" customHeight="1">
      <c r="A71" s="21"/>
      <c r="B71" s="83" t="s">
        <v>127</v>
      </c>
      <c r="C71" s="65" t="s">
        <v>249</v>
      </c>
      <c r="D71" s="81"/>
      <c r="E71" s="82" t="s">
        <v>50</v>
      </c>
      <c r="F71" s="38">
        <v>141</v>
      </c>
      <c r="G71" s="49"/>
      <c r="H71" s="36">
        <f>ROUND(G71*F71,2)</f>
        <v>0</v>
      </c>
      <c r="J71" s="8">
        <f ca="1" t="shared" si="0"/>
      </c>
      <c r="K71" s="5" t="str">
        <f t="shared" si="4"/>
        <v>In a Trench With Class B Sand Bedding, Class 2 Backfillm</v>
      </c>
      <c r="L71" s="6" t="e">
        <f>MATCH(K71,#REF!,0)</f>
        <v>#REF!</v>
      </c>
      <c r="M71" s="7" t="str">
        <f ca="1" t="shared" si="1"/>
        <v>,0</v>
      </c>
      <c r="N71" s="7" t="str">
        <f ca="1" t="shared" si="2"/>
        <v>C2</v>
      </c>
      <c r="O71" s="7" t="str">
        <f ca="1" t="shared" si="3"/>
        <v>C2</v>
      </c>
      <c r="Q71" s="8"/>
      <c r="R71" s="5"/>
      <c r="S71" s="6"/>
      <c r="T71" s="7"/>
      <c r="U71" s="7"/>
      <c r="V71" s="7"/>
    </row>
    <row r="72" spans="1:22" ht="39" customHeight="1">
      <c r="A72" s="21"/>
      <c r="B72" s="83" t="s">
        <v>128</v>
      </c>
      <c r="C72" s="65" t="s">
        <v>248</v>
      </c>
      <c r="D72" s="81"/>
      <c r="E72" s="82" t="s">
        <v>50</v>
      </c>
      <c r="F72" s="38">
        <v>30</v>
      </c>
      <c r="G72" s="49"/>
      <c r="H72" s="36">
        <f>ROUND(G72*F72,2)</f>
        <v>0</v>
      </c>
      <c r="J72" s="8">
        <f ca="1" t="shared" si="0"/>
      </c>
      <c r="K72" s="5" t="str">
        <f t="shared" si="4"/>
        <v>In a Trench With Class B Sand Bedding, Class 4 Backfillm</v>
      </c>
      <c r="L72" s="6" t="e">
        <f>MATCH(K72,#REF!,0)</f>
        <v>#REF!</v>
      </c>
      <c r="M72" s="7" t="str">
        <f ca="1" t="shared" si="1"/>
        <v>,0</v>
      </c>
      <c r="N72" s="7" t="str">
        <f ca="1" t="shared" si="2"/>
        <v>C2</v>
      </c>
      <c r="O72" s="7" t="str">
        <f ca="1" t="shared" si="3"/>
        <v>C2</v>
      </c>
      <c r="Q72" s="8"/>
      <c r="R72" s="5"/>
      <c r="S72" s="6"/>
      <c r="T72" s="7"/>
      <c r="U72" s="7"/>
      <c r="V72" s="7"/>
    </row>
    <row r="73" spans="1:22" ht="28.5" customHeight="1">
      <c r="A73" s="21"/>
      <c r="B73" s="83" t="s">
        <v>83</v>
      </c>
      <c r="C73" s="79" t="s">
        <v>230</v>
      </c>
      <c r="D73" s="81"/>
      <c r="E73" s="82"/>
      <c r="F73" s="38"/>
      <c r="G73" s="91"/>
      <c r="H73" s="73"/>
      <c r="J73" s="8" t="str">
        <f ca="1" t="shared" si="0"/>
        <v>LOCKED</v>
      </c>
      <c r="K73" s="5" t="str">
        <f t="shared" si="4"/>
        <v>525 mm C76-V</v>
      </c>
      <c r="L73" s="6" t="e">
        <f>MATCH(K73,#REF!,0)</f>
        <v>#REF!</v>
      </c>
      <c r="M73" s="7" t="str">
        <f ca="1" t="shared" si="1"/>
        <v>,0</v>
      </c>
      <c r="N73" s="7" t="str">
        <f ca="1" t="shared" si="2"/>
        <v>G</v>
      </c>
      <c r="O73" s="7" t="str">
        <f ca="1" t="shared" si="3"/>
        <v>C2</v>
      </c>
      <c r="Q73" s="8"/>
      <c r="R73" s="5"/>
      <c r="S73" s="6"/>
      <c r="T73" s="7"/>
      <c r="U73" s="7"/>
      <c r="V73" s="7"/>
    </row>
    <row r="74" spans="1:22" ht="39" customHeight="1">
      <c r="A74" s="21"/>
      <c r="B74" s="83" t="s">
        <v>127</v>
      </c>
      <c r="C74" s="65" t="s">
        <v>203</v>
      </c>
      <c r="D74" s="81"/>
      <c r="E74" s="82" t="s">
        <v>50</v>
      </c>
      <c r="F74" s="38">
        <v>55</v>
      </c>
      <c r="G74" s="49"/>
      <c r="H74" s="36">
        <f>ROUND(G74*F74,2)</f>
        <v>0</v>
      </c>
      <c r="J74" s="8">
        <f aca="true" ca="1" t="shared" si="7" ref="J74:J137">IF(CELL("protect",$G74)=1,"LOCKED","")</f>
      </c>
      <c r="K74" s="5" t="str">
        <f t="shared" si="4"/>
        <v>In a Trench With Class B Sand Bedding, Class 2 Backfillm</v>
      </c>
      <c r="L74" s="6" t="e">
        <f>MATCH(K74,#REF!,0)</f>
        <v>#REF!</v>
      </c>
      <c r="M74" s="7" t="str">
        <f aca="true" ca="1" t="shared" si="8" ref="M74:M137">CELL("format",$F74)</f>
        <v>,0</v>
      </c>
      <c r="N74" s="7" t="str">
        <f aca="true" ca="1" t="shared" si="9" ref="N74:N137">CELL("format",$G74)</f>
        <v>C2</v>
      </c>
      <c r="O74" s="7" t="str">
        <f aca="true" ca="1" t="shared" si="10" ref="O74:O137">CELL("format",$H74)</f>
        <v>C2</v>
      </c>
      <c r="Q74" s="8"/>
      <c r="R74" s="5"/>
      <c r="S74" s="6"/>
      <c r="T74" s="7"/>
      <c r="U74" s="7"/>
      <c r="V74" s="7"/>
    </row>
    <row r="75" spans="1:22" ht="39" customHeight="1">
      <c r="A75" s="21"/>
      <c r="B75" s="83" t="s">
        <v>128</v>
      </c>
      <c r="C75" s="65" t="s">
        <v>199</v>
      </c>
      <c r="D75" s="81"/>
      <c r="E75" s="82" t="s">
        <v>50</v>
      </c>
      <c r="F75" s="38">
        <v>15</v>
      </c>
      <c r="G75" s="49"/>
      <c r="H75" s="36">
        <f>ROUND(G75*F75,2)</f>
        <v>0</v>
      </c>
      <c r="J75" s="8">
        <f ca="1" t="shared" si="7"/>
      </c>
      <c r="K75" s="5" t="str">
        <f aca="true" t="shared" si="11" ref="K75:K138">CLEAN(CONCATENATE(TRIM($A75),TRIM($C75),IF(LEFT($D75)&lt;&gt;"E",TRIM($D75),),TRIM($E75)))</f>
        <v>In a Trench With Class B Sand Bedding, Class 4 Backfillm</v>
      </c>
      <c r="L75" s="6" t="e">
        <f>MATCH(K75,#REF!,0)</f>
        <v>#REF!</v>
      </c>
      <c r="M75" s="7" t="str">
        <f ca="1" t="shared" si="8"/>
        <v>,0</v>
      </c>
      <c r="N75" s="7" t="str">
        <f ca="1" t="shared" si="9"/>
        <v>C2</v>
      </c>
      <c r="O75" s="7" t="str">
        <f ca="1" t="shared" si="10"/>
        <v>C2</v>
      </c>
      <c r="Q75" s="8"/>
      <c r="R75" s="5"/>
      <c r="S75" s="6"/>
      <c r="T75" s="7"/>
      <c r="U75" s="7"/>
      <c r="V75" s="7"/>
    </row>
    <row r="76" spans="1:22" ht="39" customHeight="1">
      <c r="A76" s="21"/>
      <c r="B76" s="83" t="s">
        <v>129</v>
      </c>
      <c r="C76" s="65" t="s">
        <v>247</v>
      </c>
      <c r="D76" s="81"/>
      <c r="E76" s="82" t="s">
        <v>50</v>
      </c>
      <c r="F76" s="38">
        <v>67</v>
      </c>
      <c r="G76" s="49"/>
      <c r="H76" s="36">
        <f>ROUND(G76*F76,2)</f>
        <v>0</v>
      </c>
      <c r="J76" s="8">
        <f ca="1" t="shared" si="7"/>
      </c>
      <c r="K76" s="5" t="str">
        <f t="shared" si="11"/>
        <v>Trenchless Installation With Class B Sand Bedding, Class 2 Backfillm</v>
      </c>
      <c r="L76" s="6" t="e">
        <f>MATCH(K76,#REF!,0)</f>
        <v>#REF!</v>
      </c>
      <c r="M76" s="7" t="str">
        <f ca="1" t="shared" si="8"/>
        <v>,0</v>
      </c>
      <c r="N76" s="7" t="str">
        <f ca="1" t="shared" si="9"/>
        <v>C2</v>
      </c>
      <c r="O76" s="7" t="str">
        <f ca="1" t="shared" si="10"/>
        <v>C2</v>
      </c>
      <c r="Q76" s="8"/>
      <c r="R76" s="5"/>
      <c r="S76" s="6"/>
      <c r="T76" s="7"/>
      <c r="U76" s="7"/>
      <c r="V76" s="7"/>
    </row>
    <row r="77" spans="1:22" ht="39" customHeight="1">
      <c r="A77" s="21"/>
      <c r="B77" s="90" t="s">
        <v>84</v>
      </c>
      <c r="C77" s="89" t="s">
        <v>246</v>
      </c>
      <c r="D77" s="88"/>
      <c r="E77" s="87" t="s">
        <v>49</v>
      </c>
      <c r="F77" s="86">
        <v>1</v>
      </c>
      <c r="G77" s="37"/>
      <c r="H77" s="85">
        <f>ROUND(G77*F77,2)</f>
        <v>0</v>
      </c>
      <c r="J77" s="8">
        <f ca="1" t="shared" si="7"/>
      </c>
      <c r="K77" s="5" t="str">
        <f t="shared" si="11"/>
        <v>525 mm C76 Flared End Section c/w Safety Grateeach</v>
      </c>
      <c r="L77" s="6" t="e">
        <f>MATCH(K77,#REF!,0)</f>
        <v>#REF!</v>
      </c>
      <c r="M77" s="7" t="str">
        <f ca="1" t="shared" si="8"/>
        <v>,0</v>
      </c>
      <c r="N77" s="7" t="str">
        <f ca="1" t="shared" si="9"/>
        <v>C2</v>
      </c>
      <c r="O77" s="7" t="str">
        <f ca="1" t="shared" si="10"/>
        <v>C2</v>
      </c>
      <c r="Q77" s="8"/>
      <c r="R77" s="5"/>
      <c r="S77" s="6"/>
      <c r="T77" s="7"/>
      <c r="U77" s="7"/>
      <c r="V77" s="7"/>
    </row>
    <row r="78" spans="1:22" ht="54.75" customHeight="1">
      <c r="A78" s="21"/>
      <c r="B78" s="72"/>
      <c r="C78" s="46" t="s">
        <v>208</v>
      </c>
      <c r="D78" s="70"/>
      <c r="E78" s="61"/>
      <c r="F78" s="38"/>
      <c r="G78" s="74"/>
      <c r="H78" s="36"/>
      <c r="J78" s="8" t="str">
        <f ca="1" t="shared" si="7"/>
        <v>LOCKED</v>
      </c>
      <c r="K78" s="5" t="str">
        <f t="shared" si="11"/>
        <v>ASSOCIATED DRAINAGE AND UNDERGROUND WORKS (Cont'd.)</v>
      </c>
      <c r="L78" s="6" t="e">
        <f>MATCH(K78,#REF!,0)</f>
        <v>#REF!</v>
      </c>
      <c r="M78" s="7" t="str">
        <f ca="1" t="shared" si="8"/>
        <v>,0</v>
      </c>
      <c r="N78" s="7" t="str">
        <f ca="1" t="shared" si="9"/>
        <v>G</v>
      </c>
      <c r="O78" s="7" t="str">
        <f ca="1" t="shared" si="10"/>
        <v>C2</v>
      </c>
      <c r="Q78" s="8"/>
      <c r="R78" s="5"/>
      <c r="S78" s="6"/>
      <c r="T78" s="7"/>
      <c r="U78" s="7"/>
      <c r="V78" s="7"/>
    </row>
    <row r="79" spans="1:22" ht="36" customHeight="1">
      <c r="A79" s="21"/>
      <c r="B79" s="42" t="s">
        <v>245</v>
      </c>
      <c r="C79" s="65" t="s">
        <v>244</v>
      </c>
      <c r="D79" s="50" t="s">
        <v>3</v>
      </c>
      <c r="E79" s="61"/>
      <c r="F79" s="38"/>
      <c r="G79" s="154"/>
      <c r="H79" s="84"/>
      <c r="J79" s="8" t="str">
        <f ca="1" t="shared" si="7"/>
        <v>LOCKED</v>
      </c>
      <c r="K79" s="5" t="str">
        <f t="shared" si="11"/>
        <v>Gravity SewersCW 2130-R12</v>
      </c>
      <c r="L79" s="6" t="e">
        <f>MATCH(K79,#REF!,0)</f>
        <v>#REF!</v>
      </c>
      <c r="M79" s="7" t="str">
        <f ca="1" t="shared" si="8"/>
        <v>,0</v>
      </c>
      <c r="N79" s="7" t="str">
        <f ca="1" t="shared" si="9"/>
        <v>G</v>
      </c>
      <c r="O79" s="7" t="str">
        <f ca="1" t="shared" si="10"/>
        <v>C2</v>
      </c>
      <c r="Q79" s="8"/>
      <c r="R79" s="5"/>
      <c r="S79" s="6"/>
      <c r="T79" s="7"/>
      <c r="U79" s="7"/>
      <c r="V79" s="7"/>
    </row>
    <row r="80" spans="1:22" ht="27.75" customHeight="1">
      <c r="A80" s="51"/>
      <c r="B80" s="83" t="s">
        <v>85</v>
      </c>
      <c r="C80" s="79" t="s">
        <v>229</v>
      </c>
      <c r="D80" s="81"/>
      <c r="E80" s="82"/>
      <c r="F80" s="38"/>
      <c r="G80" s="44"/>
      <c r="H80" s="43"/>
      <c r="J80" s="8" t="str">
        <f ca="1" t="shared" si="7"/>
        <v>LOCKED</v>
      </c>
      <c r="K80" s="5" t="str">
        <f t="shared" si="11"/>
        <v>900 mm C76-III</v>
      </c>
      <c r="L80" s="6" t="e">
        <f>MATCH(K80,#REF!,0)</f>
        <v>#REF!</v>
      </c>
      <c r="M80" s="7" t="str">
        <f ca="1" t="shared" si="8"/>
        <v>,0</v>
      </c>
      <c r="N80" s="7" t="str">
        <f ca="1" t="shared" si="9"/>
        <v>C2</v>
      </c>
      <c r="O80" s="7" t="str">
        <f ca="1" t="shared" si="10"/>
        <v>C2</v>
      </c>
      <c r="Q80" s="8"/>
      <c r="R80" s="5"/>
      <c r="S80" s="6"/>
      <c r="T80" s="7"/>
      <c r="U80" s="7"/>
      <c r="V80" s="7"/>
    </row>
    <row r="81" spans="1:22" ht="39.75" customHeight="1">
      <c r="A81" s="51"/>
      <c r="B81" s="83" t="s">
        <v>127</v>
      </c>
      <c r="C81" s="65" t="s">
        <v>243</v>
      </c>
      <c r="D81" s="81"/>
      <c r="E81" s="82" t="s">
        <v>50</v>
      </c>
      <c r="F81" s="38">
        <v>66</v>
      </c>
      <c r="G81" s="49"/>
      <c r="H81" s="36">
        <f>ROUND(G81*F81,2)</f>
        <v>0</v>
      </c>
      <c r="J81" s="8">
        <f ca="1" t="shared" si="7"/>
      </c>
      <c r="K81" s="5" t="str">
        <f t="shared" si="11"/>
        <v>In a Trench With Class B Sand Bedding, Class 2 Backfillm</v>
      </c>
      <c r="L81" s="6" t="e">
        <f>MATCH(K81,#REF!,0)</f>
        <v>#REF!</v>
      </c>
      <c r="M81" s="7" t="str">
        <f ca="1" t="shared" si="8"/>
        <v>,0</v>
      </c>
      <c r="N81" s="7" t="str">
        <f ca="1" t="shared" si="9"/>
        <v>C2</v>
      </c>
      <c r="O81" s="7" t="str">
        <f ca="1" t="shared" si="10"/>
        <v>C2</v>
      </c>
      <c r="Q81" s="8"/>
      <c r="R81" s="5"/>
      <c r="S81" s="6"/>
      <c r="T81" s="7"/>
      <c r="U81" s="7"/>
      <c r="V81" s="7"/>
    </row>
    <row r="82" spans="1:22" ht="39.75" customHeight="1">
      <c r="A82" s="51"/>
      <c r="B82" s="83" t="s">
        <v>128</v>
      </c>
      <c r="C82" s="65" t="s">
        <v>242</v>
      </c>
      <c r="D82" s="81"/>
      <c r="E82" s="82" t="s">
        <v>50</v>
      </c>
      <c r="F82" s="38">
        <v>5</v>
      </c>
      <c r="G82" s="49"/>
      <c r="H82" s="36">
        <f>ROUND(G82*F82,2)</f>
        <v>0</v>
      </c>
      <c r="J82" s="8">
        <f ca="1" t="shared" si="7"/>
      </c>
      <c r="K82" s="5" t="str">
        <f t="shared" si="11"/>
        <v>In a Trench With Class B Sand Bedding, Class 4 Backfillm</v>
      </c>
      <c r="L82" s="6" t="e">
        <f>MATCH(K82,#REF!,0)</f>
        <v>#REF!</v>
      </c>
      <c r="M82" s="7" t="str">
        <f ca="1" t="shared" si="8"/>
        <v>,0</v>
      </c>
      <c r="N82" s="7" t="str">
        <f ca="1" t="shared" si="9"/>
        <v>C2</v>
      </c>
      <c r="O82" s="7" t="str">
        <f ca="1" t="shared" si="10"/>
        <v>C2</v>
      </c>
      <c r="Q82" s="8"/>
      <c r="R82" s="5"/>
      <c r="S82" s="6"/>
      <c r="T82" s="7"/>
      <c r="U82" s="7"/>
      <c r="V82" s="7"/>
    </row>
    <row r="83" spans="1:22" ht="27.75" customHeight="1">
      <c r="A83" s="51"/>
      <c r="B83" s="83" t="s">
        <v>86</v>
      </c>
      <c r="C83" s="79" t="s">
        <v>228</v>
      </c>
      <c r="D83" s="81"/>
      <c r="E83" s="82"/>
      <c r="F83" s="38"/>
      <c r="G83" s="44"/>
      <c r="H83" s="43"/>
      <c r="J83" s="8" t="str">
        <f ca="1" t="shared" si="7"/>
        <v>LOCKED</v>
      </c>
      <c r="K83" s="5" t="str">
        <f t="shared" si="11"/>
        <v>1050 mm C76-III</v>
      </c>
      <c r="L83" s="6" t="e">
        <f>MATCH(K83,#REF!,0)</f>
        <v>#REF!</v>
      </c>
      <c r="M83" s="7" t="str">
        <f ca="1" t="shared" si="8"/>
        <v>,0</v>
      </c>
      <c r="N83" s="7" t="str">
        <f ca="1" t="shared" si="9"/>
        <v>C2</v>
      </c>
      <c r="O83" s="7" t="str">
        <f ca="1" t="shared" si="10"/>
        <v>C2</v>
      </c>
      <c r="Q83" s="8"/>
      <c r="R83" s="5"/>
      <c r="S83" s="6"/>
      <c r="T83" s="7"/>
      <c r="U83" s="7"/>
      <c r="V83" s="7"/>
    </row>
    <row r="84" spans="1:22" ht="39.75" customHeight="1">
      <c r="A84" s="51"/>
      <c r="B84" s="83" t="s">
        <v>127</v>
      </c>
      <c r="C84" s="78" t="s">
        <v>243</v>
      </c>
      <c r="D84" s="81"/>
      <c r="E84" s="82" t="s">
        <v>50</v>
      </c>
      <c r="F84" s="38">
        <v>63</v>
      </c>
      <c r="G84" s="49"/>
      <c r="H84" s="36">
        <f>ROUND(G84*F84,2)</f>
        <v>0</v>
      </c>
      <c r="J84" s="8">
        <f ca="1" t="shared" si="7"/>
      </c>
      <c r="K84" s="5" t="str">
        <f t="shared" si="11"/>
        <v>In a Trench With Class B Sand Bedding, Class 2 Backfillm</v>
      </c>
      <c r="L84" s="6" t="e">
        <f>MATCH(K84,#REF!,0)</f>
        <v>#REF!</v>
      </c>
      <c r="M84" s="7" t="str">
        <f ca="1" t="shared" si="8"/>
        <v>,0</v>
      </c>
      <c r="N84" s="7" t="str">
        <f ca="1" t="shared" si="9"/>
        <v>C2</v>
      </c>
      <c r="O84" s="7" t="str">
        <f ca="1" t="shared" si="10"/>
        <v>C2</v>
      </c>
      <c r="Q84" s="8"/>
      <c r="R84" s="5"/>
      <c r="S84" s="6"/>
      <c r="T84" s="7"/>
      <c r="U84" s="7"/>
      <c r="V84" s="7"/>
    </row>
    <row r="85" spans="1:22" ht="45.75" customHeight="1">
      <c r="A85" s="51"/>
      <c r="B85" s="83" t="s">
        <v>128</v>
      </c>
      <c r="C85" s="78" t="s">
        <v>242</v>
      </c>
      <c r="D85" s="81"/>
      <c r="E85" s="82" t="s">
        <v>50</v>
      </c>
      <c r="F85" s="38">
        <v>37</v>
      </c>
      <c r="G85" s="49"/>
      <c r="H85" s="36">
        <f>ROUND(G85*F85,2)</f>
        <v>0</v>
      </c>
      <c r="J85" s="8">
        <f ca="1" t="shared" si="7"/>
      </c>
      <c r="K85" s="5" t="str">
        <f t="shared" si="11"/>
        <v>In a Trench With Class B Sand Bedding, Class 4 Backfillm</v>
      </c>
      <c r="L85" s="6" t="e">
        <f>MATCH(K85,#REF!,0)</f>
        <v>#REF!</v>
      </c>
      <c r="M85" s="7" t="str">
        <f ca="1" t="shared" si="8"/>
        <v>,0</v>
      </c>
      <c r="N85" s="7" t="str">
        <f ca="1" t="shared" si="9"/>
        <v>C2</v>
      </c>
      <c r="O85" s="7" t="str">
        <f ca="1" t="shared" si="10"/>
        <v>C2</v>
      </c>
      <c r="Q85" s="8"/>
      <c r="R85" s="5"/>
      <c r="S85" s="6"/>
      <c r="T85" s="7"/>
      <c r="U85" s="7"/>
      <c r="V85" s="7"/>
    </row>
    <row r="86" spans="1:22" ht="36" customHeight="1">
      <c r="A86" s="21"/>
      <c r="B86" s="42" t="s">
        <v>23</v>
      </c>
      <c r="C86" s="78" t="s">
        <v>241</v>
      </c>
      <c r="D86" s="81" t="s">
        <v>240</v>
      </c>
      <c r="E86" s="61"/>
      <c r="F86" s="38"/>
      <c r="G86" s="60"/>
      <c r="H86" s="36"/>
      <c r="J86" s="8" t="str">
        <f ca="1" t="shared" si="7"/>
        <v>LOCKED</v>
      </c>
      <c r="K86" s="5" t="str">
        <f t="shared" si="11"/>
        <v>Sewer InspectionCW 2145-R3 &amp; E29.</v>
      </c>
      <c r="L86" s="6" t="e">
        <f>MATCH(K86,#REF!,0)</f>
        <v>#REF!</v>
      </c>
      <c r="M86" s="7" t="str">
        <f ca="1" t="shared" si="8"/>
        <v>,0</v>
      </c>
      <c r="N86" s="7" t="str">
        <f ca="1" t="shared" si="9"/>
        <v>G</v>
      </c>
      <c r="O86" s="7" t="str">
        <f ca="1" t="shared" si="10"/>
        <v>C2</v>
      </c>
      <c r="Q86" s="8"/>
      <c r="R86" s="5"/>
      <c r="S86" s="6"/>
      <c r="T86" s="7"/>
      <c r="U86" s="7"/>
      <c r="V86" s="7"/>
    </row>
    <row r="87" spans="1:22" ht="30" customHeight="1">
      <c r="A87" s="21"/>
      <c r="B87" s="72" t="s">
        <v>77</v>
      </c>
      <c r="C87" s="75" t="s">
        <v>239</v>
      </c>
      <c r="D87" s="70"/>
      <c r="E87" s="61"/>
      <c r="F87" s="38"/>
      <c r="G87" s="74"/>
      <c r="H87" s="73"/>
      <c r="J87" s="8" t="str">
        <f ca="1" t="shared" si="7"/>
        <v>LOCKED</v>
      </c>
      <c r="K87" s="5" t="str">
        <f t="shared" si="11"/>
        <v>Land Drainage Sewers</v>
      </c>
      <c r="L87" s="6" t="e">
        <f>MATCH(K87,#REF!,0)</f>
        <v>#REF!</v>
      </c>
      <c r="M87" s="7" t="str">
        <f ca="1" t="shared" si="8"/>
        <v>,0</v>
      </c>
      <c r="N87" s="7" t="str">
        <f ca="1" t="shared" si="9"/>
        <v>G</v>
      </c>
      <c r="O87" s="7" t="str">
        <f ca="1" t="shared" si="10"/>
        <v>C2</v>
      </c>
      <c r="Q87" s="8"/>
      <c r="R87" s="5"/>
      <c r="S87" s="6"/>
      <c r="T87" s="7"/>
      <c r="U87" s="7"/>
      <c r="V87" s="7"/>
    </row>
    <row r="88" spans="1:22" ht="30" customHeight="1">
      <c r="A88" s="21"/>
      <c r="B88" s="72" t="s">
        <v>127</v>
      </c>
      <c r="C88" s="80" t="s">
        <v>238</v>
      </c>
      <c r="D88" s="70"/>
      <c r="E88" s="61" t="s">
        <v>50</v>
      </c>
      <c r="F88" s="38">
        <v>308</v>
      </c>
      <c r="G88" s="49"/>
      <c r="H88" s="36">
        <f>ROUND(G88*F88,2)</f>
        <v>0</v>
      </c>
      <c r="J88" s="8">
        <f ca="1" t="shared" si="7"/>
      </c>
      <c r="K88" s="5" t="str">
        <f t="shared" si="11"/>
        <v>525 mmm</v>
      </c>
      <c r="L88" s="6" t="e">
        <f>MATCH(K88,#REF!,0)</f>
        <v>#REF!</v>
      </c>
      <c r="M88" s="7" t="str">
        <f ca="1" t="shared" si="8"/>
        <v>,0</v>
      </c>
      <c r="N88" s="7" t="str">
        <f ca="1" t="shared" si="9"/>
        <v>C2</v>
      </c>
      <c r="O88" s="7" t="str">
        <f ca="1" t="shared" si="10"/>
        <v>C2</v>
      </c>
      <c r="Q88" s="8"/>
      <c r="R88" s="5"/>
      <c r="S88" s="6"/>
      <c r="T88" s="7"/>
      <c r="U88" s="7"/>
      <c r="V88" s="7"/>
    </row>
    <row r="89" spans="1:22" ht="30" customHeight="1">
      <c r="A89" s="21"/>
      <c r="B89" s="72" t="s">
        <v>128</v>
      </c>
      <c r="C89" s="80" t="s">
        <v>237</v>
      </c>
      <c r="D89" s="70"/>
      <c r="E89" s="61" t="s">
        <v>50</v>
      </c>
      <c r="F89" s="38">
        <v>71</v>
      </c>
      <c r="G89" s="49"/>
      <c r="H89" s="36">
        <f>ROUND(G89*F89,2)</f>
        <v>0</v>
      </c>
      <c r="J89" s="8">
        <f ca="1" t="shared" si="7"/>
      </c>
      <c r="K89" s="5" t="str">
        <f t="shared" si="11"/>
        <v>900 mmm</v>
      </c>
      <c r="L89" s="6" t="e">
        <f>MATCH(K89,#REF!,0)</f>
        <v>#REF!</v>
      </c>
      <c r="M89" s="7" t="str">
        <f ca="1" t="shared" si="8"/>
        <v>,0</v>
      </c>
      <c r="N89" s="7" t="str">
        <f ca="1" t="shared" si="9"/>
        <v>C2</v>
      </c>
      <c r="O89" s="7" t="str">
        <f ca="1" t="shared" si="10"/>
        <v>C2</v>
      </c>
      <c r="Q89" s="8"/>
      <c r="R89" s="5"/>
      <c r="S89" s="6"/>
      <c r="T89" s="7"/>
      <c r="U89" s="7"/>
      <c r="V89" s="7"/>
    </row>
    <row r="90" spans="1:22" ht="30" customHeight="1">
      <c r="A90" s="21"/>
      <c r="B90" s="72" t="s">
        <v>129</v>
      </c>
      <c r="C90" s="80" t="s">
        <v>236</v>
      </c>
      <c r="D90" s="70"/>
      <c r="E90" s="61" t="s">
        <v>50</v>
      </c>
      <c r="F90" s="38">
        <v>100</v>
      </c>
      <c r="G90" s="49"/>
      <c r="H90" s="36">
        <f>ROUND(G90*F90,2)</f>
        <v>0</v>
      </c>
      <c r="J90" s="8">
        <f ca="1" t="shared" si="7"/>
      </c>
      <c r="K90" s="5" t="str">
        <f t="shared" si="11"/>
        <v>1050 mmm</v>
      </c>
      <c r="L90" s="6" t="e">
        <f>MATCH(K90,#REF!,0)</f>
        <v>#REF!</v>
      </c>
      <c r="M90" s="7" t="str">
        <f ca="1" t="shared" si="8"/>
        <v>,0</v>
      </c>
      <c r="N90" s="7" t="str">
        <f ca="1" t="shared" si="9"/>
        <v>C2</v>
      </c>
      <c r="O90" s="7" t="str">
        <f ca="1" t="shared" si="10"/>
        <v>C2</v>
      </c>
      <c r="Q90" s="8"/>
      <c r="R90" s="5"/>
      <c r="S90" s="6"/>
      <c r="T90" s="7"/>
      <c r="U90" s="7"/>
      <c r="V90" s="7"/>
    </row>
    <row r="91" spans="1:22" ht="30" customHeight="1">
      <c r="A91" s="21"/>
      <c r="B91" s="72" t="s">
        <v>78</v>
      </c>
      <c r="C91" s="75" t="s">
        <v>235</v>
      </c>
      <c r="D91" s="70"/>
      <c r="E91" s="61"/>
      <c r="F91" s="38"/>
      <c r="G91" s="74"/>
      <c r="H91" s="73"/>
      <c r="J91" s="8" t="str">
        <f ca="1" t="shared" si="7"/>
        <v>LOCKED</v>
      </c>
      <c r="K91" s="5" t="str">
        <f t="shared" si="11"/>
        <v>Wastewater Sewers</v>
      </c>
      <c r="L91" s="6" t="e">
        <f>MATCH(K91,#REF!,0)</f>
        <v>#REF!</v>
      </c>
      <c r="M91" s="7" t="str">
        <f ca="1" t="shared" si="8"/>
        <v>,0</v>
      </c>
      <c r="N91" s="7" t="str">
        <f ca="1" t="shared" si="9"/>
        <v>G</v>
      </c>
      <c r="O91" s="7" t="str">
        <f ca="1" t="shared" si="10"/>
        <v>C2</v>
      </c>
      <c r="Q91" s="8"/>
      <c r="R91" s="5"/>
      <c r="S91" s="6"/>
      <c r="T91" s="7"/>
      <c r="U91" s="7"/>
      <c r="V91" s="7"/>
    </row>
    <row r="92" spans="1:22" ht="30" customHeight="1">
      <c r="A92" s="21"/>
      <c r="B92" s="72" t="s">
        <v>127</v>
      </c>
      <c r="C92" s="78" t="s">
        <v>207</v>
      </c>
      <c r="D92" s="70"/>
      <c r="E92" s="61" t="s">
        <v>50</v>
      </c>
      <c r="F92" s="38">
        <v>115</v>
      </c>
      <c r="G92" s="49"/>
      <c r="H92" s="36">
        <f>ROUND(G92*F92,2)</f>
        <v>0</v>
      </c>
      <c r="J92" s="8">
        <f ca="1" t="shared" si="7"/>
      </c>
      <c r="K92" s="5" t="str">
        <f t="shared" si="11"/>
        <v>375 mmm</v>
      </c>
      <c r="L92" s="6" t="e">
        <f>MATCH(K92,#REF!,0)</f>
        <v>#REF!</v>
      </c>
      <c r="M92" s="7" t="str">
        <f ca="1" t="shared" si="8"/>
        <v>,0</v>
      </c>
      <c r="N92" s="7" t="str">
        <f ca="1" t="shared" si="9"/>
        <v>C2</v>
      </c>
      <c r="O92" s="7" t="str">
        <f ca="1" t="shared" si="10"/>
        <v>C2</v>
      </c>
      <c r="Q92" s="8"/>
      <c r="R92" s="5"/>
      <c r="S92" s="6"/>
      <c r="T92" s="7"/>
      <c r="U92" s="7"/>
      <c r="V92" s="7"/>
    </row>
    <row r="93" spans="1:22" ht="30" customHeight="1">
      <c r="A93" s="21"/>
      <c r="B93" s="72" t="s">
        <v>128</v>
      </c>
      <c r="C93" s="78" t="s">
        <v>167</v>
      </c>
      <c r="D93" s="70"/>
      <c r="E93" s="61" t="s">
        <v>50</v>
      </c>
      <c r="F93" s="38">
        <v>320</v>
      </c>
      <c r="G93" s="49"/>
      <c r="H93" s="36">
        <f>ROUND(G93*F93,2)</f>
        <v>0</v>
      </c>
      <c r="J93" s="8">
        <f ca="1" t="shared" si="7"/>
      </c>
      <c r="K93" s="5" t="str">
        <f t="shared" si="11"/>
        <v>450 mmm</v>
      </c>
      <c r="L93" s="6" t="e">
        <f>MATCH(K93,#REF!,0)</f>
        <v>#REF!</v>
      </c>
      <c r="M93" s="7" t="str">
        <f ca="1" t="shared" si="8"/>
        <v>,0</v>
      </c>
      <c r="N93" s="7" t="str">
        <f ca="1" t="shared" si="9"/>
        <v>C2</v>
      </c>
      <c r="O93" s="7" t="str">
        <f ca="1" t="shared" si="10"/>
        <v>C2</v>
      </c>
      <c r="Q93" s="8"/>
      <c r="R93" s="5"/>
      <c r="S93" s="6"/>
      <c r="T93" s="7"/>
      <c r="U93" s="7"/>
      <c r="V93" s="7"/>
    </row>
    <row r="94" spans="1:22" ht="30" customHeight="1">
      <c r="A94" s="21"/>
      <c r="B94" s="42" t="s">
        <v>24</v>
      </c>
      <c r="C94" s="75" t="s">
        <v>234</v>
      </c>
      <c r="D94" s="70" t="s">
        <v>3</v>
      </c>
      <c r="E94" s="61"/>
      <c r="F94" s="38"/>
      <c r="G94" s="74"/>
      <c r="H94" s="73"/>
      <c r="J94" s="8" t="str">
        <f ca="1" t="shared" si="7"/>
        <v>LOCKED</v>
      </c>
      <c r="K94" s="5" t="str">
        <f t="shared" si="11"/>
        <v>Concrete Pipe 3 Edge Bearing TestCW 2130-R12</v>
      </c>
      <c r="L94" s="6" t="e">
        <f>MATCH(K94,#REF!,0)</f>
        <v>#REF!</v>
      </c>
      <c r="M94" s="7" t="str">
        <f ca="1" t="shared" si="8"/>
        <v>,0</v>
      </c>
      <c r="N94" s="7" t="str">
        <f ca="1" t="shared" si="9"/>
        <v>G</v>
      </c>
      <c r="O94" s="7" t="str">
        <f ca="1" t="shared" si="10"/>
        <v>C2</v>
      </c>
      <c r="Q94" s="8"/>
      <c r="R94" s="5"/>
      <c r="S94" s="6"/>
      <c r="T94" s="7"/>
      <c r="U94" s="7"/>
      <c r="V94" s="7"/>
    </row>
    <row r="95" spans="1:22" ht="30" customHeight="1">
      <c r="A95" s="21"/>
      <c r="B95" s="72" t="s">
        <v>77</v>
      </c>
      <c r="C95" s="78" t="s">
        <v>233</v>
      </c>
      <c r="D95" s="70"/>
      <c r="E95" s="61" t="s">
        <v>49</v>
      </c>
      <c r="F95" s="38">
        <v>1</v>
      </c>
      <c r="G95" s="49"/>
      <c r="H95" s="36">
        <f aca="true" t="shared" si="12" ref="H95:H100">ROUND(G95*F95,2)</f>
        <v>0</v>
      </c>
      <c r="J95" s="8">
        <f ca="1" t="shared" si="7"/>
      </c>
      <c r="K95" s="5" t="str">
        <f t="shared" si="11"/>
        <v>450 mm C76-IVeach</v>
      </c>
      <c r="L95" s="6" t="e">
        <f>MATCH(K95,#REF!,0)</f>
        <v>#REF!</v>
      </c>
      <c r="M95" s="7" t="str">
        <f ca="1" t="shared" si="8"/>
        <v>,0</v>
      </c>
      <c r="N95" s="7" t="str">
        <f ca="1" t="shared" si="9"/>
        <v>C2</v>
      </c>
      <c r="O95" s="7" t="str">
        <f ca="1" t="shared" si="10"/>
        <v>C2</v>
      </c>
      <c r="Q95" s="8"/>
      <c r="R95" s="5"/>
      <c r="S95" s="6"/>
      <c r="T95" s="7"/>
      <c r="U95" s="7"/>
      <c r="V95" s="7"/>
    </row>
    <row r="96" spans="1:22" ht="30" customHeight="1">
      <c r="A96" s="21"/>
      <c r="B96" s="72" t="s">
        <v>78</v>
      </c>
      <c r="C96" s="78" t="s">
        <v>232</v>
      </c>
      <c r="D96" s="70"/>
      <c r="E96" s="61" t="s">
        <v>49</v>
      </c>
      <c r="F96" s="38">
        <v>1</v>
      </c>
      <c r="G96" s="49"/>
      <c r="H96" s="36">
        <f t="shared" si="12"/>
        <v>0</v>
      </c>
      <c r="J96" s="8">
        <f ca="1" t="shared" si="7"/>
      </c>
      <c r="K96" s="5" t="str">
        <f t="shared" si="11"/>
        <v>450 mm C76-Veach</v>
      </c>
      <c r="L96" s="6" t="e">
        <f>MATCH(K96,#REF!,0)</f>
        <v>#REF!</v>
      </c>
      <c r="M96" s="7" t="str">
        <f ca="1" t="shared" si="8"/>
        <v>,0</v>
      </c>
      <c r="N96" s="7" t="str">
        <f ca="1" t="shared" si="9"/>
        <v>C2</v>
      </c>
      <c r="O96" s="7" t="str">
        <f ca="1" t="shared" si="10"/>
        <v>C2</v>
      </c>
      <c r="Q96" s="8"/>
      <c r="R96" s="5"/>
      <c r="S96" s="6"/>
      <c r="T96" s="7"/>
      <c r="U96" s="7"/>
      <c r="V96" s="7"/>
    </row>
    <row r="97" spans="1:22" ht="30" customHeight="1">
      <c r="A97" s="21"/>
      <c r="B97" s="72" t="s">
        <v>79</v>
      </c>
      <c r="C97" s="78" t="s">
        <v>231</v>
      </c>
      <c r="D97" s="70"/>
      <c r="E97" s="61" t="s">
        <v>49</v>
      </c>
      <c r="F97" s="38">
        <v>1</v>
      </c>
      <c r="G97" s="49"/>
      <c r="H97" s="36">
        <f t="shared" si="12"/>
        <v>0</v>
      </c>
      <c r="J97" s="8">
        <f ca="1" t="shared" si="7"/>
      </c>
      <c r="K97" s="5" t="str">
        <f t="shared" si="11"/>
        <v>525 mm C76-IIIeach</v>
      </c>
      <c r="L97" s="6" t="e">
        <f>MATCH(K97,#REF!,0)</f>
        <v>#REF!</v>
      </c>
      <c r="M97" s="7" t="str">
        <f ca="1" t="shared" si="8"/>
        <v>,0</v>
      </c>
      <c r="N97" s="7" t="str">
        <f ca="1" t="shared" si="9"/>
        <v>C2</v>
      </c>
      <c r="O97" s="7" t="str">
        <f ca="1" t="shared" si="10"/>
        <v>C2</v>
      </c>
      <c r="Q97" s="8"/>
      <c r="R97" s="5"/>
      <c r="S97" s="6"/>
      <c r="T97" s="7"/>
      <c r="U97" s="7"/>
      <c r="V97" s="7"/>
    </row>
    <row r="98" spans="1:22" ht="30" customHeight="1">
      <c r="A98" s="21"/>
      <c r="B98" s="72" t="s">
        <v>80</v>
      </c>
      <c r="C98" s="78" t="s">
        <v>230</v>
      </c>
      <c r="D98" s="70"/>
      <c r="E98" s="61" t="s">
        <v>49</v>
      </c>
      <c r="F98" s="38">
        <v>1</v>
      </c>
      <c r="G98" s="49"/>
      <c r="H98" s="36">
        <f t="shared" si="12"/>
        <v>0</v>
      </c>
      <c r="J98" s="8">
        <f ca="1" t="shared" si="7"/>
      </c>
      <c r="K98" s="5" t="str">
        <f t="shared" si="11"/>
        <v>525 mm C76-Veach</v>
      </c>
      <c r="L98" s="6" t="e">
        <f>MATCH(K98,#REF!,0)</f>
        <v>#REF!</v>
      </c>
      <c r="M98" s="7" t="str">
        <f ca="1" t="shared" si="8"/>
        <v>,0</v>
      </c>
      <c r="N98" s="7" t="str">
        <f ca="1" t="shared" si="9"/>
        <v>C2</v>
      </c>
      <c r="O98" s="7" t="str">
        <f ca="1" t="shared" si="10"/>
        <v>C2</v>
      </c>
      <c r="Q98" s="8"/>
      <c r="R98" s="5"/>
      <c r="S98" s="6"/>
      <c r="T98" s="7"/>
      <c r="U98" s="7"/>
      <c r="V98" s="7"/>
    </row>
    <row r="99" spans="1:22" ht="30" customHeight="1">
      <c r="A99" s="21"/>
      <c r="B99" s="72" t="s">
        <v>81</v>
      </c>
      <c r="C99" s="78" t="s">
        <v>229</v>
      </c>
      <c r="D99" s="70"/>
      <c r="E99" s="61" t="s">
        <v>49</v>
      </c>
      <c r="F99" s="38">
        <v>1</v>
      </c>
      <c r="G99" s="49"/>
      <c r="H99" s="36">
        <f t="shared" si="12"/>
        <v>0</v>
      </c>
      <c r="J99" s="8">
        <f ca="1" t="shared" si="7"/>
      </c>
      <c r="K99" s="5" t="str">
        <f t="shared" si="11"/>
        <v>900 mm C76-IIIeach</v>
      </c>
      <c r="L99" s="6" t="e">
        <f>MATCH(K99,#REF!,0)</f>
        <v>#REF!</v>
      </c>
      <c r="M99" s="7" t="str">
        <f ca="1" t="shared" si="8"/>
        <v>,0</v>
      </c>
      <c r="N99" s="7" t="str">
        <f ca="1" t="shared" si="9"/>
        <v>C2</v>
      </c>
      <c r="O99" s="7" t="str">
        <f ca="1" t="shared" si="10"/>
        <v>C2</v>
      </c>
      <c r="Q99" s="8"/>
      <c r="R99" s="5"/>
      <c r="S99" s="6"/>
      <c r="T99" s="7"/>
      <c r="U99" s="7"/>
      <c r="V99" s="7"/>
    </row>
    <row r="100" spans="1:22" ht="30" customHeight="1">
      <c r="A100" s="21"/>
      <c r="B100" s="149" t="s">
        <v>82</v>
      </c>
      <c r="C100" s="153" t="s">
        <v>228</v>
      </c>
      <c r="D100" s="151"/>
      <c r="E100" s="152" t="s">
        <v>49</v>
      </c>
      <c r="F100" s="86">
        <v>1</v>
      </c>
      <c r="G100" s="37"/>
      <c r="H100" s="85">
        <f t="shared" si="12"/>
        <v>0</v>
      </c>
      <c r="J100" s="8">
        <f ca="1" t="shared" si="7"/>
      </c>
      <c r="K100" s="5" t="str">
        <f t="shared" si="11"/>
        <v>1050 mm C76-IIIeach</v>
      </c>
      <c r="L100" s="6" t="e">
        <f>MATCH(K100,#REF!,0)</f>
        <v>#REF!</v>
      </c>
      <c r="M100" s="7" t="str">
        <f ca="1" t="shared" si="8"/>
        <v>,0</v>
      </c>
      <c r="N100" s="7" t="str">
        <f ca="1" t="shared" si="9"/>
        <v>C2</v>
      </c>
      <c r="O100" s="7" t="str">
        <f ca="1" t="shared" si="10"/>
        <v>C2</v>
      </c>
      <c r="Q100" s="8"/>
      <c r="R100" s="5"/>
      <c r="S100" s="6"/>
      <c r="T100" s="7"/>
      <c r="U100" s="7"/>
      <c r="V100" s="7"/>
    </row>
    <row r="101" spans="1:22" ht="54.75" customHeight="1">
      <c r="A101" s="21"/>
      <c r="B101" s="72"/>
      <c r="C101" s="46" t="s">
        <v>208</v>
      </c>
      <c r="D101" s="70"/>
      <c r="E101" s="61"/>
      <c r="F101" s="38"/>
      <c r="G101" s="60"/>
      <c r="H101" s="36"/>
      <c r="J101" s="8" t="str">
        <f ca="1" t="shared" si="7"/>
        <v>LOCKED</v>
      </c>
      <c r="K101" s="5" t="str">
        <f t="shared" si="11"/>
        <v>ASSOCIATED DRAINAGE AND UNDERGROUND WORKS (Cont'd.)</v>
      </c>
      <c r="L101" s="6" t="e">
        <f>MATCH(K101,#REF!,0)</f>
        <v>#REF!</v>
      </c>
      <c r="M101" s="7" t="str">
        <f ca="1" t="shared" si="8"/>
        <v>,0</v>
      </c>
      <c r="N101" s="7" t="str">
        <f ca="1" t="shared" si="9"/>
        <v>G</v>
      </c>
      <c r="O101" s="7" t="str">
        <f ca="1" t="shared" si="10"/>
        <v>C2</v>
      </c>
      <c r="Q101" s="8"/>
      <c r="R101" s="5"/>
      <c r="S101" s="6"/>
      <c r="T101" s="7"/>
      <c r="U101" s="7"/>
      <c r="V101" s="7"/>
    </row>
    <row r="102" spans="1:22" ht="33.75" customHeight="1">
      <c r="A102" s="21"/>
      <c r="B102" s="42" t="s">
        <v>25</v>
      </c>
      <c r="C102" s="75" t="s">
        <v>227</v>
      </c>
      <c r="D102" s="70" t="s">
        <v>226</v>
      </c>
      <c r="E102" s="61"/>
      <c r="F102" s="38"/>
      <c r="G102" s="74"/>
      <c r="H102" s="73"/>
      <c r="J102" s="8" t="str">
        <f ca="1" t="shared" si="7"/>
        <v>LOCKED</v>
      </c>
      <c r="K102" s="5" t="str">
        <f t="shared" si="11"/>
        <v>Construction of Weir ManholeCW 2130-R12 &amp; E28.</v>
      </c>
      <c r="L102" s="6" t="e">
        <f>MATCH(K102,#REF!,0)</f>
        <v>#REF!</v>
      </c>
      <c r="M102" s="7" t="str">
        <f ca="1" t="shared" si="8"/>
        <v>,0</v>
      </c>
      <c r="N102" s="7" t="str">
        <f ca="1" t="shared" si="9"/>
        <v>G</v>
      </c>
      <c r="O102" s="7" t="str">
        <f ca="1" t="shared" si="10"/>
        <v>C2</v>
      </c>
      <c r="Q102" s="8"/>
      <c r="R102" s="5"/>
      <c r="S102" s="6"/>
      <c r="T102" s="7"/>
      <c r="U102" s="7"/>
      <c r="V102" s="7"/>
    </row>
    <row r="103" spans="1:22" ht="30" customHeight="1">
      <c r="A103" s="21"/>
      <c r="B103" s="72" t="s">
        <v>77</v>
      </c>
      <c r="C103" s="78" t="s">
        <v>225</v>
      </c>
      <c r="D103" s="70"/>
      <c r="E103" s="61" t="s">
        <v>222</v>
      </c>
      <c r="F103" s="38">
        <v>1</v>
      </c>
      <c r="G103" s="49"/>
      <c r="H103" s="36">
        <f>ROUND(G103*F103,2)</f>
        <v>0</v>
      </c>
      <c r="J103" s="8">
        <f ca="1" t="shared" si="7"/>
      </c>
      <c r="K103" s="5" t="str">
        <f t="shared" si="11"/>
        <v>Precast Manhole c/w WeirLS</v>
      </c>
      <c r="L103" s="6" t="e">
        <f>MATCH(K103,#REF!,0)</f>
        <v>#REF!</v>
      </c>
      <c r="M103" s="7" t="str">
        <f ca="1" t="shared" si="8"/>
        <v>,0</v>
      </c>
      <c r="N103" s="7" t="str">
        <f ca="1" t="shared" si="9"/>
        <v>C2</v>
      </c>
      <c r="O103" s="7" t="str">
        <f ca="1" t="shared" si="10"/>
        <v>C2</v>
      </c>
      <c r="Q103" s="8"/>
      <c r="R103" s="5"/>
      <c r="S103" s="6"/>
      <c r="T103" s="7"/>
      <c r="U103" s="7"/>
      <c r="V103" s="7"/>
    </row>
    <row r="104" spans="1:22" ht="30" customHeight="1">
      <c r="A104" s="21"/>
      <c r="B104" s="72" t="s">
        <v>78</v>
      </c>
      <c r="C104" s="78" t="s">
        <v>224</v>
      </c>
      <c r="D104" s="70"/>
      <c r="E104" s="61" t="s">
        <v>222</v>
      </c>
      <c r="F104" s="38">
        <v>1</v>
      </c>
      <c r="G104" s="49"/>
      <c r="H104" s="36">
        <f>ROUND(G104*F104,2)</f>
        <v>0</v>
      </c>
      <c r="J104" s="8">
        <f ca="1" t="shared" si="7"/>
      </c>
      <c r="K104" s="5" t="str">
        <f t="shared" si="11"/>
        <v>Sluice GateLS</v>
      </c>
      <c r="L104" s="6" t="e">
        <f>MATCH(K104,#REF!,0)</f>
        <v>#REF!</v>
      </c>
      <c r="M104" s="7" t="str">
        <f ca="1" t="shared" si="8"/>
        <v>,0</v>
      </c>
      <c r="N104" s="7" t="str">
        <f ca="1" t="shared" si="9"/>
        <v>C2</v>
      </c>
      <c r="O104" s="7" t="str">
        <f ca="1" t="shared" si="10"/>
        <v>C2</v>
      </c>
      <c r="Q104" s="8"/>
      <c r="R104" s="5"/>
      <c r="S104" s="6"/>
      <c r="T104" s="7"/>
      <c r="U104" s="7"/>
      <c r="V104" s="7"/>
    </row>
    <row r="105" spans="1:22" ht="30" customHeight="1">
      <c r="A105" s="21"/>
      <c r="B105" s="72" t="s">
        <v>79</v>
      </c>
      <c r="C105" s="78" t="s">
        <v>223</v>
      </c>
      <c r="D105" s="70"/>
      <c r="E105" s="61" t="s">
        <v>222</v>
      </c>
      <c r="F105" s="38">
        <v>1</v>
      </c>
      <c r="G105" s="49"/>
      <c r="H105" s="36">
        <f>ROUND(G105*F105,2)</f>
        <v>0</v>
      </c>
      <c r="J105" s="8">
        <f ca="1" t="shared" si="7"/>
      </c>
      <c r="K105" s="5" t="str">
        <f t="shared" si="11"/>
        <v>Knife GateLS</v>
      </c>
      <c r="L105" s="6" t="e">
        <f>MATCH(K105,#REF!,0)</f>
        <v>#REF!</v>
      </c>
      <c r="M105" s="7" t="str">
        <f ca="1" t="shared" si="8"/>
        <v>,0</v>
      </c>
      <c r="N105" s="7" t="str">
        <f ca="1" t="shared" si="9"/>
        <v>C2</v>
      </c>
      <c r="O105" s="7" t="str">
        <f ca="1" t="shared" si="10"/>
        <v>C2</v>
      </c>
      <c r="Q105" s="8"/>
      <c r="R105" s="5"/>
      <c r="S105" s="6"/>
      <c r="T105" s="7"/>
      <c r="U105" s="7"/>
      <c r="V105" s="7"/>
    </row>
    <row r="106" spans="1:22" ht="30" customHeight="1">
      <c r="A106" s="21"/>
      <c r="B106" s="42" t="s">
        <v>26</v>
      </c>
      <c r="C106" s="75" t="s">
        <v>221</v>
      </c>
      <c r="D106" s="70" t="s">
        <v>3</v>
      </c>
      <c r="E106" s="61"/>
      <c r="F106" s="38"/>
      <c r="G106" s="74"/>
      <c r="H106" s="73"/>
      <c r="J106" s="8" t="str">
        <f ca="1" t="shared" si="7"/>
        <v>LOCKED</v>
      </c>
      <c r="K106" s="5" t="str">
        <f t="shared" si="11"/>
        <v>ManholesCW 2130-R12</v>
      </c>
      <c r="L106" s="6" t="e">
        <f>MATCH(K106,#REF!,0)</f>
        <v>#REF!</v>
      </c>
      <c r="M106" s="7" t="str">
        <f ca="1" t="shared" si="8"/>
        <v>,0</v>
      </c>
      <c r="N106" s="7" t="str">
        <f ca="1" t="shared" si="9"/>
        <v>G</v>
      </c>
      <c r="O106" s="7" t="str">
        <f ca="1" t="shared" si="10"/>
        <v>C2</v>
      </c>
      <c r="Q106" s="8"/>
      <c r="R106" s="5"/>
      <c r="S106" s="6"/>
      <c r="T106" s="7"/>
      <c r="U106" s="7"/>
      <c r="V106" s="7"/>
    </row>
    <row r="107" spans="1:22" ht="30" customHeight="1">
      <c r="A107" s="21"/>
      <c r="B107" s="72" t="s">
        <v>77</v>
      </c>
      <c r="C107" s="78" t="s">
        <v>213</v>
      </c>
      <c r="D107" s="70"/>
      <c r="E107" s="61"/>
      <c r="F107" s="38"/>
      <c r="G107" s="74"/>
      <c r="H107" s="73"/>
      <c r="J107" s="8" t="str">
        <f ca="1" t="shared" si="7"/>
        <v>LOCKED</v>
      </c>
      <c r="K107" s="5" t="str">
        <f t="shared" si="11"/>
        <v>SD-010</v>
      </c>
      <c r="L107" s="6" t="e">
        <f>MATCH(K107,#REF!,0)</f>
        <v>#REF!</v>
      </c>
      <c r="M107" s="7" t="str">
        <f ca="1" t="shared" si="8"/>
        <v>,0</v>
      </c>
      <c r="N107" s="7" t="str">
        <f ca="1" t="shared" si="9"/>
        <v>G</v>
      </c>
      <c r="O107" s="7" t="str">
        <f ca="1" t="shared" si="10"/>
        <v>C2</v>
      </c>
      <c r="Q107" s="8"/>
      <c r="R107" s="5"/>
      <c r="S107" s="6"/>
      <c r="T107" s="7"/>
      <c r="U107" s="7"/>
      <c r="V107" s="7"/>
    </row>
    <row r="108" spans="1:22" ht="30" customHeight="1">
      <c r="A108" s="21"/>
      <c r="B108" s="72" t="s">
        <v>127</v>
      </c>
      <c r="C108" s="79" t="s">
        <v>220</v>
      </c>
      <c r="D108" s="70"/>
      <c r="E108" s="61" t="s">
        <v>211</v>
      </c>
      <c r="F108" s="77">
        <v>19</v>
      </c>
      <c r="G108" s="49"/>
      <c r="H108" s="36">
        <f>ROUND(G108*F108,2)</f>
        <v>0</v>
      </c>
      <c r="J108" s="8">
        <f ca="1" t="shared" si="7"/>
      </c>
      <c r="K108" s="5" t="str">
        <f t="shared" si="11"/>
        <v>1200 mmv.m</v>
      </c>
      <c r="L108" s="6" t="e">
        <f>MATCH(K108,#REF!,0)</f>
        <v>#REF!</v>
      </c>
      <c r="M108" s="7" t="str">
        <f ca="1" t="shared" si="8"/>
        <v>F1</v>
      </c>
      <c r="N108" s="7" t="str">
        <f ca="1" t="shared" si="9"/>
        <v>C2</v>
      </c>
      <c r="O108" s="7" t="str">
        <f ca="1" t="shared" si="10"/>
        <v>C2</v>
      </c>
      <c r="Q108" s="8"/>
      <c r="R108" s="5"/>
      <c r="S108" s="6"/>
      <c r="T108" s="7"/>
      <c r="U108" s="7"/>
      <c r="V108" s="7"/>
    </row>
    <row r="109" spans="1:22" ht="30" customHeight="1">
      <c r="A109" s="21"/>
      <c r="B109" s="72" t="s">
        <v>128</v>
      </c>
      <c r="C109" s="79" t="s">
        <v>215</v>
      </c>
      <c r="D109" s="70"/>
      <c r="E109" s="61" t="s">
        <v>211</v>
      </c>
      <c r="F109" s="77">
        <v>8</v>
      </c>
      <c r="G109" s="49"/>
      <c r="H109" s="36">
        <f>ROUND(G109*F109,2)</f>
        <v>0</v>
      </c>
      <c r="J109" s="8">
        <f ca="1" t="shared" si="7"/>
      </c>
      <c r="K109" s="5" t="str">
        <f t="shared" si="11"/>
        <v>1800 mmv.m</v>
      </c>
      <c r="L109" s="6" t="e">
        <f>MATCH(K109,#REF!,0)</f>
        <v>#REF!</v>
      </c>
      <c r="M109" s="7" t="str">
        <f ca="1" t="shared" si="8"/>
        <v>F1</v>
      </c>
      <c r="N109" s="7" t="str">
        <f ca="1" t="shared" si="9"/>
        <v>C2</v>
      </c>
      <c r="O109" s="7" t="str">
        <f ca="1" t="shared" si="10"/>
        <v>C2</v>
      </c>
      <c r="Q109" s="8"/>
      <c r="R109" s="5"/>
      <c r="S109" s="6"/>
      <c r="T109" s="7"/>
      <c r="U109" s="7"/>
      <c r="V109" s="7"/>
    </row>
    <row r="110" spans="1:22" ht="39.75" customHeight="1">
      <c r="A110" s="21"/>
      <c r="B110" s="42" t="s">
        <v>30</v>
      </c>
      <c r="C110" s="79" t="s">
        <v>219</v>
      </c>
      <c r="D110" s="70" t="s">
        <v>3</v>
      </c>
      <c r="E110" s="61"/>
      <c r="F110" s="38"/>
      <c r="G110" s="60"/>
      <c r="H110" s="36"/>
      <c r="J110" s="8" t="str">
        <f ca="1" t="shared" si="7"/>
        <v>LOCKED</v>
      </c>
      <c r="K110" s="5" t="str">
        <f t="shared" si="11"/>
        <v>Install New Manhole on Existing 250 mm WWSCW 2130-R12</v>
      </c>
      <c r="L110" s="6" t="e">
        <f>MATCH(K110,#REF!,0)</f>
        <v>#REF!</v>
      </c>
      <c r="M110" s="7" t="str">
        <f ca="1" t="shared" si="8"/>
        <v>,0</v>
      </c>
      <c r="N110" s="7" t="str">
        <f ca="1" t="shared" si="9"/>
        <v>G</v>
      </c>
      <c r="O110" s="7" t="str">
        <f ca="1" t="shared" si="10"/>
        <v>C2</v>
      </c>
      <c r="Q110" s="8"/>
      <c r="R110" s="5"/>
      <c r="S110" s="6"/>
      <c r="T110" s="7"/>
      <c r="U110" s="7"/>
      <c r="V110" s="7"/>
    </row>
    <row r="111" spans="1:22" ht="30" customHeight="1">
      <c r="A111" s="21"/>
      <c r="B111" s="72" t="s">
        <v>77</v>
      </c>
      <c r="C111" s="78" t="s">
        <v>213</v>
      </c>
      <c r="D111" s="70"/>
      <c r="E111" s="61"/>
      <c r="F111" s="77"/>
      <c r="G111" s="74"/>
      <c r="H111" s="73"/>
      <c r="J111" s="8" t="str">
        <f ca="1" t="shared" si="7"/>
        <v>LOCKED</v>
      </c>
      <c r="K111" s="5" t="str">
        <f t="shared" si="11"/>
        <v>SD-010</v>
      </c>
      <c r="L111" s="6" t="e">
        <f>MATCH(K111,#REF!,0)</f>
        <v>#REF!</v>
      </c>
      <c r="M111" s="7" t="str">
        <f ca="1" t="shared" si="8"/>
        <v>F1</v>
      </c>
      <c r="N111" s="7" t="str">
        <f ca="1" t="shared" si="9"/>
        <v>G</v>
      </c>
      <c r="O111" s="7" t="str">
        <f ca="1" t="shared" si="10"/>
        <v>C2</v>
      </c>
      <c r="Q111" s="8"/>
      <c r="R111" s="5"/>
      <c r="S111" s="6"/>
      <c r="T111" s="7"/>
      <c r="U111" s="7"/>
      <c r="V111" s="7"/>
    </row>
    <row r="112" spans="1:22" ht="30" customHeight="1">
      <c r="A112" s="21"/>
      <c r="B112" s="72" t="s">
        <v>127</v>
      </c>
      <c r="C112" s="78" t="s">
        <v>218</v>
      </c>
      <c r="D112" s="70"/>
      <c r="E112" s="61" t="s">
        <v>211</v>
      </c>
      <c r="F112" s="77">
        <v>4.5</v>
      </c>
      <c r="G112" s="49"/>
      <c r="H112" s="73">
        <f>ROUND(G112*F112,2)</f>
        <v>0</v>
      </c>
      <c r="J112" s="8">
        <f ca="1" t="shared" si="7"/>
      </c>
      <c r="K112" s="5" t="str">
        <f t="shared" si="11"/>
        <v>1200 mmv.m</v>
      </c>
      <c r="L112" s="6" t="e">
        <f>MATCH(K112,#REF!,0)</f>
        <v>#REF!</v>
      </c>
      <c r="M112" s="7" t="str">
        <f ca="1" t="shared" si="8"/>
        <v>F1</v>
      </c>
      <c r="N112" s="7" t="str">
        <f ca="1" t="shared" si="9"/>
        <v>C2</v>
      </c>
      <c r="O112" s="7" t="str">
        <f ca="1" t="shared" si="10"/>
        <v>C2</v>
      </c>
      <c r="Q112" s="8"/>
      <c r="R112" s="5"/>
      <c r="S112" s="6"/>
      <c r="T112" s="7"/>
      <c r="U112" s="7"/>
      <c r="V112" s="7"/>
    </row>
    <row r="113" spans="1:22" ht="39.75" customHeight="1">
      <c r="A113" s="21"/>
      <c r="B113" s="42" t="s">
        <v>87</v>
      </c>
      <c r="C113" s="78" t="s">
        <v>217</v>
      </c>
      <c r="D113" s="70" t="s">
        <v>3</v>
      </c>
      <c r="E113" s="61"/>
      <c r="F113" s="77"/>
      <c r="G113" s="74"/>
      <c r="H113" s="73"/>
      <c r="J113" s="8" t="str">
        <f ca="1" t="shared" si="7"/>
        <v>LOCKED</v>
      </c>
      <c r="K113" s="5" t="str">
        <f t="shared" si="11"/>
        <v>Install New Manhole on Existing 600 mm LDSCW 2130-R12</v>
      </c>
      <c r="L113" s="6" t="e">
        <f>MATCH(K113,#REF!,0)</f>
        <v>#REF!</v>
      </c>
      <c r="M113" s="7" t="str">
        <f ca="1" t="shared" si="8"/>
        <v>F1</v>
      </c>
      <c r="N113" s="7" t="str">
        <f ca="1" t="shared" si="9"/>
        <v>G</v>
      </c>
      <c r="O113" s="7" t="str">
        <f ca="1" t="shared" si="10"/>
        <v>C2</v>
      </c>
      <c r="Q113" s="8"/>
      <c r="R113" s="5"/>
      <c r="S113" s="6"/>
      <c r="T113" s="7"/>
      <c r="U113" s="7"/>
      <c r="V113" s="7"/>
    </row>
    <row r="114" spans="1:22" ht="30" customHeight="1">
      <c r="A114" s="21"/>
      <c r="B114" s="72" t="s">
        <v>77</v>
      </c>
      <c r="C114" s="78" t="s">
        <v>213</v>
      </c>
      <c r="D114" s="70"/>
      <c r="E114" s="61"/>
      <c r="F114" s="77"/>
      <c r="G114" s="74"/>
      <c r="H114" s="73"/>
      <c r="J114" s="8" t="str">
        <f ca="1" t="shared" si="7"/>
        <v>LOCKED</v>
      </c>
      <c r="K114" s="5" t="str">
        <f t="shared" si="11"/>
        <v>SD-010</v>
      </c>
      <c r="L114" s="6" t="e">
        <f>MATCH(K114,#REF!,0)</f>
        <v>#REF!</v>
      </c>
      <c r="M114" s="7" t="str">
        <f ca="1" t="shared" si="8"/>
        <v>F1</v>
      </c>
      <c r="N114" s="7" t="str">
        <f ca="1" t="shared" si="9"/>
        <v>G</v>
      </c>
      <c r="O114" s="7" t="str">
        <f ca="1" t="shared" si="10"/>
        <v>C2</v>
      </c>
      <c r="Q114" s="8"/>
      <c r="R114" s="5"/>
      <c r="S114" s="6"/>
      <c r="T114" s="7"/>
      <c r="U114" s="7"/>
      <c r="V114" s="7"/>
    </row>
    <row r="115" spans="1:22" ht="30" customHeight="1">
      <c r="A115" s="21"/>
      <c r="B115" s="72" t="s">
        <v>127</v>
      </c>
      <c r="C115" s="78" t="s">
        <v>215</v>
      </c>
      <c r="D115" s="70"/>
      <c r="E115" s="61" t="s">
        <v>211</v>
      </c>
      <c r="F115" s="77">
        <v>4</v>
      </c>
      <c r="G115" s="49"/>
      <c r="H115" s="36">
        <f>ROUND(G115*F115,2)</f>
        <v>0</v>
      </c>
      <c r="J115" s="8">
        <f ca="1" t="shared" si="7"/>
      </c>
      <c r="K115" s="5" t="str">
        <f t="shared" si="11"/>
        <v>1800 mmv.m</v>
      </c>
      <c r="L115" s="6" t="e">
        <f>MATCH(K115,#REF!,0)</f>
        <v>#REF!</v>
      </c>
      <c r="M115" s="7" t="str">
        <f ca="1" t="shared" si="8"/>
        <v>F1</v>
      </c>
      <c r="N115" s="7" t="str">
        <f ca="1" t="shared" si="9"/>
        <v>C2</v>
      </c>
      <c r="O115" s="7" t="str">
        <f ca="1" t="shared" si="10"/>
        <v>C2</v>
      </c>
      <c r="Q115" s="8"/>
      <c r="R115" s="5"/>
      <c r="S115" s="6"/>
      <c r="T115" s="7"/>
      <c r="U115" s="7"/>
      <c r="V115" s="7"/>
    </row>
    <row r="116" spans="1:22" ht="39.75" customHeight="1">
      <c r="A116" s="21"/>
      <c r="B116" s="42" t="s">
        <v>31</v>
      </c>
      <c r="C116" s="78" t="s">
        <v>216</v>
      </c>
      <c r="D116" s="70" t="s">
        <v>3</v>
      </c>
      <c r="E116" s="61"/>
      <c r="F116" s="77"/>
      <c r="G116" s="74"/>
      <c r="H116" s="73"/>
      <c r="J116" s="8" t="str">
        <f ca="1" t="shared" si="7"/>
        <v>LOCKED</v>
      </c>
      <c r="K116" s="5" t="str">
        <f t="shared" si="11"/>
        <v>Install New Manhole on Existing 750 mm WWSCW 2130-R12</v>
      </c>
      <c r="L116" s="6" t="e">
        <f>MATCH(K116,#REF!,0)</f>
        <v>#REF!</v>
      </c>
      <c r="M116" s="7" t="str">
        <f ca="1" t="shared" si="8"/>
        <v>F1</v>
      </c>
      <c r="N116" s="7" t="str">
        <f ca="1" t="shared" si="9"/>
        <v>G</v>
      </c>
      <c r="O116" s="7" t="str">
        <f ca="1" t="shared" si="10"/>
        <v>C2</v>
      </c>
      <c r="Q116" s="8"/>
      <c r="R116" s="5"/>
      <c r="S116" s="6"/>
      <c r="T116" s="7"/>
      <c r="U116" s="7"/>
      <c r="V116" s="7"/>
    </row>
    <row r="117" spans="1:22" ht="30" customHeight="1">
      <c r="A117" s="21"/>
      <c r="B117" s="72" t="s">
        <v>77</v>
      </c>
      <c r="C117" s="78" t="s">
        <v>213</v>
      </c>
      <c r="D117" s="70"/>
      <c r="E117" s="61"/>
      <c r="F117" s="77"/>
      <c r="G117" s="74"/>
      <c r="H117" s="73"/>
      <c r="J117" s="8" t="str">
        <f ca="1" t="shared" si="7"/>
        <v>LOCKED</v>
      </c>
      <c r="K117" s="5" t="str">
        <f t="shared" si="11"/>
        <v>SD-010</v>
      </c>
      <c r="L117" s="6" t="e">
        <f>MATCH(K117,#REF!,0)</f>
        <v>#REF!</v>
      </c>
      <c r="M117" s="7" t="str">
        <f ca="1" t="shared" si="8"/>
        <v>F1</v>
      </c>
      <c r="N117" s="7" t="str">
        <f ca="1" t="shared" si="9"/>
        <v>G</v>
      </c>
      <c r="O117" s="7" t="str">
        <f ca="1" t="shared" si="10"/>
        <v>C2</v>
      </c>
      <c r="Q117" s="8"/>
      <c r="R117" s="5"/>
      <c r="S117" s="6"/>
      <c r="T117" s="7"/>
      <c r="U117" s="7"/>
      <c r="V117" s="7"/>
    </row>
    <row r="118" spans="1:22" ht="30" customHeight="1">
      <c r="A118" s="21"/>
      <c r="B118" s="72" t="s">
        <v>127</v>
      </c>
      <c r="C118" s="78" t="s">
        <v>215</v>
      </c>
      <c r="D118" s="70"/>
      <c r="E118" s="61" t="s">
        <v>211</v>
      </c>
      <c r="F118" s="77">
        <v>5.8</v>
      </c>
      <c r="G118" s="49"/>
      <c r="H118" s="36">
        <f>ROUND(G118*F118,2)</f>
        <v>0</v>
      </c>
      <c r="J118" s="8">
        <f ca="1" t="shared" si="7"/>
      </c>
      <c r="K118" s="5" t="str">
        <f t="shared" si="11"/>
        <v>1800 mmv.m</v>
      </c>
      <c r="L118" s="6" t="e">
        <f>MATCH(K118,#REF!,0)</f>
        <v>#REF!</v>
      </c>
      <c r="M118" s="7" t="str">
        <f ca="1" t="shared" si="8"/>
        <v>F1</v>
      </c>
      <c r="N118" s="7" t="str">
        <f ca="1" t="shared" si="9"/>
        <v>C2</v>
      </c>
      <c r="O118" s="7" t="str">
        <f ca="1" t="shared" si="10"/>
        <v>C2</v>
      </c>
      <c r="Q118" s="8"/>
      <c r="R118" s="5"/>
      <c r="S118" s="6"/>
      <c r="T118" s="7"/>
      <c r="U118" s="7"/>
      <c r="V118" s="7"/>
    </row>
    <row r="119" spans="1:22" ht="39.75" customHeight="1">
      <c r="A119" s="21"/>
      <c r="B119" s="42" t="s">
        <v>53</v>
      </c>
      <c r="C119" s="78" t="s">
        <v>214</v>
      </c>
      <c r="D119" s="70" t="s">
        <v>3</v>
      </c>
      <c r="E119" s="61"/>
      <c r="F119" s="77"/>
      <c r="G119" s="74"/>
      <c r="H119" s="73"/>
      <c r="J119" s="8" t="str">
        <f ca="1" t="shared" si="7"/>
        <v>LOCKED</v>
      </c>
      <c r="K119" s="5" t="str">
        <f t="shared" si="11"/>
        <v>Install New Manhole on Existing 1050 mm LDSCW 2130-R12</v>
      </c>
      <c r="L119" s="6" t="e">
        <f>MATCH(K119,#REF!,0)</f>
        <v>#REF!</v>
      </c>
      <c r="M119" s="7" t="str">
        <f ca="1" t="shared" si="8"/>
        <v>F1</v>
      </c>
      <c r="N119" s="7" t="str">
        <f ca="1" t="shared" si="9"/>
        <v>G</v>
      </c>
      <c r="O119" s="7" t="str">
        <f ca="1" t="shared" si="10"/>
        <v>C2</v>
      </c>
      <c r="Q119" s="8"/>
      <c r="R119" s="5"/>
      <c r="S119" s="6"/>
      <c r="T119" s="7"/>
      <c r="U119" s="7"/>
      <c r="V119" s="7"/>
    </row>
    <row r="120" spans="1:22" ht="30" customHeight="1">
      <c r="A120" s="21"/>
      <c r="B120" s="72" t="s">
        <v>77</v>
      </c>
      <c r="C120" s="78" t="s">
        <v>213</v>
      </c>
      <c r="D120" s="70"/>
      <c r="E120" s="61"/>
      <c r="F120" s="77"/>
      <c r="G120" s="74"/>
      <c r="H120" s="73"/>
      <c r="J120" s="8" t="str">
        <f ca="1" t="shared" si="7"/>
        <v>LOCKED</v>
      </c>
      <c r="K120" s="5" t="str">
        <f t="shared" si="11"/>
        <v>SD-010</v>
      </c>
      <c r="L120" s="6" t="e">
        <f>MATCH(K120,#REF!,0)</f>
        <v>#REF!</v>
      </c>
      <c r="M120" s="7" t="str">
        <f ca="1" t="shared" si="8"/>
        <v>F1</v>
      </c>
      <c r="N120" s="7" t="str">
        <f ca="1" t="shared" si="9"/>
        <v>G</v>
      </c>
      <c r="O120" s="7" t="str">
        <f ca="1" t="shared" si="10"/>
        <v>C2</v>
      </c>
      <c r="Q120" s="8"/>
      <c r="R120" s="5"/>
      <c r="S120" s="6"/>
      <c r="T120" s="7"/>
      <c r="U120" s="7"/>
      <c r="V120" s="7"/>
    </row>
    <row r="121" spans="1:22" ht="30" customHeight="1">
      <c r="A121" s="21"/>
      <c r="B121" s="72" t="s">
        <v>127</v>
      </c>
      <c r="C121" s="78" t="s">
        <v>212</v>
      </c>
      <c r="D121" s="70"/>
      <c r="E121" s="61" t="s">
        <v>211</v>
      </c>
      <c r="F121" s="77">
        <v>4</v>
      </c>
      <c r="G121" s="49"/>
      <c r="H121" s="36">
        <f>ROUND(G121*F121,2)</f>
        <v>0</v>
      </c>
      <c r="J121" s="8">
        <f ca="1" t="shared" si="7"/>
      </c>
      <c r="K121" s="5" t="str">
        <f t="shared" si="11"/>
        <v>2400 mmv.m</v>
      </c>
      <c r="L121" s="6" t="e">
        <f>MATCH(K121,#REF!,0)</f>
        <v>#REF!</v>
      </c>
      <c r="M121" s="7" t="str">
        <f ca="1" t="shared" si="8"/>
        <v>F1</v>
      </c>
      <c r="N121" s="7" t="str">
        <f ca="1" t="shared" si="9"/>
        <v>C2</v>
      </c>
      <c r="O121" s="7" t="str">
        <f ca="1" t="shared" si="10"/>
        <v>C2</v>
      </c>
      <c r="Q121" s="8"/>
      <c r="R121" s="5"/>
      <c r="S121" s="6"/>
      <c r="T121" s="7"/>
      <c r="U121" s="7"/>
      <c r="V121" s="7"/>
    </row>
    <row r="122" spans="1:22" ht="30" customHeight="1">
      <c r="A122" s="21" t="s">
        <v>60</v>
      </c>
      <c r="B122" s="42" t="s">
        <v>27</v>
      </c>
      <c r="C122" s="75" t="s">
        <v>90</v>
      </c>
      <c r="D122" s="70" t="s">
        <v>210</v>
      </c>
      <c r="E122" s="61"/>
      <c r="F122" s="76"/>
      <c r="G122" s="74"/>
      <c r="H122" s="73"/>
      <c r="J122" s="8" t="str">
        <f ca="1" t="shared" si="7"/>
        <v>LOCKED</v>
      </c>
      <c r="K122" s="5" t="str">
        <f t="shared" si="11"/>
        <v>E003Catch BasinCW 2130-R12 &amp; E31.</v>
      </c>
      <c r="L122" s="6" t="e">
        <f>MATCH(K122,#REF!,0)</f>
        <v>#REF!</v>
      </c>
      <c r="M122" s="7" t="str">
        <f ca="1" t="shared" si="8"/>
        <v>,1</v>
      </c>
      <c r="N122" s="7" t="str">
        <f ca="1" t="shared" si="9"/>
        <v>G</v>
      </c>
      <c r="O122" s="7" t="str">
        <f ca="1" t="shared" si="10"/>
        <v>C2</v>
      </c>
      <c r="Q122" s="8"/>
      <c r="R122" s="5"/>
      <c r="S122" s="6"/>
      <c r="T122" s="7"/>
      <c r="U122" s="7"/>
      <c r="V122" s="7"/>
    </row>
    <row r="123" spans="1:22" ht="39.75" customHeight="1">
      <c r="A123" s="21" t="s">
        <v>61</v>
      </c>
      <c r="B123" s="149" t="s">
        <v>77</v>
      </c>
      <c r="C123" s="150" t="s">
        <v>209</v>
      </c>
      <c r="D123" s="151"/>
      <c r="E123" s="152" t="s">
        <v>49</v>
      </c>
      <c r="F123" s="86">
        <v>3</v>
      </c>
      <c r="G123" s="37"/>
      <c r="H123" s="85">
        <f>ROUND(G123*F123,2)</f>
        <v>0</v>
      </c>
      <c r="J123" s="8">
        <f ca="1" t="shared" si="7"/>
      </c>
      <c r="K123" s="5" t="str">
        <f t="shared" si="11"/>
        <v>E005SD-025, 1800 mm deep c/w Ditch Inlet Grateeach</v>
      </c>
      <c r="L123" s="6" t="e">
        <f>MATCH(K123,#REF!,0)</f>
        <v>#REF!</v>
      </c>
      <c r="M123" s="7" t="str">
        <f ca="1" t="shared" si="8"/>
        <v>,0</v>
      </c>
      <c r="N123" s="7" t="str">
        <f ca="1" t="shared" si="9"/>
        <v>C2</v>
      </c>
      <c r="O123" s="7" t="str">
        <f ca="1" t="shared" si="10"/>
        <v>C2</v>
      </c>
      <c r="Q123" s="8"/>
      <c r="R123" s="5"/>
      <c r="S123" s="6"/>
      <c r="T123" s="7"/>
      <c r="U123" s="7"/>
      <c r="V123" s="7"/>
    </row>
    <row r="124" spans="1:22" ht="49.5" customHeight="1">
      <c r="A124" s="21"/>
      <c r="B124" s="72"/>
      <c r="C124" s="46" t="s">
        <v>208</v>
      </c>
      <c r="D124" s="70"/>
      <c r="E124" s="61"/>
      <c r="F124" s="38"/>
      <c r="G124" s="60"/>
      <c r="H124" s="36"/>
      <c r="J124" s="8" t="str">
        <f ca="1" t="shared" si="7"/>
        <v>LOCKED</v>
      </c>
      <c r="K124" s="5" t="str">
        <f t="shared" si="11"/>
        <v>ASSOCIATED DRAINAGE AND UNDERGROUND WORKS (Cont'd.)</v>
      </c>
      <c r="L124" s="6" t="e">
        <f>MATCH(K124,#REF!,0)</f>
        <v>#REF!</v>
      </c>
      <c r="M124" s="7" t="str">
        <f ca="1" t="shared" si="8"/>
        <v>,0</v>
      </c>
      <c r="N124" s="7" t="str">
        <f ca="1" t="shared" si="9"/>
        <v>G</v>
      </c>
      <c r="O124" s="7" t="str">
        <f ca="1" t="shared" si="10"/>
        <v>C2</v>
      </c>
      <c r="Q124" s="8"/>
      <c r="R124" s="5"/>
      <c r="S124" s="6"/>
      <c r="T124" s="7"/>
      <c r="U124" s="7"/>
      <c r="V124" s="7"/>
    </row>
    <row r="125" spans="1:22" ht="30" customHeight="1">
      <c r="A125" s="21" t="s">
        <v>6</v>
      </c>
      <c r="B125" s="42" t="s">
        <v>28</v>
      </c>
      <c r="C125" s="71" t="s">
        <v>91</v>
      </c>
      <c r="D125" s="70" t="s">
        <v>3</v>
      </c>
      <c r="E125" s="61"/>
      <c r="F125" s="38"/>
      <c r="G125" s="74"/>
      <c r="H125" s="73"/>
      <c r="J125" s="8" t="str">
        <f ca="1" t="shared" si="7"/>
        <v>LOCKED</v>
      </c>
      <c r="K125" s="5" t="str">
        <f t="shared" si="11"/>
        <v>E032Connecting to Existing ManholeCW 2130-R12</v>
      </c>
      <c r="L125" s="6" t="e">
        <f>MATCH(K125,#REF!,0)</f>
        <v>#REF!</v>
      </c>
      <c r="M125" s="7" t="str">
        <f ca="1" t="shared" si="8"/>
        <v>,0</v>
      </c>
      <c r="N125" s="7" t="str">
        <f ca="1" t="shared" si="9"/>
        <v>G</v>
      </c>
      <c r="O125" s="7" t="str">
        <f ca="1" t="shared" si="10"/>
        <v>C2</v>
      </c>
      <c r="Q125" s="8"/>
      <c r="R125" s="5"/>
      <c r="S125" s="6"/>
      <c r="T125" s="7"/>
      <c r="U125" s="7"/>
      <c r="V125" s="7"/>
    </row>
    <row r="126" spans="1:22" ht="30" customHeight="1">
      <c r="A126" s="21"/>
      <c r="B126" s="72" t="s">
        <v>77</v>
      </c>
      <c r="C126" s="71" t="s">
        <v>207</v>
      </c>
      <c r="D126" s="70"/>
      <c r="E126" s="61" t="s">
        <v>49</v>
      </c>
      <c r="F126" s="38">
        <v>1</v>
      </c>
      <c r="G126" s="49"/>
      <c r="H126" s="36">
        <f>ROUND(G126*F126,2)</f>
        <v>0</v>
      </c>
      <c r="J126" s="8">
        <f ca="1" t="shared" si="7"/>
      </c>
      <c r="K126" s="5" t="str">
        <f t="shared" si="11"/>
        <v>375 mmeach</v>
      </c>
      <c r="L126" s="6" t="e">
        <f>MATCH(K126,#REF!,0)</f>
        <v>#REF!</v>
      </c>
      <c r="M126" s="7" t="str">
        <f ca="1" t="shared" si="8"/>
        <v>,0</v>
      </c>
      <c r="N126" s="7" t="str">
        <f ca="1" t="shared" si="9"/>
        <v>C2</v>
      </c>
      <c r="O126" s="7" t="str">
        <f ca="1" t="shared" si="10"/>
        <v>C2</v>
      </c>
      <c r="Q126" s="8"/>
      <c r="R126" s="5"/>
      <c r="S126" s="6"/>
      <c r="T126" s="7"/>
      <c r="U126" s="7"/>
      <c r="V126" s="7"/>
    </row>
    <row r="127" spans="1:22" ht="30.75" customHeight="1">
      <c r="A127" s="21"/>
      <c r="B127" s="69"/>
      <c r="C127" s="68" t="s">
        <v>206</v>
      </c>
      <c r="D127" s="53"/>
      <c r="E127" s="67"/>
      <c r="F127" s="38"/>
      <c r="G127" s="44"/>
      <c r="H127" s="43"/>
      <c r="J127" s="8" t="str">
        <f ca="1" t="shared" si="7"/>
        <v>LOCKED</v>
      </c>
      <c r="K127" s="5" t="str">
        <f t="shared" si="11"/>
        <v>WATERMAINS</v>
      </c>
      <c r="L127" s="6" t="e">
        <f>MATCH(K127,#REF!,0)</f>
        <v>#REF!</v>
      </c>
      <c r="M127" s="7" t="str">
        <f ca="1" t="shared" si="8"/>
        <v>,0</v>
      </c>
      <c r="N127" s="7" t="str">
        <f ca="1" t="shared" si="9"/>
        <v>C2</v>
      </c>
      <c r="O127" s="7" t="str">
        <f ca="1" t="shared" si="10"/>
        <v>C2</v>
      </c>
      <c r="Q127" s="8"/>
      <c r="R127" s="5"/>
      <c r="S127" s="6"/>
      <c r="T127" s="7"/>
      <c r="U127" s="7"/>
      <c r="V127" s="7"/>
    </row>
    <row r="128" spans="1:22" ht="30" customHeight="1">
      <c r="A128" s="21"/>
      <c r="B128" s="42" t="s">
        <v>32</v>
      </c>
      <c r="C128" s="41" t="s">
        <v>205</v>
      </c>
      <c r="D128" s="50" t="s">
        <v>204</v>
      </c>
      <c r="E128" s="39"/>
      <c r="F128" s="38"/>
      <c r="G128" s="44"/>
      <c r="H128" s="43"/>
      <c r="J128" s="8" t="str">
        <f ca="1" t="shared" si="7"/>
        <v>LOCKED</v>
      </c>
      <c r="K128" s="5" t="str">
        <f t="shared" si="11"/>
        <v>WatermainCW 2110-R11, E20 &amp; E27.</v>
      </c>
      <c r="L128" s="6" t="e">
        <f>MATCH(K128,#REF!,0)</f>
        <v>#REF!</v>
      </c>
      <c r="M128" s="7" t="str">
        <f ca="1" t="shared" si="8"/>
        <v>,0</v>
      </c>
      <c r="N128" s="7" t="str">
        <f ca="1" t="shared" si="9"/>
        <v>C2</v>
      </c>
      <c r="O128" s="7" t="str">
        <f ca="1" t="shared" si="10"/>
        <v>C2</v>
      </c>
      <c r="Q128" s="8"/>
      <c r="R128" s="5"/>
      <c r="S128" s="6"/>
      <c r="T128" s="7"/>
      <c r="U128" s="7"/>
      <c r="V128" s="7"/>
    </row>
    <row r="129" spans="1:22" ht="30" customHeight="1">
      <c r="A129" s="21"/>
      <c r="B129" s="54" t="s">
        <v>77</v>
      </c>
      <c r="C129" s="56" t="s">
        <v>192</v>
      </c>
      <c r="D129" s="50"/>
      <c r="E129" s="39"/>
      <c r="F129" s="38"/>
      <c r="G129" s="44"/>
      <c r="H129" s="43"/>
      <c r="J129" s="8" t="str">
        <f ca="1" t="shared" si="7"/>
        <v>LOCKED</v>
      </c>
      <c r="K129" s="5" t="str">
        <f t="shared" si="11"/>
        <v>200 mm</v>
      </c>
      <c r="L129" s="6" t="e">
        <f>MATCH(K129,#REF!,0)</f>
        <v>#REF!</v>
      </c>
      <c r="M129" s="7" t="str">
        <f ca="1" t="shared" si="8"/>
        <v>,0</v>
      </c>
      <c r="N129" s="7" t="str">
        <f ca="1" t="shared" si="9"/>
        <v>C2</v>
      </c>
      <c r="O129" s="7" t="str">
        <f ca="1" t="shared" si="10"/>
        <v>C2</v>
      </c>
      <c r="Q129" s="8"/>
      <c r="R129" s="5"/>
      <c r="S129" s="6"/>
      <c r="T129" s="7"/>
      <c r="U129" s="7"/>
      <c r="V129" s="7"/>
    </row>
    <row r="130" spans="1:22" ht="39.75" customHeight="1">
      <c r="A130" s="21"/>
      <c r="B130" s="54" t="s">
        <v>127</v>
      </c>
      <c r="C130" s="65" t="s">
        <v>203</v>
      </c>
      <c r="D130" s="50"/>
      <c r="E130" s="39" t="s">
        <v>50</v>
      </c>
      <c r="F130" s="38">
        <v>56</v>
      </c>
      <c r="G130" s="49"/>
      <c r="H130" s="36">
        <f>ROUND(G130*F130,2)</f>
        <v>0</v>
      </c>
      <c r="I130" s="7"/>
      <c r="J130" s="8">
        <f ca="1" t="shared" si="7"/>
      </c>
      <c r="K130" s="5" t="str">
        <f t="shared" si="11"/>
        <v>In a Trench With Class B Sand Bedding, Class 2 Backfillm</v>
      </c>
      <c r="L130" s="6" t="e">
        <f>MATCH(K130,#REF!,0)</f>
        <v>#REF!</v>
      </c>
      <c r="M130" s="7" t="str">
        <f ca="1" t="shared" si="8"/>
        <v>,0</v>
      </c>
      <c r="N130" s="7" t="str">
        <f ca="1" t="shared" si="9"/>
        <v>C2</v>
      </c>
      <c r="O130" s="7" t="str">
        <f ca="1" t="shared" si="10"/>
        <v>C2</v>
      </c>
      <c r="Q130" s="8"/>
      <c r="R130" s="5"/>
      <c r="S130" s="6"/>
      <c r="T130" s="7"/>
      <c r="U130" s="7"/>
      <c r="V130" s="7"/>
    </row>
    <row r="131" spans="1:22" ht="54.75" customHeight="1">
      <c r="A131" s="21"/>
      <c r="B131" s="54" t="s">
        <v>128</v>
      </c>
      <c r="C131" s="65" t="s">
        <v>202</v>
      </c>
      <c r="D131" s="53"/>
      <c r="E131" s="39" t="s">
        <v>50</v>
      </c>
      <c r="F131" s="38">
        <v>22</v>
      </c>
      <c r="G131" s="49"/>
      <c r="H131" s="36">
        <f>ROUND(G131*F131,2)</f>
        <v>0</v>
      </c>
      <c r="I131" s="7"/>
      <c r="J131" s="8">
        <f ca="1" t="shared" si="7"/>
      </c>
      <c r="K131" s="5" t="str">
        <f t="shared" si="11"/>
        <v>In a Trench With Class B Sand Bedding, Class 2 Backfill c/w 350 Steel Casing Pipe, Spacers and End Sealm</v>
      </c>
      <c r="L131" s="6" t="e">
        <f>MATCH(K131,#REF!,0)</f>
        <v>#REF!</v>
      </c>
      <c r="M131" s="7" t="str">
        <f ca="1" t="shared" si="8"/>
        <v>,0</v>
      </c>
      <c r="N131" s="7" t="str">
        <f ca="1" t="shared" si="9"/>
        <v>C2</v>
      </c>
      <c r="O131" s="7" t="str">
        <f ca="1" t="shared" si="10"/>
        <v>C2</v>
      </c>
      <c r="Q131" s="8"/>
      <c r="R131" s="5"/>
      <c r="S131" s="6"/>
      <c r="T131" s="7"/>
      <c r="U131" s="7"/>
      <c r="V131" s="7"/>
    </row>
    <row r="132" spans="1:22" ht="39.75" customHeight="1">
      <c r="A132" s="21"/>
      <c r="B132" s="54" t="s">
        <v>129</v>
      </c>
      <c r="C132" s="65" t="s">
        <v>199</v>
      </c>
      <c r="D132" s="66"/>
      <c r="E132" s="39" t="s">
        <v>50</v>
      </c>
      <c r="F132" s="38">
        <v>200</v>
      </c>
      <c r="G132" s="49"/>
      <c r="H132" s="36">
        <f>ROUND(G132*F132,2)</f>
        <v>0</v>
      </c>
      <c r="I132" s="7"/>
      <c r="J132" s="8">
        <f ca="1" t="shared" si="7"/>
      </c>
      <c r="K132" s="5" t="str">
        <f t="shared" si="11"/>
        <v>In a Trench With Class B Sand Bedding, Class 4 Backfillm</v>
      </c>
      <c r="L132" s="6" t="e">
        <f>MATCH(K132,#REF!,0)</f>
        <v>#REF!</v>
      </c>
      <c r="M132" s="7" t="str">
        <f ca="1" t="shared" si="8"/>
        <v>,0</v>
      </c>
      <c r="N132" s="7" t="str">
        <f ca="1" t="shared" si="9"/>
        <v>C2</v>
      </c>
      <c r="O132" s="7" t="str">
        <f ca="1" t="shared" si="10"/>
        <v>C2</v>
      </c>
      <c r="Q132" s="8"/>
      <c r="R132" s="5"/>
      <c r="S132" s="6"/>
      <c r="T132" s="7"/>
      <c r="U132" s="7"/>
      <c r="V132" s="7"/>
    </row>
    <row r="133" spans="1:22" ht="39.75" customHeight="1">
      <c r="A133" s="21"/>
      <c r="B133" s="54" t="s">
        <v>130</v>
      </c>
      <c r="C133" s="65" t="s">
        <v>201</v>
      </c>
      <c r="D133" s="53"/>
      <c r="E133" s="39" t="s">
        <v>50</v>
      </c>
      <c r="F133" s="38">
        <v>20</v>
      </c>
      <c r="G133" s="49"/>
      <c r="H133" s="36">
        <f>ROUND(G133*F133,2)</f>
        <v>0</v>
      </c>
      <c r="I133" s="7"/>
      <c r="J133" s="8">
        <f ca="1" t="shared" si="7"/>
      </c>
      <c r="K133" s="5" t="str">
        <f t="shared" si="11"/>
        <v>Trenchless Installation With Class B Sand Bedding, Class 1 Backfillm</v>
      </c>
      <c r="L133" s="6" t="e">
        <f>MATCH(K133,#REF!,0)</f>
        <v>#REF!</v>
      </c>
      <c r="M133" s="7" t="str">
        <f ca="1" t="shared" si="8"/>
        <v>,0</v>
      </c>
      <c r="N133" s="7" t="str">
        <f ca="1" t="shared" si="9"/>
        <v>C2</v>
      </c>
      <c r="O133" s="7" t="str">
        <f ca="1" t="shared" si="10"/>
        <v>C2</v>
      </c>
      <c r="Q133" s="8"/>
      <c r="R133" s="5"/>
      <c r="S133" s="6"/>
      <c r="T133" s="7"/>
      <c r="U133" s="7"/>
      <c r="V133" s="7"/>
    </row>
    <row r="134" spans="1:22" ht="54.75" customHeight="1">
      <c r="A134" s="21"/>
      <c r="B134" s="54" t="s">
        <v>178</v>
      </c>
      <c r="C134" s="65" t="s">
        <v>200</v>
      </c>
      <c r="D134" s="64"/>
      <c r="E134" s="39" t="s">
        <v>50</v>
      </c>
      <c r="F134" s="38">
        <v>24</v>
      </c>
      <c r="G134" s="49"/>
      <c r="H134" s="36">
        <f>ROUND(G134*F134,2)</f>
        <v>0</v>
      </c>
      <c r="I134" s="7"/>
      <c r="J134" s="8">
        <f ca="1" t="shared" si="7"/>
      </c>
      <c r="K134" s="5" t="str">
        <f t="shared" si="11"/>
        <v>Trenchless Installation With Class B Sand Bedding, Class 2 Backfill c/w 350 Steel Casing Pipe, Spacers and End Sealm</v>
      </c>
      <c r="L134" s="6" t="e">
        <f>MATCH(K134,#REF!,0)</f>
        <v>#REF!</v>
      </c>
      <c r="M134" s="7" t="str">
        <f ca="1" t="shared" si="8"/>
        <v>,0</v>
      </c>
      <c r="N134" s="7" t="str">
        <f ca="1" t="shared" si="9"/>
        <v>C2</v>
      </c>
      <c r="O134" s="7" t="str">
        <f ca="1" t="shared" si="10"/>
        <v>C2</v>
      </c>
      <c r="Q134" s="8"/>
      <c r="R134" s="5"/>
      <c r="S134" s="6"/>
      <c r="T134" s="7"/>
      <c r="U134" s="7"/>
      <c r="V134" s="7"/>
    </row>
    <row r="135" spans="1:22" ht="30" customHeight="1">
      <c r="A135" s="21"/>
      <c r="B135" s="54" t="s">
        <v>78</v>
      </c>
      <c r="C135" s="56" t="s">
        <v>166</v>
      </c>
      <c r="D135" s="50"/>
      <c r="E135" s="39"/>
      <c r="F135" s="38"/>
      <c r="G135" s="44"/>
      <c r="H135" s="43"/>
      <c r="J135" s="8" t="str">
        <f ca="1" t="shared" si="7"/>
        <v>LOCKED</v>
      </c>
      <c r="K135" s="5" t="str">
        <f t="shared" si="11"/>
        <v>500 mm</v>
      </c>
      <c r="L135" s="6" t="e">
        <f>MATCH(K135,#REF!,0)</f>
        <v>#REF!</v>
      </c>
      <c r="M135" s="7" t="str">
        <f ca="1" t="shared" si="8"/>
        <v>,0</v>
      </c>
      <c r="N135" s="7" t="str">
        <f ca="1" t="shared" si="9"/>
        <v>C2</v>
      </c>
      <c r="O135" s="7" t="str">
        <f ca="1" t="shared" si="10"/>
        <v>C2</v>
      </c>
      <c r="Q135" s="8"/>
      <c r="R135" s="5"/>
      <c r="S135" s="6"/>
      <c r="T135" s="7"/>
      <c r="U135" s="7"/>
      <c r="V135" s="7"/>
    </row>
    <row r="136" spans="1:22" ht="39.75" customHeight="1">
      <c r="A136" s="21"/>
      <c r="B136" s="54" t="s">
        <v>127</v>
      </c>
      <c r="C136" s="41" t="s">
        <v>199</v>
      </c>
      <c r="D136" s="50"/>
      <c r="E136" s="39" t="s">
        <v>50</v>
      </c>
      <c r="F136" s="38">
        <v>200</v>
      </c>
      <c r="G136" s="49"/>
      <c r="H136" s="36">
        <f>ROUND(G136*F136,2)</f>
        <v>0</v>
      </c>
      <c r="J136" s="8">
        <f ca="1" t="shared" si="7"/>
      </c>
      <c r="K136" s="5" t="str">
        <f t="shared" si="11"/>
        <v>In a Trench With Class B Sand Bedding, Class 4 Backfillm</v>
      </c>
      <c r="L136" s="6" t="e">
        <f>MATCH(K136,#REF!,0)</f>
        <v>#REF!</v>
      </c>
      <c r="M136" s="7" t="str">
        <f ca="1" t="shared" si="8"/>
        <v>,0</v>
      </c>
      <c r="N136" s="7" t="str">
        <f ca="1" t="shared" si="9"/>
        <v>C2</v>
      </c>
      <c r="O136" s="7" t="str">
        <f ca="1" t="shared" si="10"/>
        <v>C2</v>
      </c>
      <c r="Q136" s="8"/>
      <c r="R136" s="5"/>
      <c r="S136" s="6"/>
      <c r="T136" s="7"/>
      <c r="U136" s="7"/>
      <c r="V136" s="7"/>
    </row>
    <row r="137" spans="1:22" ht="54.75" customHeight="1">
      <c r="A137" s="21"/>
      <c r="B137" s="54" t="s">
        <v>128</v>
      </c>
      <c r="C137" s="41" t="s">
        <v>198</v>
      </c>
      <c r="D137" s="50"/>
      <c r="E137" s="39" t="s">
        <v>50</v>
      </c>
      <c r="F137" s="38">
        <v>7</v>
      </c>
      <c r="G137" s="49"/>
      <c r="H137" s="36">
        <f>ROUND(G137*F137,2)</f>
        <v>0</v>
      </c>
      <c r="J137" s="8">
        <f ca="1" t="shared" si="7"/>
      </c>
      <c r="K137" s="5" t="str">
        <f t="shared" si="11"/>
        <v>In a Trench With Class B Sand Bedding, Class 2 Backfill c/w 750 Steel Casing Pipe, Spacers and End Sealm</v>
      </c>
      <c r="L137" s="6" t="e">
        <f>MATCH(K137,#REF!,0)</f>
        <v>#REF!</v>
      </c>
      <c r="M137" s="7" t="str">
        <f ca="1" t="shared" si="8"/>
        <v>,0</v>
      </c>
      <c r="N137" s="7" t="str">
        <f ca="1" t="shared" si="9"/>
        <v>C2</v>
      </c>
      <c r="O137" s="7" t="str">
        <f ca="1" t="shared" si="10"/>
        <v>C2</v>
      </c>
      <c r="Q137" s="8"/>
      <c r="R137" s="5"/>
      <c r="S137" s="6"/>
      <c r="T137" s="7"/>
      <c r="U137" s="7"/>
      <c r="V137" s="7"/>
    </row>
    <row r="138" spans="1:22" ht="60" customHeight="1">
      <c r="A138" s="21"/>
      <c r="B138" s="54" t="s">
        <v>129</v>
      </c>
      <c r="C138" s="41" t="s">
        <v>197</v>
      </c>
      <c r="D138" s="50"/>
      <c r="E138" s="39" t="s">
        <v>50</v>
      </c>
      <c r="F138" s="38">
        <v>26</v>
      </c>
      <c r="G138" s="49"/>
      <c r="H138" s="36">
        <f>ROUND(G138*F138,2)</f>
        <v>0</v>
      </c>
      <c r="J138" s="8">
        <f aca="true" ca="1" t="shared" si="13" ref="J138:J179">IF(CELL("protect",$G138)=1,"LOCKED","")</f>
      </c>
      <c r="K138" s="5" t="str">
        <f t="shared" si="11"/>
        <v>Trenchless Installation With Class B Sand Bedding, Class 2 Backfill c/w 750 Steel Casing Pipe, Spacers and End Sealm</v>
      </c>
      <c r="L138" s="6" t="e">
        <f>MATCH(K138,#REF!,0)</f>
        <v>#REF!</v>
      </c>
      <c r="M138" s="7" t="str">
        <f aca="true" ca="1" t="shared" si="14" ref="M138:M179">CELL("format",$F138)</f>
        <v>,0</v>
      </c>
      <c r="N138" s="7" t="str">
        <f aca="true" ca="1" t="shared" si="15" ref="N138:N179">CELL("format",$G138)</f>
        <v>C2</v>
      </c>
      <c r="O138" s="7" t="str">
        <f aca="true" ca="1" t="shared" si="16" ref="O138:O179">CELL("format",$H138)</f>
        <v>C2</v>
      </c>
      <c r="Q138" s="8"/>
      <c r="R138" s="5"/>
      <c r="S138" s="6"/>
      <c r="T138" s="7"/>
      <c r="U138" s="7"/>
      <c r="V138" s="7"/>
    </row>
    <row r="139" spans="1:22" ht="30" customHeight="1">
      <c r="A139" s="21"/>
      <c r="B139" s="42" t="s">
        <v>33</v>
      </c>
      <c r="C139" s="41" t="s">
        <v>196</v>
      </c>
      <c r="D139" s="50" t="s">
        <v>4</v>
      </c>
      <c r="E139" s="45"/>
      <c r="F139" s="38"/>
      <c r="G139" s="44"/>
      <c r="H139" s="43"/>
      <c r="J139" s="8" t="str">
        <f ca="1" t="shared" si="13"/>
        <v>LOCKED</v>
      </c>
      <c r="K139" s="5" t="str">
        <f aca="true" t="shared" si="17" ref="K139:K179">CLEAN(CONCATENATE(TRIM($A139),TRIM($C139),IF(LEFT($D139)&lt;&gt;"E",TRIM($D139),),TRIM($E139)))</f>
        <v>Hydrant AssemblyCW 2110-R11</v>
      </c>
      <c r="L139" s="6" t="e">
        <f>MATCH(K139,#REF!,0)</f>
        <v>#REF!</v>
      </c>
      <c r="M139" s="7" t="str">
        <f ca="1" t="shared" si="14"/>
        <v>,0</v>
      </c>
      <c r="N139" s="7" t="str">
        <f ca="1" t="shared" si="15"/>
        <v>C2</v>
      </c>
      <c r="O139" s="7" t="str">
        <f ca="1" t="shared" si="16"/>
        <v>C2</v>
      </c>
      <c r="Q139" s="8"/>
      <c r="R139" s="5"/>
      <c r="S139" s="6"/>
      <c r="T139" s="7"/>
      <c r="U139" s="7"/>
      <c r="V139" s="7"/>
    </row>
    <row r="140" spans="1:22" ht="33.75" customHeight="1">
      <c r="A140" s="21"/>
      <c r="B140" s="54" t="s">
        <v>77</v>
      </c>
      <c r="C140" s="56" t="s">
        <v>195</v>
      </c>
      <c r="D140" s="50"/>
      <c r="E140" s="39" t="s">
        <v>49</v>
      </c>
      <c r="F140" s="38">
        <v>2</v>
      </c>
      <c r="G140" s="49"/>
      <c r="H140" s="36">
        <f>ROUND(G140*F140,2)</f>
        <v>0</v>
      </c>
      <c r="J140" s="8">
        <f ca="1" t="shared" si="13"/>
      </c>
      <c r="K140" s="5" t="str">
        <f t="shared" si="17"/>
        <v>SD-006each</v>
      </c>
      <c r="L140" s="6" t="e">
        <f>MATCH(K140,#REF!,0)</f>
        <v>#REF!</v>
      </c>
      <c r="M140" s="7" t="str">
        <f ca="1" t="shared" si="14"/>
        <v>,0</v>
      </c>
      <c r="N140" s="7" t="str">
        <f ca="1" t="shared" si="15"/>
        <v>C2</v>
      </c>
      <c r="O140" s="7" t="str">
        <f ca="1" t="shared" si="16"/>
        <v>C2</v>
      </c>
      <c r="Q140" s="8"/>
      <c r="R140" s="5"/>
      <c r="S140" s="6"/>
      <c r="T140" s="7"/>
      <c r="U140" s="7"/>
      <c r="V140" s="7"/>
    </row>
    <row r="141" spans="1:22" ht="30" customHeight="1">
      <c r="A141" s="21"/>
      <c r="B141" s="42" t="s">
        <v>29</v>
      </c>
      <c r="C141" s="41" t="s">
        <v>194</v>
      </c>
      <c r="D141" s="50" t="s">
        <v>193</v>
      </c>
      <c r="E141" s="45"/>
      <c r="F141" s="38"/>
      <c r="G141" s="44"/>
      <c r="H141" s="43"/>
      <c r="J141" s="8" t="str">
        <f ca="1" t="shared" si="13"/>
        <v>LOCKED</v>
      </c>
      <c r="K141" s="5" t="str">
        <f t="shared" si="17"/>
        <v>Watermain ValveCW 2110-R11 &amp; E27.</v>
      </c>
      <c r="L141" s="6" t="e">
        <f>MATCH(K141,#REF!,0)</f>
        <v>#REF!</v>
      </c>
      <c r="M141" s="7" t="str">
        <f ca="1" t="shared" si="14"/>
        <v>,0</v>
      </c>
      <c r="N141" s="7" t="str">
        <f ca="1" t="shared" si="15"/>
        <v>C2</v>
      </c>
      <c r="O141" s="7" t="str">
        <f ca="1" t="shared" si="16"/>
        <v>C2</v>
      </c>
      <c r="Q141" s="8"/>
      <c r="R141" s="5"/>
      <c r="S141" s="6"/>
      <c r="T141" s="7"/>
      <c r="U141" s="7"/>
      <c r="V141" s="7"/>
    </row>
    <row r="142" spans="1:22" ht="30" customHeight="1">
      <c r="A142" s="21"/>
      <c r="B142" s="54" t="s">
        <v>77</v>
      </c>
      <c r="C142" s="56" t="s">
        <v>192</v>
      </c>
      <c r="D142" s="50"/>
      <c r="E142" s="39" t="s">
        <v>49</v>
      </c>
      <c r="F142" s="38">
        <v>4</v>
      </c>
      <c r="G142" s="49"/>
      <c r="H142" s="36">
        <f>ROUND(G142*F142,2)</f>
        <v>0</v>
      </c>
      <c r="J142" s="8">
        <f ca="1" t="shared" si="13"/>
      </c>
      <c r="K142" s="5" t="str">
        <f t="shared" si="17"/>
        <v>200 mmeach</v>
      </c>
      <c r="L142" s="6" t="e">
        <f>MATCH(K142,#REF!,0)</f>
        <v>#REF!</v>
      </c>
      <c r="M142" s="7" t="str">
        <f ca="1" t="shared" si="14"/>
        <v>,0</v>
      </c>
      <c r="N142" s="7" t="str">
        <f ca="1" t="shared" si="15"/>
        <v>C2</v>
      </c>
      <c r="O142" s="7" t="str">
        <f ca="1" t="shared" si="16"/>
        <v>C2</v>
      </c>
      <c r="Q142" s="8"/>
      <c r="R142" s="5"/>
      <c r="S142" s="6"/>
      <c r="T142" s="7"/>
      <c r="U142" s="7"/>
      <c r="V142" s="7"/>
    </row>
    <row r="143" spans="1:22" ht="30" customHeight="1">
      <c r="A143" s="21"/>
      <c r="B143" s="54" t="s">
        <v>78</v>
      </c>
      <c r="C143" s="56" t="s">
        <v>191</v>
      </c>
      <c r="D143" s="50"/>
      <c r="E143" s="39" t="s">
        <v>49</v>
      </c>
      <c r="F143" s="38">
        <v>1</v>
      </c>
      <c r="G143" s="49"/>
      <c r="H143" s="36">
        <f>ROUND(G143*F143,2)</f>
        <v>0</v>
      </c>
      <c r="J143" s="8">
        <f ca="1" t="shared" si="13"/>
      </c>
      <c r="K143" s="5" t="str">
        <f t="shared" si="17"/>
        <v>300 mm (on existing main)each</v>
      </c>
      <c r="L143" s="6" t="e">
        <f>MATCH(K143,#REF!,0)</f>
        <v>#REF!</v>
      </c>
      <c r="M143" s="7" t="str">
        <f ca="1" t="shared" si="14"/>
        <v>,0</v>
      </c>
      <c r="N143" s="7" t="str">
        <f ca="1" t="shared" si="15"/>
        <v>C2</v>
      </c>
      <c r="O143" s="7" t="str">
        <f ca="1" t="shared" si="16"/>
        <v>C2</v>
      </c>
      <c r="Q143" s="8"/>
      <c r="R143" s="5"/>
      <c r="S143" s="6"/>
      <c r="T143" s="7"/>
      <c r="U143" s="7"/>
      <c r="V143" s="7"/>
    </row>
    <row r="144" spans="1:22" ht="33.75" customHeight="1">
      <c r="A144" s="21"/>
      <c r="B144" s="155" t="s">
        <v>79</v>
      </c>
      <c r="C144" s="156" t="s">
        <v>190</v>
      </c>
      <c r="D144" s="157"/>
      <c r="E144" s="105" t="s">
        <v>49</v>
      </c>
      <c r="F144" s="86">
        <v>1</v>
      </c>
      <c r="G144" s="37"/>
      <c r="H144" s="85">
        <f>ROUND(G144*F144,2)</f>
        <v>0</v>
      </c>
      <c r="J144" s="8">
        <f ca="1" t="shared" si="13"/>
      </c>
      <c r="K144" s="5" t="str">
        <f t="shared" si="17"/>
        <v>500 mm (Install c/w 150 Bypass Assembly)each</v>
      </c>
      <c r="L144" s="6" t="e">
        <f>MATCH(K144,#REF!,0)</f>
        <v>#REF!</v>
      </c>
      <c r="M144" s="7" t="str">
        <f ca="1" t="shared" si="14"/>
        <v>,0</v>
      </c>
      <c r="N144" s="7" t="str">
        <f ca="1" t="shared" si="15"/>
        <v>C2</v>
      </c>
      <c r="O144" s="7" t="str">
        <f ca="1" t="shared" si="16"/>
        <v>C2</v>
      </c>
      <c r="Q144" s="8"/>
      <c r="R144" s="5"/>
      <c r="S144" s="6"/>
      <c r="T144" s="7"/>
      <c r="U144" s="7"/>
      <c r="V144" s="7"/>
    </row>
    <row r="145" spans="1:22" ht="45" customHeight="1">
      <c r="A145" s="21"/>
      <c r="B145" s="54"/>
      <c r="C145" s="63" t="s">
        <v>189</v>
      </c>
      <c r="D145" s="62"/>
      <c r="E145" s="61"/>
      <c r="F145" s="38"/>
      <c r="G145" s="60"/>
      <c r="H145" s="59"/>
      <c r="I145" s="58"/>
      <c r="J145" s="8" t="str">
        <f ca="1" t="shared" si="13"/>
        <v>LOCKED</v>
      </c>
      <c r="K145" s="5" t="str">
        <f t="shared" si="17"/>
        <v>WATERMAINS (Cont'd.)</v>
      </c>
      <c r="L145" s="6" t="e">
        <f>MATCH(K145,#REF!,0)</f>
        <v>#REF!</v>
      </c>
      <c r="M145" s="7" t="str">
        <f ca="1" t="shared" si="14"/>
        <v>,0</v>
      </c>
      <c r="N145" s="7" t="str">
        <f ca="1" t="shared" si="15"/>
        <v>G</v>
      </c>
      <c r="O145" s="7" t="str">
        <f ca="1" t="shared" si="16"/>
        <v>C2</v>
      </c>
      <c r="Q145" s="8"/>
      <c r="R145" s="5"/>
      <c r="S145" s="6"/>
      <c r="T145" s="7"/>
      <c r="U145" s="7"/>
      <c r="V145" s="7"/>
    </row>
    <row r="146" spans="1:22" ht="33.75" customHeight="1">
      <c r="A146" s="21"/>
      <c r="B146" s="42" t="s">
        <v>125</v>
      </c>
      <c r="C146" s="41" t="s">
        <v>188</v>
      </c>
      <c r="D146" s="50" t="s">
        <v>187</v>
      </c>
      <c r="E146" s="45"/>
      <c r="F146" s="38"/>
      <c r="G146" s="44"/>
      <c r="H146" s="43"/>
      <c r="J146" s="8" t="str">
        <f ca="1" t="shared" si="13"/>
        <v>LOCKED</v>
      </c>
      <c r="K146" s="5" t="str">
        <f t="shared" si="17"/>
        <v>FittingsCW 2110-R11, &amp; E27.</v>
      </c>
      <c r="L146" s="6" t="e">
        <f>MATCH(K146,#REF!,0)</f>
        <v>#REF!</v>
      </c>
      <c r="M146" s="7" t="str">
        <f ca="1" t="shared" si="14"/>
        <v>,0</v>
      </c>
      <c r="N146" s="7" t="str">
        <f ca="1" t="shared" si="15"/>
        <v>C2</v>
      </c>
      <c r="O146" s="7" t="str">
        <f ca="1" t="shared" si="16"/>
        <v>C2</v>
      </c>
      <c r="Q146" s="8"/>
      <c r="R146" s="5"/>
      <c r="S146" s="6"/>
      <c r="T146" s="7"/>
      <c r="U146" s="7"/>
      <c r="V146" s="7"/>
    </row>
    <row r="147" spans="1:22" ht="30" customHeight="1">
      <c r="A147" s="21"/>
      <c r="B147" s="54" t="s">
        <v>77</v>
      </c>
      <c r="C147" s="41" t="s">
        <v>186</v>
      </c>
      <c r="D147" s="50"/>
      <c r="E147" s="39"/>
      <c r="F147" s="38"/>
      <c r="G147" s="44"/>
      <c r="H147" s="43"/>
      <c r="J147" s="8" t="str">
        <f ca="1" t="shared" si="13"/>
        <v>LOCKED</v>
      </c>
      <c r="K147" s="5" t="str">
        <f t="shared" si="17"/>
        <v>Tees</v>
      </c>
      <c r="L147" s="6" t="e">
        <f>MATCH(K147,#REF!,0)</f>
        <v>#REF!</v>
      </c>
      <c r="M147" s="7" t="str">
        <f ca="1" t="shared" si="14"/>
        <v>,0</v>
      </c>
      <c r="N147" s="7" t="str">
        <f ca="1" t="shared" si="15"/>
        <v>C2</v>
      </c>
      <c r="O147" s="7" t="str">
        <f ca="1" t="shared" si="16"/>
        <v>C2</v>
      </c>
      <c r="Q147" s="8"/>
      <c r="R147" s="5"/>
      <c r="S147" s="6"/>
      <c r="T147" s="7"/>
      <c r="U147" s="7"/>
      <c r="V147" s="7"/>
    </row>
    <row r="148" spans="1:22" ht="30" customHeight="1">
      <c r="A148" s="21"/>
      <c r="B148" s="54" t="s">
        <v>127</v>
      </c>
      <c r="C148" s="41" t="s">
        <v>185</v>
      </c>
      <c r="D148" s="40"/>
      <c r="E148" s="39" t="s">
        <v>49</v>
      </c>
      <c r="F148" s="38">
        <v>1</v>
      </c>
      <c r="G148" s="49"/>
      <c r="H148" s="36">
        <f>ROUND(G148*F148,2)</f>
        <v>0</v>
      </c>
      <c r="J148" s="8">
        <f ca="1" t="shared" si="13"/>
      </c>
      <c r="K148" s="5" t="str">
        <f t="shared" si="17"/>
        <v>150 mm x 150 mm x 150 mmeach</v>
      </c>
      <c r="L148" s="6" t="e">
        <f>MATCH(K148,#REF!,0)</f>
        <v>#REF!</v>
      </c>
      <c r="M148" s="7" t="str">
        <f ca="1" t="shared" si="14"/>
        <v>,0</v>
      </c>
      <c r="N148" s="7" t="str">
        <f ca="1" t="shared" si="15"/>
        <v>C2</v>
      </c>
      <c r="O148" s="7" t="str">
        <f ca="1" t="shared" si="16"/>
        <v>C2</v>
      </c>
      <c r="Q148" s="8"/>
      <c r="R148" s="5"/>
      <c r="S148" s="6"/>
      <c r="T148" s="7"/>
      <c r="U148" s="7"/>
      <c r="V148" s="7"/>
    </row>
    <row r="149" spans="1:22" ht="30" customHeight="1">
      <c r="A149" s="21"/>
      <c r="B149" s="54" t="s">
        <v>128</v>
      </c>
      <c r="C149" s="41" t="s">
        <v>184</v>
      </c>
      <c r="D149" s="40"/>
      <c r="E149" s="39" t="s">
        <v>49</v>
      </c>
      <c r="F149" s="38">
        <v>1</v>
      </c>
      <c r="G149" s="49"/>
      <c r="H149" s="36">
        <f>ROUND(G149*F149,2)</f>
        <v>0</v>
      </c>
      <c r="J149" s="8">
        <f ca="1" t="shared" si="13"/>
      </c>
      <c r="K149" s="5" t="str">
        <f t="shared" si="17"/>
        <v>300 mm x 300 mm x 200 mmeach</v>
      </c>
      <c r="L149" s="6" t="e">
        <f>MATCH(K149,#REF!,0)</f>
        <v>#REF!</v>
      </c>
      <c r="M149" s="7" t="str">
        <f ca="1" t="shared" si="14"/>
        <v>,0</v>
      </c>
      <c r="N149" s="7" t="str">
        <f ca="1" t="shared" si="15"/>
        <v>C2</v>
      </c>
      <c r="O149" s="7" t="str">
        <f ca="1" t="shared" si="16"/>
        <v>C2</v>
      </c>
      <c r="Q149" s="8"/>
      <c r="R149" s="5"/>
      <c r="S149" s="6"/>
      <c r="T149" s="7"/>
      <c r="U149" s="7"/>
      <c r="V149" s="7"/>
    </row>
    <row r="150" spans="1:22" ht="30" customHeight="1">
      <c r="A150" s="21"/>
      <c r="B150" s="54" t="s">
        <v>78</v>
      </c>
      <c r="C150" s="41" t="s">
        <v>183</v>
      </c>
      <c r="D150" s="40"/>
      <c r="E150" s="39"/>
      <c r="F150" s="38"/>
      <c r="G150" s="44"/>
      <c r="H150" s="43"/>
      <c r="J150" s="8" t="str">
        <f ca="1" t="shared" si="13"/>
        <v>LOCKED</v>
      </c>
      <c r="K150" s="5" t="str">
        <f t="shared" si="17"/>
        <v>Bends (SD-004)</v>
      </c>
      <c r="L150" s="6" t="e">
        <f>MATCH(K150,#REF!,0)</f>
        <v>#REF!</v>
      </c>
      <c r="M150" s="7" t="str">
        <f ca="1" t="shared" si="14"/>
        <v>,0</v>
      </c>
      <c r="N150" s="7" t="str">
        <f ca="1" t="shared" si="15"/>
        <v>C2</v>
      </c>
      <c r="O150" s="7" t="str">
        <f ca="1" t="shared" si="16"/>
        <v>C2</v>
      </c>
      <c r="Q150" s="8"/>
      <c r="R150" s="5"/>
      <c r="S150" s="6"/>
      <c r="T150" s="7"/>
      <c r="U150" s="7"/>
      <c r="V150" s="7"/>
    </row>
    <row r="151" spans="1:22" ht="30" customHeight="1">
      <c r="A151" s="21"/>
      <c r="B151" s="54" t="s">
        <v>127</v>
      </c>
      <c r="C151" s="41" t="s">
        <v>182</v>
      </c>
      <c r="D151" s="40"/>
      <c r="E151" s="39" t="s">
        <v>49</v>
      </c>
      <c r="F151" s="38">
        <v>1</v>
      </c>
      <c r="G151" s="49"/>
      <c r="H151" s="36">
        <f>ROUND(G151*F151,2)</f>
        <v>0</v>
      </c>
      <c r="J151" s="8">
        <f ca="1" t="shared" si="13"/>
      </c>
      <c r="K151" s="5" t="str">
        <f t="shared" si="17"/>
        <v>150 mm - 11.25ºeach</v>
      </c>
      <c r="L151" s="6" t="e">
        <f>MATCH(K151,#REF!,0)</f>
        <v>#REF!</v>
      </c>
      <c r="M151" s="7" t="str">
        <f ca="1" t="shared" si="14"/>
        <v>,0</v>
      </c>
      <c r="N151" s="7" t="str">
        <f ca="1" t="shared" si="15"/>
        <v>C2</v>
      </c>
      <c r="O151" s="7" t="str">
        <f ca="1" t="shared" si="16"/>
        <v>C2</v>
      </c>
      <c r="Q151" s="8"/>
      <c r="R151" s="5"/>
      <c r="S151" s="6"/>
      <c r="T151" s="7"/>
      <c r="U151" s="7"/>
      <c r="V151" s="7"/>
    </row>
    <row r="152" spans="1:22" ht="30" customHeight="1">
      <c r="A152" s="21"/>
      <c r="B152" s="54" t="s">
        <v>128</v>
      </c>
      <c r="C152" s="56" t="s">
        <v>181</v>
      </c>
      <c r="D152" s="40"/>
      <c r="E152" s="39" t="s">
        <v>49</v>
      </c>
      <c r="F152" s="38">
        <v>2</v>
      </c>
      <c r="G152" s="49"/>
      <c r="H152" s="36">
        <f>ROUND(G152*F152,2)</f>
        <v>0</v>
      </c>
      <c r="J152" s="8">
        <f ca="1" t="shared" si="13"/>
      </c>
      <c r="K152" s="5" t="str">
        <f t="shared" si="17"/>
        <v>200 mm - 11.25ºeach</v>
      </c>
      <c r="L152" s="6" t="e">
        <f>MATCH(K152,#REF!,0)</f>
        <v>#REF!</v>
      </c>
      <c r="M152" s="7" t="str">
        <f ca="1" t="shared" si="14"/>
        <v>,0</v>
      </c>
      <c r="N152" s="7" t="str">
        <f ca="1" t="shared" si="15"/>
        <v>C2</v>
      </c>
      <c r="O152" s="7" t="str">
        <f ca="1" t="shared" si="16"/>
        <v>C2</v>
      </c>
      <c r="Q152" s="8"/>
      <c r="R152" s="5"/>
      <c r="S152" s="6"/>
      <c r="T152" s="7"/>
      <c r="U152" s="7"/>
      <c r="V152" s="7"/>
    </row>
    <row r="153" spans="1:22" ht="30" customHeight="1">
      <c r="A153" s="21"/>
      <c r="B153" s="54" t="s">
        <v>129</v>
      </c>
      <c r="C153" s="56" t="s">
        <v>180</v>
      </c>
      <c r="D153" s="40"/>
      <c r="E153" s="39" t="s">
        <v>49</v>
      </c>
      <c r="F153" s="38">
        <v>2</v>
      </c>
      <c r="G153" s="49"/>
      <c r="H153" s="36">
        <f>ROUND(G153*F153,2)</f>
        <v>0</v>
      </c>
      <c r="J153" s="8">
        <f ca="1" t="shared" si="13"/>
      </c>
      <c r="K153" s="5" t="str">
        <f t="shared" si="17"/>
        <v>500 mm - 11.25ºeach</v>
      </c>
      <c r="L153" s="6" t="e">
        <f>MATCH(K153,#REF!,0)</f>
        <v>#REF!</v>
      </c>
      <c r="M153" s="7" t="str">
        <f ca="1" t="shared" si="14"/>
        <v>,0</v>
      </c>
      <c r="N153" s="7" t="str">
        <f ca="1" t="shared" si="15"/>
        <v>C2</v>
      </c>
      <c r="O153" s="7" t="str">
        <f ca="1" t="shared" si="16"/>
        <v>C2</v>
      </c>
      <c r="Q153" s="8"/>
      <c r="R153" s="5"/>
      <c r="S153" s="6"/>
      <c r="T153" s="7"/>
      <c r="U153" s="7"/>
      <c r="V153" s="7"/>
    </row>
    <row r="154" spans="1:22" ht="30" customHeight="1">
      <c r="A154" s="21"/>
      <c r="B154" s="54" t="s">
        <v>130</v>
      </c>
      <c r="C154" s="56" t="s">
        <v>179</v>
      </c>
      <c r="D154" s="40"/>
      <c r="E154" s="39" t="s">
        <v>49</v>
      </c>
      <c r="F154" s="38">
        <v>1</v>
      </c>
      <c r="G154" s="49"/>
      <c r="H154" s="36">
        <f>ROUND(G154*F154,2)</f>
        <v>0</v>
      </c>
      <c r="J154" s="8">
        <f ca="1" t="shared" si="13"/>
      </c>
      <c r="K154" s="5" t="str">
        <f t="shared" si="17"/>
        <v>500 mm - 22.5ºeach</v>
      </c>
      <c r="L154" s="6" t="e">
        <f>MATCH(K154,#REF!,0)</f>
        <v>#REF!</v>
      </c>
      <c r="M154" s="7" t="str">
        <f ca="1" t="shared" si="14"/>
        <v>,0</v>
      </c>
      <c r="N154" s="7" t="str">
        <f ca="1" t="shared" si="15"/>
        <v>C2</v>
      </c>
      <c r="O154" s="7" t="str">
        <f ca="1" t="shared" si="16"/>
        <v>C2</v>
      </c>
      <c r="Q154" s="8"/>
      <c r="R154" s="5"/>
      <c r="S154" s="6"/>
      <c r="T154" s="7"/>
      <c r="U154" s="7"/>
      <c r="V154" s="7"/>
    </row>
    <row r="155" spans="1:22" ht="30" customHeight="1">
      <c r="A155" s="21"/>
      <c r="B155" s="54" t="s">
        <v>178</v>
      </c>
      <c r="C155" s="56" t="s">
        <v>177</v>
      </c>
      <c r="D155" s="40"/>
      <c r="E155" s="39" t="s">
        <v>49</v>
      </c>
      <c r="F155" s="38">
        <v>4</v>
      </c>
      <c r="G155" s="49"/>
      <c r="H155" s="36">
        <f>ROUND(G155*F155,2)</f>
        <v>0</v>
      </c>
      <c r="J155" s="8">
        <f ca="1" t="shared" si="13"/>
      </c>
      <c r="K155" s="5" t="str">
        <f t="shared" si="17"/>
        <v>500 mm - 45ºeach</v>
      </c>
      <c r="L155" s="6" t="e">
        <f>MATCH(K155,#REF!,0)</f>
        <v>#REF!</v>
      </c>
      <c r="M155" s="7" t="str">
        <f ca="1" t="shared" si="14"/>
        <v>,0</v>
      </c>
      <c r="N155" s="7" t="str">
        <f ca="1" t="shared" si="15"/>
        <v>C2</v>
      </c>
      <c r="O155" s="7" t="str">
        <f ca="1" t="shared" si="16"/>
        <v>C2</v>
      </c>
      <c r="Q155" s="8"/>
      <c r="R155" s="5"/>
      <c r="S155" s="6"/>
      <c r="T155" s="7"/>
      <c r="U155" s="7"/>
      <c r="V155" s="7"/>
    </row>
    <row r="156" spans="1:22" ht="30" customHeight="1">
      <c r="A156" s="21"/>
      <c r="B156" s="54" t="s">
        <v>79</v>
      </c>
      <c r="C156" s="41" t="s">
        <v>176</v>
      </c>
      <c r="D156" s="40"/>
      <c r="E156" s="39"/>
      <c r="F156" s="38"/>
      <c r="G156" s="44"/>
      <c r="H156" s="43"/>
      <c r="J156" s="8" t="str">
        <f ca="1" t="shared" si="13"/>
        <v>LOCKED</v>
      </c>
      <c r="K156" s="5" t="str">
        <f t="shared" si="17"/>
        <v>Bends (SD-005)</v>
      </c>
      <c r="L156" s="6" t="e">
        <f>MATCH(K156,#REF!,0)</f>
        <v>#REF!</v>
      </c>
      <c r="M156" s="7" t="str">
        <f ca="1" t="shared" si="14"/>
        <v>,0</v>
      </c>
      <c r="N156" s="7" t="str">
        <f ca="1" t="shared" si="15"/>
        <v>C2</v>
      </c>
      <c r="O156" s="7" t="str">
        <f ca="1" t="shared" si="16"/>
        <v>C2</v>
      </c>
      <c r="Q156" s="8"/>
      <c r="R156" s="5"/>
      <c r="S156" s="6"/>
      <c r="T156" s="7"/>
      <c r="U156" s="7"/>
      <c r="V156" s="7"/>
    </row>
    <row r="157" spans="1:22" ht="30" customHeight="1">
      <c r="A157" s="21"/>
      <c r="B157" s="54" t="s">
        <v>127</v>
      </c>
      <c r="C157" s="41" t="s">
        <v>175</v>
      </c>
      <c r="D157" s="40"/>
      <c r="E157" s="39" t="s">
        <v>49</v>
      </c>
      <c r="F157" s="38">
        <v>1</v>
      </c>
      <c r="G157" s="49"/>
      <c r="H157" s="36">
        <f>ROUND(G157*F157,2)</f>
        <v>0</v>
      </c>
      <c r="J157" s="8">
        <f ca="1" t="shared" si="13"/>
      </c>
      <c r="K157" s="5" t="str">
        <f t="shared" si="17"/>
        <v>150 mm - 45ºeach</v>
      </c>
      <c r="L157" s="6" t="e">
        <f>MATCH(K157,#REF!,0)</f>
        <v>#REF!</v>
      </c>
      <c r="M157" s="7" t="str">
        <f ca="1" t="shared" si="14"/>
        <v>,0</v>
      </c>
      <c r="N157" s="7" t="str">
        <f ca="1" t="shared" si="15"/>
        <v>C2</v>
      </c>
      <c r="O157" s="7" t="str">
        <f ca="1" t="shared" si="16"/>
        <v>C2</v>
      </c>
      <c r="Q157" s="8"/>
      <c r="R157" s="5"/>
      <c r="S157" s="6"/>
      <c r="T157" s="7"/>
      <c r="U157" s="7"/>
      <c r="V157" s="7"/>
    </row>
    <row r="158" spans="1:22" ht="30" customHeight="1">
      <c r="A158" s="21"/>
      <c r="B158" s="54" t="s">
        <v>80</v>
      </c>
      <c r="C158" s="41" t="s">
        <v>174</v>
      </c>
      <c r="D158" s="40"/>
      <c r="E158" s="39"/>
      <c r="F158" s="38"/>
      <c r="G158" s="44"/>
      <c r="H158" s="43"/>
      <c r="J158" s="8" t="str">
        <f ca="1" t="shared" si="13"/>
        <v>LOCKED</v>
      </c>
      <c r="K158" s="5" t="str">
        <f t="shared" si="17"/>
        <v>Reducers</v>
      </c>
      <c r="L158" s="6" t="e">
        <f>MATCH(K158,#REF!,0)</f>
        <v>#REF!</v>
      </c>
      <c r="M158" s="7" t="str">
        <f ca="1" t="shared" si="14"/>
        <v>,0</v>
      </c>
      <c r="N158" s="7" t="str">
        <f ca="1" t="shared" si="15"/>
        <v>C2</v>
      </c>
      <c r="O158" s="7" t="str">
        <f ca="1" t="shared" si="16"/>
        <v>C2</v>
      </c>
      <c r="Q158" s="8"/>
      <c r="R158" s="5"/>
      <c r="S158" s="6"/>
      <c r="T158" s="7"/>
      <c r="U158" s="7"/>
      <c r="V158" s="7"/>
    </row>
    <row r="159" spans="1:22" ht="30" customHeight="1">
      <c r="A159" s="21"/>
      <c r="B159" s="54" t="s">
        <v>127</v>
      </c>
      <c r="C159" s="41" t="s">
        <v>173</v>
      </c>
      <c r="D159" s="40"/>
      <c r="E159" s="39" t="s">
        <v>49</v>
      </c>
      <c r="F159" s="38">
        <v>1</v>
      </c>
      <c r="G159" s="49"/>
      <c r="H159" s="36">
        <f>ROUND(G159*F159,2)</f>
        <v>0</v>
      </c>
      <c r="J159" s="8">
        <f ca="1" t="shared" si="13"/>
      </c>
      <c r="K159" s="5" t="str">
        <f t="shared" si="17"/>
        <v>200 mm - 150 mmeach</v>
      </c>
      <c r="L159" s="6" t="e">
        <f>MATCH(K159,#REF!,0)</f>
        <v>#REF!</v>
      </c>
      <c r="M159" s="7" t="str">
        <f ca="1" t="shared" si="14"/>
        <v>,0</v>
      </c>
      <c r="N159" s="7" t="str">
        <f ca="1" t="shared" si="15"/>
        <v>C2</v>
      </c>
      <c r="O159" s="7" t="str">
        <f ca="1" t="shared" si="16"/>
        <v>C2</v>
      </c>
      <c r="Q159" s="8"/>
      <c r="R159" s="5"/>
      <c r="S159" s="6"/>
      <c r="T159" s="7"/>
      <c r="U159" s="7"/>
      <c r="V159" s="7"/>
    </row>
    <row r="160" spans="1:22" ht="30" customHeight="1">
      <c r="A160" s="21"/>
      <c r="B160" s="54" t="s">
        <v>128</v>
      </c>
      <c r="C160" s="56" t="s">
        <v>172</v>
      </c>
      <c r="D160" s="40"/>
      <c r="E160" s="39" t="s">
        <v>49</v>
      </c>
      <c r="F160" s="38">
        <v>1</v>
      </c>
      <c r="G160" s="49"/>
      <c r="H160" s="36">
        <f>ROUND(G160*F160,2)</f>
        <v>0</v>
      </c>
      <c r="J160" s="8">
        <f ca="1" t="shared" si="13"/>
      </c>
      <c r="K160" s="5" t="str">
        <f t="shared" si="17"/>
        <v>500 mm - 450 mmeach</v>
      </c>
      <c r="L160" s="6" t="e">
        <f>MATCH(K160,#REF!,0)</f>
        <v>#REF!</v>
      </c>
      <c r="M160" s="7" t="str">
        <f ca="1" t="shared" si="14"/>
        <v>,0</v>
      </c>
      <c r="N160" s="7" t="str">
        <f ca="1" t="shared" si="15"/>
        <v>C2</v>
      </c>
      <c r="O160" s="7" t="str">
        <f ca="1" t="shared" si="16"/>
        <v>C2</v>
      </c>
      <c r="Q160" s="8"/>
      <c r="R160" s="5"/>
      <c r="S160" s="6"/>
      <c r="T160" s="7"/>
      <c r="U160" s="7"/>
      <c r="V160" s="7"/>
    </row>
    <row r="161" spans="1:22" ht="30" customHeight="1">
      <c r="A161" s="21"/>
      <c r="B161" s="54" t="s">
        <v>81</v>
      </c>
      <c r="C161" s="41" t="s">
        <v>171</v>
      </c>
      <c r="D161" s="40"/>
      <c r="E161" s="45"/>
      <c r="F161" s="38"/>
      <c r="G161" s="44"/>
      <c r="H161" s="43"/>
      <c r="J161" s="8" t="str">
        <f ca="1" t="shared" si="13"/>
        <v>LOCKED</v>
      </c>
      <c r="K161" s="5" t="str">
        <f t="shared" si="17"/>
        <v>Plugs</v>
      </c>
      <c r="L161" s="6" t="e">
        <f>MATCH(K161,#REF!,0)</f>
        <v>#REF!</v>
      </c>
      <c r="M161" s="7" t="str">
        <f ca="1" t="shared" si="14"/>
        <v>,0</v>
      </c>
      <c r="N161" s="7" t="str">
        <f ca="1" t="shared" si="15"/>
        <v>C2</v>
      </c>
      <c r="O161" s="7" t="str">
        <f ca="1" t="shared" si="16"/>
        <v>C2</v>
      </c>
      <c r="Q161" s="8"/>
      <c r="R161" s="5"/>
      <c r="S161" s="6"/>
      <c r="T161" s="7"/>
      <c r="U161" s="7"/>
      <c r="V161" s="7"/>
    </row>
    <row r="162" spans="1:22" ht="30" customHeight="1">
      <c r="A162" s="21"/>
      <c r="B162" s="54" t="s">
        <v>127</v>
      </c>
      <c r="C162" s="56" t="s">
        <v>170</v>
      </c>
      <c r="D162" s="53"/>
      <c r="E162" s="39" t="s">
        <v>49</v>
      </c>
      <c r="F162" s="38">
        <v>2</v>
      </c>
      <c r="G162" s="49"/>
      <c r="H162" s="36">
        <f>ROUND(G162*F162,2)</f>
        <v>0</v>
      </c>
      <c r="J162" s="8">
        <f ca="1" t="shared" si="13"/>
      </c>
      <c r="K162" s="5" t="str">
        <f t="shared" si="17"/>
        <v>200 mm on Existing Watermainseach</v>
      </c>
      <c r="L162" s="6" t="e">
        <f>MATCH(K162,#REF!,0)</f>
        <v>#REF!</v>
      </c>
      <c r="M162" s="7" t="str">
        <f ca="1" t="shared" si="14"/>
        <v>,0</v>
      </c>
      <c r="N162" s="7" t="str">
        <f ca="1" t="shared" si="15"/>
        <v>C2</v>
      </c>
      <c r="O162" s="7" t="str">
        <f ca="1" t="shared" si="16"/>
        <v>C2</v>
      </c>
      <c r="Q162" s="8"/>
      <c r="R162" s="5"/>
      <c r="S162" s="6"/>
      <c r="T162" s="7"/>
      <c r="U162" s="7"/>
      <c r="V162" s="7"/>
    </row>
    <row r="163" spans="1:22" ht="33.75" customHeight="1">
      <c r="A163" s="21"/>
      <c r="B163" s="54" t="s">
        <v>128</v>
      </c>
      <c r="C163" s="56" t="s">
        <v>166</v>
      </c>
      <c r="D163" s="53"/>
      <c r="E163" s="39" t="s">
        <v>49</v>
      </c>
      <c r="F163" s="38">
        <v>2</v>
      </c>
      <c r="G163" s="49"/>
      <c r="H163" s="36">
        <f>ROUND(G163*F163,2)</f>
        <v>0</v>
      </c>
      <c r="J163" s="8">
        <f ca="1" t="shared" si="13"/>
      </c>
      <c r="K163" s="5" t="str">
        <f t="shared" si="17"/>
        <v>500 mmeach</v>
      </c>
      <c r="L163" s="6" t="e">
        <f>MATCH(K163,#REF!,0)</f>
        <v>#REF!</v>
      </c>
      <c r="M163" s="7" t="str">
        <f ca="1" t="shared" si="14"/>
        <v>,0</v>
      </c>
      <c r="N163" s="7" t="str">
        <f ca="1" t="shared" si="15"/>
        <v>C2</v>
      </c>
      <c r="O163" s="7" t="str">
        <f ca="1" t="shared" si="16"/>
        <v>C2</v>
      </c>
      <c r="Q163" s="8"/>
      <c r="R163" s="5"/>
      <c r="S163" s="6"/>
      <c r="T163" s="7"/>
      <c r="U163" s="7"/>
      <c r="V163" s="7"/>
    </row>
    <row r="164" spans="1:22" ht="39.75" customHeight="1">
      <c r="A164" s="21"/>
      <c r="B164" s="42" t="s">
        <v>34</v>
      </c>
      <c r="C164" s="41" t="s">
        <v>169</v>
      </c>
      <c r="D164" s="40"/>
      <c r="E164" s="45"/>
      <c r="F164" s="38"/>
      <c r="G164" s="44"/>
      <c r="H164" s="43"/>
      <c r="J164" s="8" t="str">
        <f ca="1" t="shared" si="13"/>
        <v>LOCKED</v>
      </c>
      <c r="K164" s="5" t="str">
        <f t="shared" si="17"/>
        <v>Connecting to Existing Watermains and Large Diameter Water Services</v>
      </c>
      <c r="L164" s="6" t="e">
        <f>MATCH(K164,#REF!,0)</f>
        <v>#REF!</v>
      </c>
      <c r="M164" s="7" t="str">
        <f ca="1" t="shared" si="14"/>
        <v>,0</v>
      </c>
      <c r="N164" s="7" t="str">
        <f ca="1" t="shared" si="15"/>
        <v>C2</v>
      </c>
      <c r="O164" s="7" t="str">
        <f ca="1" t="shared" si="16"/>
        <v>C2</v>
      </c>
      <c r="Q164" s="8"/>
      <c r="R164" s="5"/>
      <c r="S164" s="6"/>
      <c r="T164" s="7"/>
      <c r="U164" s="7"/>
      <c r="V164" s="7"/>
    </row>
    <row r="165" spans="1:22" ht="30" customHeight="1">
      <c r="A165" s="21"/>
      <c r="B165" s="54" t="s">
        <v>77</v>
      </c>
      <c r="C165" s="41" t="s">
        <v>168</v>
      </c>
      <c r="D165" s="40"/>
      <c r="E165" s="45"/>
      <c r="F165" s="38"/>
      <c r="G165" s="44"/>
      <c r="H165" s="43"/>
      <c r="J165" s="8" t="str">
        <f ca="1" t="shared" si="13"/>
        <v>LOCKED</v>
      </c>
      <c r="K165" s="5" t="str">
        <f t="shared" si="17"/>
        <v>In-line Connection - No Plug Existing</v>
      </c>
      <c r="L165" s="6" t="e">
        <f>MATCH(K165,#REF!,0)</f>
        <v>#REF!</v>
      </c>
      <c r="M165" s="7" t="str">
        <f ca="1" t="shared" si="14"/>
        <v>,0</v>
      </c>
      <c r="N165" s="7" t="str">
        <f ca="1" t="shared" si="15"/>
        <v>C2</v>
      </c>
      <c r="O165" s="7" t="str">
        <f ca="1" t="shared" si="16"/>
        <v>C2</v>
      </c>
      <c r="Q165" s="8"/>
      <c r="R165" s="5"/>
      <c r="S165" s="6"/>
      <c r="T165" s="7"/>
      <c r="U165" s="7"/>
      <c r="V165" s="7"/>
    </row>
    <row r="166" spans="1:22" ht="30" customHeight="1">
      <c r="A166" s="21"/>
      <c r="B166" s="54" t="s">
        <v>127</v>
      </c>
      <c r="C166" s="41" t="s">
        <v>167</v>
      </c>
      <c r="D166" s="40"/>
      <c r="E166" s="39" t="s">
        <v>49</v>
      </c>
      <c r="F166" s="38">
        <v>1</v>
      </c>
      <c r="G166" s="49"/>
      <c r="H166" s="36">
        <f>ROUND(G166*F166,2)</f>
        <v>0</v>
      </c>
      <c r="J166" s="8">
        <f ca="1" t="shared" si="13"/>
      </c>
      <c r="K166" s="5" t="str">
        <f t="shared" si="17"/>
        <v>450 mmeach</v>
      </c>
      <c r="L166" s="6" t="e">
        <f>MATCH(K166,#REF!,0)</f>
        <v>#REF!</v>
      </c>
      <c r="M166" s="7" t="str">
        <f ca="1" t="shared" si="14"/>
        <v>,0</v>
      </c>
      <c r="N166" s="7" t="str">
        <f ca="1" t="shared" si="15"/>
        <v>C2</v>
      </c>
      <c r="O166" s="7" t="str">
        <f ca="1" t="shared" si="16"/>
        <v>C2</v>
      </c>
      <c r="Q166" s="8"/>
      <c r="R166" s="5"/>
      <c r="S166" s="6"/>
      <c r="T166" s="7"/>
      <c r="U166" s="7"/>
      <c r="V166" s="7"/>
    </row>
    <row r="167" spans="1:22" ht="30" customHeight="1">
      <c r="A167" s="21"/>
      <c r="B167" s="54" t="s">
        <v>128</v>
      </c>
      <c r="C167" s="56" t="s">
        <v>166</v>
      </c>
      <c r="D167" s="40"/>
      <c r="E167" s="39" t="s">
        <v>49</v>
      </c>
      <c r="F167" s="38">
        <v>1</v>
      </c>
      <c r="G167" s="49"/>
      <c r="H167" s="36">
        <f>ROUND(G167*F167,2)</f>
        <v>0</v>
      </c>
      <c r="J167" s="8">
        <f ca="1" t="shared" si="13"/>
      </c>
      <c r="K167" s="5" t="str">
        <f t="shared" si="17"/>
        <v>500 mmeach</v>
      </c>
      <c r="L167" s="6" t="e">
        <f>MATCH(K167,#REF!,0)</f>
        <v>#REF!</v>
      </c>
      <c r="M167" s="7" t="str">
        <f ca="1" t="shared" si="14"/>
        <v>,0</v>
      </c>
      <c r="N167" s="7" t="str">
        <f ca="1" t="shared" si="15"/>
        <v>C2</v>
      </c>
      <c r="O167" s="7" t="str">
        <f ca="1" t="shared" si="16"/>
        <v>C2</v>
      </c>
      <c r="Q167" s="8"/>
      <c r="R167" s="5"/>
      <c r="S167" s="6"/>
      <c r="T167" s="7"/>
      <c r="U167" s="7"/>
      <c r="V167" s="7"/>
    </row>
    <row r="168" spans="1:22" ht="30" customHeight="1">
      <c r="A168" s="21"/>
      <c r="B168" s="54" t="s">
        <v>78</v>
      </c>
      <c r="C168" s="41" t="s">
        <v>165</v>
      </c>
      <c r="D168" s="40"/>
      <c r="E168" s="39"/>
      <c r="F168" s="38"/>
      <c r="G168" s="44"/>
      <c r="H168" s="43"/>
      <c r="J168" s="8" t="str">
        <f ca="1" t="shared" si="13"/>
        <v>LOCKED</v>
      </c>
      <c r="K168" s="5" t="str">
        <f t="shared" si="17"/>
        <v>Perpendicular Connection</v>
      </c>
      <c r="L168" s="6" t="e">
        <f>MATCH(K168,#REF!,0)</f>
        <v>#REF!</v>
      </c>
      <c r="M168" s="7" t="str">
        <f ca="1" t="shared" si="14"/>
        <v>,0</v>
      </c>
      <c r="N168" s="7" t="str">
        <f ca="1" t="shared" si="15"/>
        <v>C2</v>
      </c>
      <c r="O168" s="7" t="str">
        <f ca="1" t="shared" si="16"/>
        <v>C2</v>
      </c>
      <c r="Q168" s="8"/>
      <c r="R168" s="5"/>
      <c r="S168" s="6"/>
      <c r="T168" s="7"/>
      <c r="U168" s="7"/>
      <c r="V168" s="7"/>
    </row>
    <row r="169" spans="1:22" ht="30" customHeight="1">
      <c r="A169" s="21"/>
      <c r="B169" s="54" t="s">
        <v>127</v>
      </c>
      <c r="C169" s="56" t="s">
        <v>164</v>
      </c>
      <c r="D169" s="53"/>
      <c r="E169" s="39" t="s">
        <v>49</v>
      </c>
      <c r="F169" s="38">
        <v>1</v>
      </c>
      <c r="G169" s="49"/>
      <c r="H169" s="36">
        <f>ROUND(G169*F169,2)</f>
        <v>0</v>
      </c>
      <c r="J169" s="8">
        <f ca="1" t="shared" si="13"/>
      </c>
      <c r="K169" s="5" t="str">
        <f t="shared" si="17"/>
        <v>150 mmeach</v>
      </c>
      <c r="L169" s="6" t="e">
        <f>MATCH(K169,#REF!,0)</f>
        <v>#REF!</v>
      </c>
      <c r="M169" s="7" t="str">
        <f ca="1" t="shared" si="14"/>
        <v>,0</v>
      </c>
      <c r="N169" s="7" t="str">
        <f ca="1" t="shared" si="15"/>
        <v>C2</v>
      </c>
      <c r="O169" s="7" t="str">
        <f ca="1" t="shared" si="16"/>
        <v>C2</v>
      </c>
      <c r="Q169" s="8"/>
      <c r="R169" s="5"/>
      <c r="S169" s="6"/>
      <c r="T169" s="7"/>
      <c r="U169" s="7"/>
      <c r="V169" s="7"/>
    </row>
    <row r="170" spans="1:22" ht="30" customHeight="1">
      <c r="A170" s="21"/>
      <c r="B170" s="54" t="s">
        <v>128</v>
      </c>
      <c r="C170" s="56" t="s">
        <v>163</v>
      </c>
      <c r="D170" s="57"/>
      <c r="E170" s="39" t="s">
        <v>49</v>
      </c>
      <c r="F170" s="38">
        <v>1</v>
      </c>
      <c r="G170" s="49"/>
      <c r="H170" s="36">
        <f>ROUND(G170*F170,2)</f>
        <v>0</v>
      </c>
      <c r="J170" s="8">
        <f ca="1" t="shared" si="13"/>
      </c>
      <c r="K170" s="5" t="str">
        <f t="shared" si="17"/>
        <v>300 mmeach</v>
      </c>
      <c r="L170" s="6" t="e">
        <f>MATCH(K170,#REF!,0)</f>
        <v>#REF!</v>
      </c>
      <c r="M170" s="7" t="str">
        <f ca="1" t="shared" si="14"/>
        <v>,0</v>
      </c>
      <c r="N170" s="7" t="str">
        <f ca="1" t="shared" si="15"/>
        <v>C2</v>
      </c>
      <c r="O170" s="7" t="str">
        <f ca="1" t="shared" si="16"/>
        <v>C2</v>
      </c>
      <c r="Q170" s="8"/>
      <c r="R170" s="5"/>
      <c r="S170" s="6"/>
      <c r="T170" s="7"/>
      <c r="U170" s="7"/>
      <c r="V170" s="7"/>
    </row>
    <row r="171" spans="1:22" ht="30" customHeight="1">
      <c r="A171" s="21"/>
      <c r="B171" s="42" t="s">
        <v>35</v>
      </c>
      <c r="C171" s="56" t="s">
        <v>162</v>
      </c>
      <c r="D171" s="50" t="s">
        <v>4</v>
      </c>
      <c r="E171" s="55"/>
      <c r="F171" s="38"/>
      <c r="G171" s="44"/>
      <c r="H171" s="43"/>
      <c r="J171" s="8" t="str">
        <f ca="1" t="shared" si="13"/>
        <v>LOCKED</v>
      </c>
      <c r="K171" s="5" t="str">
        <f t="shared" si="17"/>
        <v>10.9 Kilogram Sacrificial Zinc AndoesCW 2110-R11</v>
      </c>
      <c r="L171" s="6" t="e">
        <f>MATCH(K171,#REF!,0)</f>
        <v>#REF!</v>
      </c>
      <c r="M171" s="7" t="str">
        <f ca="1" t="shared" si="14"/>
        <v>,0</v>
      </c>
      <c r="N171" s="7" t="str">
        <f ca="1" t="shared" si="15"/>
        <v>C2</v>
      </c>
      <c r="O171" s="7" t="str">
        <f ca="1" t="shared" si="16"/>
        <v>C2</v>
      </c>
      <c r="Q171" s="8"/>
      <c r="R171" s="5"/>
      <c r="S171" s="6"/>
      <c r="T171" s="7"/>
      <c r="U171" s="7"/>
      <c r="V171" s="7"/>
    </row>
    <row r="172" spans="1:22" ht="30" customHeight="1">
      <c r="A172" s="21"/>
      <c r="B172" s="155" t="s">
        <v>77</v>
      </c>
      <c r="C172" s="158" t="s">
        <v>161</v>
      </c>
      <c r="D172" s="157"/>
      <c r="E172" s="159" t="s">
        <v>49</v>
      </c>
      <c r="F172" s="86">
        <v>1</v>
      </c>
      <c r="G172" s="37"/>
      <c r="H172" s="85">
        <f>ROUND(G172*F172,2)</f>
        <v>0</v>
      </c>
      <c r="J172" s="8">
        <f ca="1" t="shared" si="13"/>
      </c>
      <c r="K172" s="5" t="str">
        <f t="shared" si="17"/>
        <v>On Metallic Watermainseach</v>
      </c>
      <c r="L172" s="6" t="e">
        <f>MATCH(K172,#REF!,0)</f>
        <v>#REF!</v>
      </c>
      <c r="M172" s="7" t="str">
        <f ca="1" t="shared" si="14"/>
        <v>,0</v>
      </c>
      <c r="N172" s="7" t="str">
        <f ca="1" t="shared" si="15"/>
        <v>C2</v>
      </c>
      <c r="O172" s="7" t="str">
        <f ca="1" t="shared" si="16"/>
        <v>C2</v>
      </c>
      <c r="Q172" s="8"/>
      <c r="R172" s="5"/>
      <c r="S172" s="6"/>
      <c r="T172" s="7"/>
      <c r="U172" s="7"/>
      <c r="V172" s="7"/>
    </row>
    <row r="173" spans="1:22" ht="42.75" customHeight="1">
      <c r="A173" s="21"/>
      <c r="B173" s="47"/>
      <c r="C173" s="46" t="s">
        <v>52</v>
      </c>
      <c r="D173" s="40"/>
      <c r="E173" s="45"/>
      <c r="F173" s="38"/>
      <c r="G173" s="44"/>
      <c r="H173" s="43"/>
      <c r="J173" s="8" t="str">
        <f ca="1" t="shared" si="13"/>
        <v>LOCKED</v>
      </c>
      <c r="K173" s="5" t="str">
        <f t="shared" si="17"/>
        <v>MISCELLANEOUS</v>
      </c>
      <c r="L173" s="6" t="e">
        <f>MATCH(K173,#REF!,0)</f>
        <v>#REF!</v>
      </c>
      <c r="M173" s="7" t="str">
        <f ca="1" t="shared" si="14"/>
        <v>,0</v>
      </c>
      <c r="N173" s="7" t="str">
        <f ca="1" t="shared" si="15"/>
        <v>C2</v>
      </c>
      <c r="O173" s="7" t="str">
        <f ca="1" t="shared" si="16"/>
        <v>C2</v>
      </c>
      <c r="Q173" s="8"/>
      <c r="R173" s="5"/>
      <c r="S173" s="6"/>
      <c r="T173" s="7"/>
      <c r="U173" s="7"/>
      <c r="V173" s="7"/>
    </row>
    <row r="174" spans="1:22" s="48" customFormat="1" ht="30" customHeight="1">
      <c r="A174" s="51" t="s">
        <v>111</v>
      </c>
      <c r="B174" s="42" t="s">
        <v>36</v>
      </c>
      <c r="C174" s="41" t="s">
        <v>109</v>
      </c>
      <c r="D174" s="53" t="s">
        <v>108</v>
      </c>
      <c r="E174" s="39" t="s">
        <v>47</v>
      </c>
      <c r="F174" s="38">
        <v>10</v>
      </c>
      <c r="G174" s="49"/>
      <c r="H174" s="36">
        <f>ROUND(G174*F174,2)</f>
        <v>0</v>
      </c>
      <c r="J174" s="8">
        <f ca="1" t="shared" si="13"/>
      </c>
      <c r="K174" s="5" t="str">
        <f t="shared" si="17"/>
        <v>H013Grouted Stone RiprapCW 3615-R2m³</v>
      </c>
      <c r="L174" s="6" t="e">
        <f>MATCH(K174,#REF!,0)</f>
        <v>#REF!</v>
      </c>
      <c r="M174" s="7" t="str">
        <f ca="1" t="shared" si="14"/>
        <v>,0</v>
      </c>
      <c r="N174" s="7" t="str">
        <f ca="1" t="shared" si="15"/>
        <v>C2</v>
      </c>
      <c r="O174" s="7" t="str">
        <f ca="1" t="shared" si="16"/>
        <v>C2</v>
      </c>
      <c r="Q174" s="8"/>
      <c r="R174" s="5"/>
      <c r="S174" s="6"/>
      <c r="T174" s="7"/>
      <c r="U174" s="7"/>
      <c r="V174" s="7"/>
    </row>
    <row r="175" spans="1:22" ht="30" customHeight="1">
      <c r="A175" s="21"/>
      <c r="B175" s="42" t="s">
        <v>37</v>
      </c>
      <c r="C175" s="41" t="s">
        <v>160</v>
      </c>
      <c r="D175" s="40" t="s">
        <v>159</v>
      </c>
      <c r="E175" s="52" t="s">
        <v>158</v>
      </c>
      <c r="F175" s="38">
        <v>10</v>
      </c>
      <c r="G175" s="49"/>
      <c r="H175" s="36">
        <f>ROUND(G175*F175,2)</f>
        <v>0</v>
      </c>
      <c r="J175" s="8">
        <f ca="1" t="shared" si="13"/>
      </c>
      <c r="K175" s="5" t="str">
        <f t="shared" si="17"/>
        <v>Hydro Excavationhourly</v>
      </c>
      <c r="L175" s="6" t="e">
        <f>MATCH(K175,#REF!,0)</f>
        <v>#REF!</v>
      </c>
      <c r="M175" s="7" t="str">
        <f ca="1" t="shared" si="14"/>
        <v>,0</v>
      </c>
      <c r="N175" s="7" t="str">
        <f ca="1" t="shared" si="15"/>
        <v>C2</v>
      </c>
      <c r="O175" s="7" t="str">
        <f ca="1" t="shared" si="16"/>
        <v>C2</v>
      </c>
      <c r="Q175" s="8"/>
      <c r="R175" s="5"/>
      <c r="S175" s="6"/>
      <c r="T175" s="7"/>
      <c r="U175" s="7"/>
      <c r="V175" s="7"/>
    </row>
    <row r="176" spans="1:22" ht="30" customHeight="1">
      <c r="A176" s="21"/>
      <c r="B176" s="42" t="s">
        <v>38</v>
      </c>
      <c r="C176" s="41" t="s">
        <v>157</v>
      </c>
      <c r="D176" s="40" t="s">
        <v>156</v>
      </c>
      <c r="E176" s="52" t="s">
        <v>49</v>
      </c>
      <c r="F176" s="38">
        <v>8</v>
      </c>
      <c r="G176" s="49"/>
      <c r="H176" s="36">
        <f>ROUND(G176*F176,2)</f>
        <v>0</v>
      </c>
      <c r="J176" s="8">
        <f ca="1" t="shared" si="13"/>
      </c>
      <c r="K176" s="5" t="str">
        <f t="shared" si="17"/>
        <v>Warning Signseach</v>
      </c>
      <c r="L176" s="6" t="e">
        <f>MATCH(K176,#REF!,0)</f>
        <v>#REF!</v>
      </c>
      <c r="M176" s="7" t="str">
        <f ca="1" t="shared" si="14"/>
        <v>,0</v>
      </c>
      <c r="N176" s="7" t="str">
        <f ca="1" t="shared" si="15"/>
        <v>C2</v>
      </c>
      <c r="O176" s="7" t="str">
        <f ca="1" t="shared" si="16"/>
        <v>C2</v>
      </c>
      <c r="Q176" s="8"/>
      <c r="R176" s="5"/>
      <c r="S176" s="6"/>
      <c r="T176" s="7"/>
      <c r="U176" s="7"/>
      <c r="V176" s="7"/>
    </row>
    <row r="177" spans="1:22" s="48" customFormat="1" ht="36" customHeight="1">
      <c r="A177" s="51"/>
      <c r="B177" s="42" t="s">
        <v>39</v>
      </c>
      <c r="C177" s="41" t="s">
        <v>155</v>
      </c>
      <c r="D177" s="50" t="s">
        <v>154</v>
      </c>
      <c r="E177" s="39" t="s">
        <v>47</v>
      </c>
      <c r="F177" s="38">
        <v>40</v>
      </c>
      <c r="G177" s="49"/>
      <c r="H177" s="36">
        <f>ROUND(G177*F177,2)</f>
        <v>0</v>
      </c>
      <c r="J177" s="8">
        <f ca="1" t="shared" si="13"/>
      </c>
      <c r="K177" s="5" t="str">
        <f t="shared" si="17"/>
        <v>Abandon Existing Utilities with Cement-Stabilized Flowable Fillm³</v>
      </c>
      <c r="L177" s="6" t="e">
        <f>MATCH(K177,#REF!,0)</f>
        <v>#REF!</v>
      </c>
      <c r="M177" s="7" t="str">
        <f ca="1" t="shared" si="14"/>
        <v>,0</v>
      </c>
      <c r="N177" s="7" t="str">
        <f ca="1" t="shared" si="15"/>
        <v>C2</v>
      </c>
      <c r="O177" s="7" t="str">
        <f ca="1" t="shared" si="16"/>
        <v>C2</v>
      </c>
      <c r="Q177" s="8"/>
      <c r="R177" s="5"/>
      <c r="S177" s="6"/>
      <c r="T177" s="7"/>
      <c r="U177" s="7"/>
      <c r="V177" s="7"/>
    </row>
    <row r="178" spans="1:22" ht="39" customHeight="1">
      <c r="A178" s="21"/>
      <c r="B178" s="47"/>
      <c r="C178" s="46" t="s">
        <v>153</v>
      </c>
      <c r="D178" s="40"/>
      <c r="E178" s="45"/>
      <c r="F178" s="38"/>
      <c r="G178" s="44"/>
      <c r="H178" s="43"/>
      <c r="J178" s="8" t="str">
        <f ca="1" t="shared" si="13"/>
        <v>LOCKED</v>
      </c>
      <c r="K178" s="5" t="str">
        <f t="shared" si="17"/>
        <v>PROVISIONAL ITEMS</v>
      </c>
      <c r="L178" s="6" t="e">
        <f>MATCH(K178,#REF!,0)</f>
        <v>#REF!</v>
      </c>
      <c r="M178" s="7" t="str">
        <f ca="1" t="shared" si="14"/>
        <v>,0</v>
      </c>
      <c r="N178" s="7" t="str">
        <f ca="1" t="shared" si="15"/>
        <v>C2</v>
      </c>
      <c r="O178" s="7" t="str">
        <f ca="1" t="shared" si="16"/>
        <v>C2</v>
      </c>
      <c r="Q178" s="8"/>
      <c r="R178" s="5"/>
      <c r="S178" s="6"/>
      <c r="T178" s="7"/>
      <c r="U178" s="7"/>
      <c r="V178" s="7"/>
    </row>
    <row r="179" spans="1:22" ht="39.75" customHeight="1">
      <c r="A179" s="21"/>
      <c r="B179" s="42" t="s">
        <v>88</v>
      </c>
      <c r="C179" s="41" t="s">
        <v>152</v>
      </c>
      <c r="D179" s="40" t="s">
        <v>151</v>
      </c>
      <c r="E179" s="39" t="s">
        <v>47</v>
      </c>
      <c r="F179" s="38">
        <v>100</v>
      </c>
      <c r="G179" s="37"/>
      <c r="H179" s="36">
        <f>ROUND(G179*F179,2)</f>
        <v>0</v>
      </c>
      <c r="J179" s="8">
        <f ca="1" t="shared" si="13"/>
      </c>
      <c r="K179" s="5" t="str">
        <f t="shared" si="17"/>
        <v>Disposal of Hydrocarbon Contaminated Soilm³</v>
      </c>
      <c r="L179" s="6" t="e">
        <f>MATCH(K179,#REF!,0)</f>
        <v>#REF!</v>
      </c>
      <c r="M179" s="7" t="str">
        <f ca="1" t="shared" si="14"/>
        <v>,0</v>
      </c>
      <c r="N179" s="7" t="str">
        <f ca="1" t="shared" si="15"/>
        <v>C2</v>
      </c>
      <c r="O179" s="7" t="str">
        <f ca="1" t="shared" si="16"/>
        <v>C2</v>
      </c>
      <c r="Q179" s="8"/>
      <c r="R179" s="5"/>
      <c r="S179" s="6"/>
      <c r="T179" s="7"/>
      <c r="U179" s="7"/>
      <c r="V179" s="7"/>
    </row>
    <row r="180" spans="1:22" ht="49.5" customHeight="1">
      <c r="A180" s="21"/>
      <c r="B180" s="35" t="str">
        <f>B54</f>
        <v>B</v>
      </c>
      <c r="C180" s="171" t="str">
        <f>+C54</f>
        <v>PLESSIS ROAD - MISCELLANEOUS WASTEWATER SEWER, WATERMAIN AND LAND DRAINAGE WORKS</v>
      </c>
      <c r="D180" s="172"/>
      <c r="E180" s="172"/>
      <c r="F180" s="173"/>
      <c r="G180" s="34" t="s">
        <v>149</v>
      </c>
      <c r="H180" s="33">
        <f>SUM(H55:H179)</f>
        <v>0</v>
      </c>
      <c r="Q180" s="8"/>
      <c r="R180" s="5"/>
      <c r="S180" s="6"/>
      <c r="T180" s="7"/>
      <c r="U180" s="7"/>
      <c r="V180" s="7"/>
    </row>
    <row r="181" spans="1:22" ht="49.5" customHeight="1">
      <c r="A181" s="21"/>
      <c r="B181" s="32"/>
      <c r="C181" s="31" t="s">
        <v>150</v>
      </c>
      <c r="D181" s="30"/>
      <c r="E181" s="29"/>
      <c r="F181" s="28"/>
      <c r="G181" s="15"/>
      <c r="H181" s="27"/>
      <c r="Q181" s="8"/>
      <c r="R181" s="5"/>
      <c r="S181" s="6"/>
      <c r="T181" s="7"/>
      <c r="U181" s="7"/>
      <c r="V181" s="7"/>
    </row>
    <row r="182" spans="1:22" ht="49.5" customHeight="1" thickBot="1">
      <c r="A182" s="26"/>
      <c r="B182" s="25" t="str">
        <f>B7</f>
        <v>A</v>
      </c>
      <c r="C182" s="176" t="str">
        <f>C7</f>
        <v>CN REDDITT SUBDIVISION - RAIL SHOOFLY - GRADE PREPARATION</v>
      </c>
      <c r="D182" s="177"/>
      <c r="E182" s="177"/>
      <c r="F182" s="178"/>
      <c r="G182" s="24" t="s">
        <v>149</v>
      </c>
      <c r="H182" s="23">
        <f>+H53</f>
        <v>0</v>
      </c>
      <c r="Q182" s="8"/>
      <c r="R182" s="5"/>
      <c r="S182" s="6"/>
      <c r="T182" s="7"/>
      <c r="U182" s="7"/>
      <c r="V182" s="7"/>
    </row>
    <row r="183" spans="1:22" ht="49.5" customHeight="1" thickBot="1" thickTop="1">
      <c r="A183" s="26"/>
      <c r="B183" s="25" t="str">
        <f>B180</f>
        <v>B</v>
      </c>
      <c r="C183" s="179" t="str">
        <f>C180</f>
        <v>PLESSIS ROAD - MISCELLANEOUS WASTEWATER SEWER, WATERMAIN AND LAND DRAINAGE WORKS</v>
      </c>
      <c r="D183" s="180"/>
      <c r="E183" s="180"/>
      <c r="F183" s="181"/>
      <c r="G183" s="24" t="s">
        <v>149</v>
      </c>
      <c r="H183" s="23">
        <f>+H180</f>
        <v>0</v>
      </c>
      <c r="Q183" s="8"/>
      <c r="R183" s="5"/>
      <c r="S183" s="6"/>
      <c r="T183" s="7"/>
      <c r="U183" s="7"/>
      <c r="V183" s="7"/>
    </row>
    <row r="184" spans="1:22" s="22" customFormat="1" ht="45" customHeight="1" thickTop="1">
      <c r="A184" s="21"/>
      <c r="B184" s="182" t="s">
        <v>148</v>
      </c>
      <c r="C184" s="183"/>
      <c r="D184" s="183"/>
      <c r="E184" s="183"/>
      <c r="F184" s="183"/>
      <c r="G184" s="160">
        <f>SUM(H182:H183)</f>
        <v>0</v>
      </c>
      <c r="H184" s="161"/>
      <c r="Q184" s="8"/>
      <c r="R184" s="5"/>
      <c r="S184" s="6"/>
      <c r="T184" s="7"/>
      <c r="U184" s="7"/>
      <c r="V184" s="7"/>
    </row>
    <row r="185" spans="1:22" ht="39.75" customHeight="1">
      <c r="A185" s="21"/>
      <c r="B185" s="162" t="s">
        <v>147</v>
      </c>
      <c r="C185" s="163"/>
      <c r="D185" s="163"/>
      <c r="E185" s="163"/>
      <c r="F185" s="163"/>
      <c r="G185" s="163"/>
      <c r="H185" s="164"/>
      <c r="Q185" s="8"/>
      <c r="R185" s="5"/>
      <c r="S185" s="6"/>
      <c r="T185" s="7"/>
      <c r="U185" s="7"/>
      <c r="V185" s="7"/>
    </row>
    <row r="186" spans="1:22" ht="37.5" customHeight="1">
      <c r="A186" s="21"/>
      <c r="B186" s="165" t="s">
        <v>146</v>
      </c>
      <c r="C186" s="166"/>
      <c r="D186" s="166"/>
      <c r="E186" s="166"/>
      <c r="F186" s="166"/>
      <c r="G186" s="166"/>
      <c r="H186" s="167"/>
      <c r="Q186" s="8"/>
      <c r="R186" s="5"/>
      <c r="S186" s="6"/>
      <c r="T186" s="7"/>
      <c r="U186" s="7"/>
      <c r="V186" s="7"/>
    </row>
    <row r="187" spans="1:22" ht="36" customHeight="1">
      <c r="A187" s="21"/>
      <c r="B187" s="20"/>
      <c r="C187" s="18"/>
      <c r="D187" s="19"/>
      <c r="E187" s="18"/>
      <c r="F187" s="18"/>
      <c r="G187" s="17"/>
      <c r="H187" s="16"/>
      <c r="Q187" s="8"/>
      <c r="R187" s="5"/>
      <c r="S187" s="6"/>
      <c r="T187" s="7"/>
      <c r="U187" s="7"/>
      <c r="V187" s="7"/>
    </row>
  </sheetData>
  <sheetProtection password="CC3D" sheet="1" objects="1" scenarios="1" selectLockedCells="1"/>
  <mergeCells count="11">
    <mergeCell ref="B184:F184"/>
    <mergeCell ref="G184:H184"/>
    <mergeCell ref="B185:H185"/>
    <mergeCell ref="B186:H186"/>
    <mergeCell ref="B2:H2"/>
    <mergeCell ref="C7:H7"/>
    <mergeCell ref="C53:F53"/>
    <mergeCell ref="C54:H54"/>
    <mergeCell ref="C180:F180"/>
    <mergeCell ref="C182:F182"/>
    <mergeCell ref="C183:F183"/>
  </mergeCells>
  <conditionalFormatting sqref="D147 D142:D143 D129:D130 D56 D43 D45:D50 D52 D79 D135:D140 D9:D41">
    <cfRule type="cellIs" priority="5" dxfId="7" operator="equal" stopIfTrue="1">
      <formula>"CW 2130-R11"</formula>
    </cfRule>
    <cfRule type="cellIs" priority="6" dxfId="7" operator="equal" stopIfTrue="1">
      <formula>"CW 3120-R2"</formula>
    </cfRule>
    <cfRule type="cellIs" priority="7" dxfId="7" operator="equal" stopIfTrue="1">
      <formula>"CW 3240-R7"</formula>
    </cfRule>
  </conditionalFormatting>
  <conditionalFormatting sqref="D26:D28">
    <cfRule type="cellIs" priority="3" dxfId="7" operator="equal" stopIfTrue="1">
      <formula>"CW 2130-R11"</formula>
    </cfRule>
    <cfRule type="cellIs" priority="4" dxfId="7" operator="equal" stopIfTrue="1">
      <formula>"CW 3240-R7"</formula>
    </cfRule>
  </conditionalFormatting>
  <conditionalFormatting sqref="D171 D177 D146 D141 D128 D139">
    <cfRule type="cellIs" priority="1" dxfId="7" operator="equal" stopIfTrue="1">
      <formula>"CW 3120-R2"</formula>
    </cfRule>
    <cfRule type="cellIs" priority="2" dxfId="7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24:G125 G78:G79 G44:G45 G42 G28:G29 G25 G21:G22 G11 G145 G64 G56:G57 G122 G59 G70 G94 G73 G91 G62 G66 G101:G102 G106:G107 G113:G114 G119:G120 G116:G117 G86:G87 G110:G111 G3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1:G155 G174:G177 G172 G169:G170 G166:G167 G159:G160 G157 G162:G163 G179 G148:G149 G126 G74:G77 G26:G27 G30:G34 G46:G50 G43 G36:G41 G23:G24 G12:G20 G52 G65 G63 G71:G72 G58 G60:G61 G67:G69 G92:G93 G88:G90 G123 G9:G10 G84:G85 G81:G82 G103:G105 G118 G121 G108:G109 G115 G95:G100 G142:G144 G130:G134 G140 G136:G138 G112">
      <formula1>IF(G151&gt;=0.01,ROUND(G151,2),0.01)</formula1>
    </dataValidation>
  </dataValidations>
  <printOptions horizontalCentered="1"/>
  <pageMargins left="0.5118110236220472" right="0.5118110236220472" top="0.5905511811023623" bottom="0.5511811023622047" header="0.2362204724409449" footer="0.2362204724409449"/>
  <pageSetup horizontalDpi="600" verticalDpi="600" orientation="portrait" scale="70" r:id="rId1"/>
  <headerFooter alignWithMargins="0">
    <oddHeader>&amp;LThe City of Winnipeg
Bid Opportunity No. 342-2013  Addendum 1 
&amp;XTemplate Version: C420120419 - RW&amp;RBid Submission
Page &amp;P+3 of 16</oddHeader>
    <oddFooter xml:space="preserve">&amp;R__________________
Name of Bidder                    </oddFooter>
  </headerFooter>
  <rowBreaks count="8" manualBreakCount="8">
    <brk id="27" max="255" man="1"/>
    <brk id="53" max="255" man="1"/>
    <brk id="77" max="255" man="1"/>
    <brk id="100" max="255" man="1"/>
    <brk id="123" max="255" man="1"/>
    <brk id="144" max="255" man="1"/>
    <brk id="172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Revised January 2012
file size 313,856</dc:description>
  <cp:lastModifiedBy>Elizabeth McNeil</cp:lastModifiedBy>
  <cp:lastPrinted>2013-05-24T16:10:57Z</cp:lastPrinted>
  <dcterms:created xsi:type="dcterms:W3CDTF">2000-01-26T18:56:05Z</dcterms:created>
  <dcterms:modified xsi:type="dcterms:W3CDTF">2013-05-24T16:13:37Z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