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65" windowWidth="10830" windowHeight="10560" activeTab="0"/>
  </bookViews>
  <sheets>
    <sheet name="FORM B - PRICES" sheetId="1" r:id="rId1"/>
  </sheets>
  <externalReferences>
    <externalReference r:id="rId4"/>
    <externalReference r:id="rId5"/>
    <externalReference r:id="rId6"/>
    <externalReference r:id="rId7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PRICES'!$B$1:$H$326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PRICES'!$B$1:$IV$191</definedName>
    <definedName name="XITEMS">'FORM B - PRICES'!$B$6:$IV$191</definedName>
  </definedNames>
  <calcPr fullCalcOnLoad="1" fullPrecision="0"/>
</workbook>
</file>

<file path=xl/sharedStrings.xml><?xml version="1.0" encoding="utf-8"?>
<sst xmlns="http://schemas.openxmlformats.org/spreadsheetml/2006/main" count="1368" uniqueCount="371">
  <si>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</si>
  <si>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</si>
  <si>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</si>
  <si>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</si>
  <si>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</si>
  <si>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</si>
  <si>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</si>
  <si>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</si>
  <si>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</si>
  <si>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</si>
  <si>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</si>
  <si>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</si>
  <si>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</si>
  <si>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</si>
  <si>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</si>
  <si>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</si>
  <si>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</si>
  <si>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</si>
  <si>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</si>
  <si>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</si>
  <si>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</si>
  <si>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</si>
  <si>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</si>
  <si>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</si>
  <si>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</si>
  <si>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</si>
  <si>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</si>
  <si>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</si>
  <si>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</si>
  <si>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</si>
  <si>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</si>
  <si>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</si>
  <si>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</si>
  <si>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</si>
  <si>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</si>
  <si>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</si>
  <si>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</si>
  <si>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</si>
  <si>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</si>
  <si>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</si>
  <si>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</si>
  <si>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</si>
  <si>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</si>
  <si>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</si>
  <si>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</si>
  <si>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</si>
  <si>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</si>
  <si>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</si>
  <si>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</si>
  <si>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</si>
  <si>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B189</t>
  </si>
  <si>
    <t>Regrading Existing Interlocking Paving Stones</t>
  </si>
  <si>
    <t>C032</t>
  </si>
  <si>
    <t>Concrete Curbs, Curb and Gutter, and Splash Strips</t>
  </si>
  <si>
    <t>F001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</si>
  <si>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</si>
  <si>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</si>
  <si>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</si>
  <si>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</si>
  <si>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</si>
  <si>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</si>
  <si>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</si>
  <si>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vert. m</t>
  </si>
  <si>
    <t>C019</t>
  </si>
  <si>
    <t>Concrete Pavements for Early Opening</t>
  </si>
  <si>
    <t>E.1</t>
  </si>
  <si>
    <t>Adjustment of Catch Basins / Manholes Frames</t>
  </si>
  <si>
    <t>G</t>
  </si>
  <si>
    <t>A003</t>
  </si>
  <si>
    <t>Excavation</t>
  </si>
  <si>
    <t>CW 3110-R17</t>
  </si>
  <si>
    <t>A004</t>
  </si>
  <si>
    <t>Sub-Grade Compaction</t>
  </si>
  <si>
    <t>A007</t>
  </si>
  <si>
    <t>A.3</t>
  </si>
  <si>
    <t>Crushed Sub-base Material</t>
  </si>
  <si>
    <t>Could also specify "Crushed Aggregate" see CW 3110-R12, 2.1.3</t>
  </si>
  <si>
    <t>A007A</t>
  </si>
  <si>
    <t xml:space="preserve">50 mm </t>
  </si>
  <si>
    <t>Contractor has option of supplying Crushed Aggregate, Crushed Limestone or Crushed Concrete.</t>
  </si>
  <si>
    <t>A.4</t>
  </si>
  <si>
    <t xml:space="preserve">(E16) Recycled Concrete Base Course - has been removed form BO Template and has been incorporated into CW3110-R14. Contractor may select from specified materials.
</t>
  </si>
  <si>
    <t>A022</t>
  </si>
  <si>
    <t>A.5</t>
  </si>
  <si>
    <t>Separation Geotextile Fabric</t>
  </si>
  <si>
    <t xml:space="preserve">CW 3130-R4 </t>
  </si>
  <si>
    <t>A022A</t>
  </si>
  <si>
    <t>A.6</t>
  </si>
  <si>
    <t>Supply and Install Geogrid</t>
  </si>
  <si>
    <t>CW 3135-R1</t>
  </si>
  <si>
    <t>A024</t>
  </si>
  <si>
    <t>A.7</t>
  </si>
  <si>
    <t>Surfacing Material</t>
  </si>
  <si>
    <t>CW 3150-R4</t>
  </si>
  <si>
    <t>A.9</t>
  </si>
  <si>
    <t>A.10</t>
  </si>
  <si>
    <t xml:space="preserve">CW 3230-R7
</t>
  </si>
  <si>
    <t>B114rl</t>
  </si>
  <si>
    <t>A.12</t>
  </si>
  <si>
    <t xml:space="preserve">CW 3235-R9  </t>
  </si>
  <si>
    <t>B118rl</t>
  </si>
  <si>
    <t>100 mm Sidewalk</t>
  </si>
  <si>
    <t>B119rl</t>
  </si>
  <si>
    <t>a)</t>
  </si>
  <si>
    <t>Less than 5 sq.m.</t>
  </si>
  <si>
    <t>b)</t>
  </si>
  <si>
    <t>B126r</t>
  </si>
  <si>
    <t>A.13</t>
  </si>
  <si>
    <t>Concrete Curb Removal</t>
  </si>
  <si>
    <t xml:space="preserve">CW 3240-R10 </t>
  </si>
  <si>
    <t>B127r</t>
  </si>
  <si>
    <t>^ Integral or Separate</t>
  </si>
  <si>
    <t>B135i</t>
  </si>
  <si>
    <t>A.14</t>
  </si>
  <si>
    <t>Concrete Curb Installation</t>
  </si>
  <si>
    <t>B150i</t>
  </si>
  <si>
    <t>Curb Ramp (8-12 mm reveal ht, Integral)</t>
  </si>
  <si>
    <t>SD-229A,B,C</t>
  </si>
  <si>
    <t>A.15</t>
  </si>
  <si>
    <t>CW 3330-R5</t>
  </si>
  <si>
    <t>A.16</t>
  </si>
  <si>
    <t>CW 3310-R14</t>
  </si>
  <si>
    <t>C029</t>
  </si>
  <si>
    <t>Construction of 150 mm Concrete Pavement for Early Opening 72 Hour (Reinforced)</t>
  </si>
  <si>
    <t>^  specify either 24 or 72 hour, add "Slip Form Paving" if specified</t>
  </si>
  <si>
    <t>A.17</t>
  </si>
  <si>
    <t>C044</t>
  </si>
  <si>
    <t>Construction of   Lip Curb (75 mm ht, Integral)</t>
  </si>
  <si>
    <t>SD-202A</t>
  </si>
  <si>
    <t xml:space="preserve"> add "Slip Form Paving" if specified</t>
  </si>
  <si>
    <t>C045</t>
  </si>
  <si>
    <t>Construction of   Lip Curb (40 mm ht, Integral)</t>
  </si>
  <si>
    <t>SD-202B</t>
  </si>
  <si>
    <t>E003</t>
  </si>
  <si>
    <t>A.20</t>
  </si>
  <si>
    <t xml:space="preserve">Catch Basin  </t>
  </si>
  <si>
    <t>CW 2130-R12</t>
  </si>
  <si>
    <t>^ specify depth 1800 or 1200</t>
  </si>
  <si>
    <t>SD-023</t>
  </si>
  <si>
    <t>E008</t>
  </si>
  <si>
    <t>Sewer Service (c/w video inspection)</t>
  </si>
  <si>
    <t>E009</t>
  </si>
  <si>
    <t>250 mm, PVC</t>
  </si>
  <si>
    <t>^ specify diameter, type</t>
  </si>
  <si>
    <t>E010</t>
  </si>
  <si>
    <t>In a Trench, Class B Type 2  Bedding, Class 2 Backfill</t>
  </si>
  <si>
    <t>^  Class A bedding or Class B bedding with sand, type 2 or type 3 material and Class 1,2,3,4 or 5 Backfill</t>
  </si>
  <si>
    <t>E051</t>
  </si>
  <si>
    <t>Installation of Subdrains</t>
  </si>
  <si>
    <t>CW 3210-R7</t>
  </si>
  <si>
    <t>CW 3510-R9</t>
  </si>
  <si>
    <t>G002</t>
  </si>
  <si>
    <t xml:space="preserve"> width &lt; 600 mm</t>
  </si>
  <si>
    <t>G004</t>
  </si>
  <si>
    <t>Seeding</t>
  </si>
  <si>
    <t>CW 3520-R7</t>
  </si>
  <si>
    <t>C055</t>
  </si>
  <si>
    <t>A.18</t>
  </si>
  <si>
    <t xml:space="preserve">Construction of Asphaltic Concrete Pavements </t>
  </si>
  <si>
    <t xml:space="preserve">CW 3410-R9 </t>
  </si>
  <si>
    <t>C059</t>
  </si>
  <si>
    <t>C062</t>
  </si>
  <si>
    <t>Type II</t>
  </si>
  <si>
    <t>A.19</t>
  </si>
  <si>
    <t xml:space="preserve">Plain Concrete Pavement </t>
  </si>
  <si>
    <t xml:space="preserve"> </t>
  </si>
  <si>
    <t>F0</t>
  </si>
  <si>
    <t>C2</t>
  </si>
  <si>
    <t>A014</t>
  </si>
  <si>
    <t>Boulevard Excavation</t>
  </si>
  <si>
    <t>A014Boulevard ExcavationCW 3110-R17m³</t>
  </si>
  <si>
    <t>E005</t>
  </si>
  <si>
    <t>E005SD-025, ^ mm deepeach</t>
  </si>
  <si>
    <t>SD-025, 1200 mm deep</t>
  </si>
  <si>
    <t>SD-025, 1800 mm deep</t>
  </si>
  <si>
    <t>E006</t>
  </si>
  <si>
    <t>E.2</t>
  </si>
  <si>
    <t xml:space="preserve">Catch Pit </t>
  </si>
  <si>
    <t>LOCKED</t>
  </si>
  <si>
    <t>E006Catch PitCW 2130-R12</t>
  </si>
  <si>
    <t>E007</t>
  </si>
  <si>
    <t>E007SD-023each</t>
  </si>
  <si>
    <t>Install Pre-cast Concrete Risers</t>
  </si>
  <si>
    <t>A.8</t>
  </si>
  <si>
    <t>E.3</t>
  </si>
  <si>
    <t>E.4</t>
  </si>
  <si>
    <t>E.5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</si>
  <si>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</si>
  <si>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</si>
  <si>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</si>
  <si>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</si>
  <si>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</si>
  <si>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</si>
  <si>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</si>
  <si>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</si>
  <si>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</si>
  <si>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E.17</t>
  </si>
  <si>
    <t>E.19</t>
  </si>
  <si>
    <t>E.20</t>
  </si>
  <si>
    <t>E.21</t>
  </si>
  <si>
    <t>E009^ mm, ^</t>
  </si>
  <si>
    <t>300 mm, PVC</t>
  </si>
  <si>
    <t>A.22</t>
  </si>
  <si>
    <t>(SEE B9)</t>
  </si>
  <si>
    <t>ELM / MONTROSE ALLEY - KINGSWAY TO ACADEMY</t>
  </si>
  <si>
    <t>ASSOCIATED DRAINAGE AND UNDERGROUND WORKS</t>
  </si>
  <si>
    <t>DOMINION / GARFIELD ALLEY - YARWOOD TO NOTRE DAME</t>
  </si>
  <si>
    <t>HOME / ETHELBERT ALLEY - WOLSELEY TO WESTMINSTER</t>
  </si>
  <si>
    <t>ASHBURN / VALOUR - ST. MATTHEWS TO ELLICE</t>
  </si>
  <si>
    <t>PORTAGE NORTH ALLEY - TORONTO TO VICTOR</t>
  </si>
  <si>
    <t>A.23</t>
  </si>
  <si>
    <t>A.24</t>
  </si>
  <si>
    <t>A.25</t>
  </si>
  <si>
    <t>A.26</t>
  </si>
  <si>
    <t>A.29</t>
  </si>
  <si>
    <t>A.30</t>
  </si>
  <si>
    <t>E.23</t>
  </si>
  <si>
    <t>B120rl</t>
  </si>
  <si>
    <t>5 sq.m. to 20 sq.m.</t>
  </si>
  <si>
    <t>Barrier Separate</t>
  </si>
  <si>
    <t>B137i</t>
  </si>
  <si>
    <t>SD-203A</t>
  </si>
  <si>
    <t>^ reveal height, add "Slip Form Paving" if specified</t>
  </si>
  <si>
    <t>Barrier (180 mm reveal ht, Separate)</t>
  </si>
  <si>
    <t>E.16</t>
  </si>
  <si>
    <t xml:space="preserve">^ specify size. </t>
  </si>
  <si>
    <t>E007D</t>
  </si>
  <si>
    <t>Remove and Replace Existing Catch Pit</t>
  </si>
  <si>
    <t>E007E</t>
  </si>
  <si>
    <t>A026</t>
  </si>
  <si>
    <t>Limestone</t>
  </si>
  <si>
    <t>E007A</t>
  </si>
  <si>
    <t xml:space="preserve">Remove and Replace Existing Catch Basin  </t>
  </si>
  <si>
    <t>E007C</t>
  </si>
  <si>
    <t>SD-025</t>
  </si>
  <si>
    <t>Abandoning Existing Steam Manhole</t>
  </si>
  <si>
    <t>A.11</t>
  </si>
  <si>
    <t>A.21</t>
  </si>
  <si>
    <t>A.27</t>
  </si>
  <si>
    <t>A.28</t>
  </si>
  <si>
    <t>A.31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</si>
  <si>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</si>
  <si>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</si>
  <si>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</si>
  <si>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</si>
  <si>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</si>
  <si>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</si>
  <si>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</si>
  <si>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</si>
  <si>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</si>
  <si>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</si>
  <si>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</si>
  <si>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</si>
  <si>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</si>
  <si>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</si>
  <si>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</si>
  <si>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</si>
  <si>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</si>
  <si>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</si>
  <si>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</si>
  <si>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</si>
  <si>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</si>
  <si>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</si>
  <si>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</si>
  <si>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</si>
  <si>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</si>
  <si>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</si>
  <si>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</si>
  <si>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</si>
  <si>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</si>
  <si>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</si>
  <si>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</si>
  <si>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</si>
  <si>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</si>
  <si>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</si>
  <si>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</si>
  <si>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</si>
  <si>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</si>
  <si>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</si>
  <si>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</si>
  <si>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</si>
  <si>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</si>
  <si>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</si>
  <si>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</si>
  <si>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</si>
  <si>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</si>
  <si>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</si>
  <si>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</si>
  <si>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</si>
  <si>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</si>
  <si>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</si>
  <si>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</si>
  <si>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</si>
  <si>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</si>
  <si>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D.1</t>
  </si>
  <si>
    <t>D.2</t>
  </si>
  <si>
    <t>D.3</t>
  </si>
  <si>
    <t>D.4</t>
  </si>
  <si>
    <t>D.6</t>
  </si>
  <si>
    <t>D.5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</si>
  <si>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</si>
  <si>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</si>
  <si>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</si>
  <si>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</si>
  <si>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</si>
  <si>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</si>
  <si>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</si>
  <si>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</si>
  <si>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</si>
  <si>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</si>
  <si>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</si>
  <si>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</si>
  <si>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</si>
  <si>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</si>
  <si>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</si>
  <si>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</si>
  <si>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</si>
  <si>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</si>
  <si>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</si>
  <si>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D.27</t>
  </si>
  <si>
    <t>D.28</t>
  </si>
  <si>
    <t>E.6</t>
  </si>
  <si>
    <t>E.18</t>
  </si>
  <si>
    <t>E.22</t>
  </si>
  <si>
    <t>A.32</t>
  </si>
  <si>
    <t>E10</t>
  </si>
  <si>
    <t>F015</t>
  </si>
  <si>
    <t>Adjustment of Curb and Gutter Inlet Frames</t>
  </si>
  <si>
    <t>E036</t>
  </si>
  <si>
    <t xml:space="preserve">Connecting to Existing Sewer </t>
  </si>
  <si>
    <t>E037</t>
  </si>
  <si>
    <t>^ specify size and type</t>
  </si>
  <si>
    <t>"Type" opt. if known</t>
  </si>
  <si>
    <t>300 mm (PVC) Connecting Pipe</t>
  </si>
  <si>
    <t>iii)</t>
  </si>
  <si>
    <t>C.24</t>
  </si>
  <si>
    <t xml:space="preserve">Connecting to 750 mm  CS </t>
  </si>
  <si>
    <t>E.24</t>
  </si>
  <si>
    <t xml:space="preserve">Connecting to 375 mm Clay CS </t>
  </si>
  <si>
    <t>E039</t>
  </si>
  <si>
    <t>300 mm, PVC,  6 m Deep Connection</t>
  </si>
  <si>
    <t>Connecting to 1375 mm Conc SRS Sewer</t>
  </si>
  <si>
    <t>Connecting to 450 mm AC SRS Sewer</t>
  </si>
  <si>
    <t xml:space="preserve">Connecting to  600 mm  CS </t>
  </si>
  <si>
    <t>Abandoning Existing Sewers With Cement-Stabilized Flowable Fill</t>
  </si>
  <si>
    <t>B.31</t>
  </si>
  <si>
    <t>D.30</t>
  </si>
  <si>
    <t>Manhole</t>
  </si>
  <si>
    <t>SD-010, 1800 mm deep</t>
  </si>
  <si>
    <t>E.25</t>
  </si>
  <si>
    <t>E011</t>
  </si>
  <si>
    <t xml:space="preserve">^ Class A bedding or Class B bedding with sand, type 2 or type 3 material and Class 1,2,3,4 or 5 Backfill </t>
  </si>
  <si>
    <t>Trenchless Installation, Class B Type 2 Bedding, Class 2 Backfill</t>
  </si>
  <si>
    <r>
      <t xml:space="preserve">ASSOCIATED DRAINAGE AND UNDERGROUND WORKS 
</t>
    </r>
    <r>
      <rPr>
        <sz val="12"/>
        <color indexed="8"/>
        <rFont val="Arial"/>
        <family val="2"/>
      </rPr>
      <t>(cont'd)</t>
    </r>
  </si>
  <si>
    <t>B047-24</t>
  </si>
  <si>
    <t>Partial Slab Patches - Early Opening (24 hour)</t>
  </si>
  <si>
    <t>B057-24</t>
  </si>
  <si>
    <t>200 mm Concrete Pavement (Type B)</t>
  </si>
  <si>
    <t>B023</t>
  </si>
  <si>
    <t>230 mm Concrete Pavement (Type B)</t>
  </si>
  <si>
    <t xml:space="preserve">D.26    </t>
  </si>
  <si>
    <t xml:space="preserve">D.29 </t>
  </si>
  <si>
    <t>D.31</t>
  </si>
  <si>
    <t>A.33</t>
  </si>
  <si>
    <t>E9, 
CW 3120-R4</t>
  </si>
  <si>
    <t>E9,
CW 3120-R4</t>
  </si>
  <si>
    <r>
      <t xml:space="preserve">ROADWORKS - RENEWALS  
</t>
    </r>
    <r>
      <rPr>
        <sz val="12"/>
        <color indexed="8"/>
        <rFont val="Arial"/>
        <family val="2"/>
      </rPr>
      <t>(Cont'd.)</t>
    </r>
  </si>
  <si>
    <r>
      <t xml:space="preserve">ROADWORKS - RENEWALS
</t>
    </r>
    <r>
      <rPr>
        <sz val="12"/>
        <color indexed="8"/>
        <rFont val="Arial"/>
        <family val="2"/>
      </rPr>
      <t>(Cont'd.)</t>
    </r>
  </si>
  <si>
    <r>
      <t xml:space="preserve">ASSOCIATED DRAINAGE AND UNDERGROUND WORKS  
</t>
    </r>
    <r>
      <rPr>
        <sz val="12"/>
        <color indexed="8"/>
        <rFont val="Arial"/>
        <family val="2"/>
      </rPr>
      <t>(cont'd)</t>
    </r>
  </si>
  <si>
    <t>FORM B(R1): PRICES</t>
  </si>
  <si>
    <t>E.26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</si>
</sst>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10" borderId="0" applyNumberFormat="0" applyBorder="0" applyAlignment="0" applyProtection="0"/>
    <xf numFmtId="0" fontId="43" fillId="22" borderId="0" applyNumberFormat="0" applyBorder="0" applyAlignment="0" applyProtection="0"/>
    <xf numFmtId="0" fontId="25" fillId="16" borderId="0" applyNumberFormat="0" applyBorder="0" applyAlignment="0" applyProtection="0"/>
    <xf numFmtId="0" fontId="43" fillId="23" borderId="0" applyNumberFormat="0" applyBorder="0" applyAlignment="0" applyProtection="0"/>
    <xf numFmtId="0" fontId="25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18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34" borderId="0" applyNumberFormat="0" applyBorder="0" applyAlignment="0" applyProtection="0"/>
    <xf numFmtId="0" fontId="44" fillId="35" borderId="0" applyNumberFormat="0" applyBorder="0" applyAlignment="0" applyProtection="0"/>
    <xf numFmtId="0" fontId="26" fillId="36" borderId="0" applyNumberFormat="0" applyBorder="0" applyAlignment="0" applyProtection="0"/>
    <xf numFmtId="0" fontId="44" fillId="37" borderId="0" applyNumberFormat="0" applyBorder="0" applyAlignment="0" applyProtection="0"/>
    <xf numFmtId="0" fontId="26" fillId="38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44" fillId="41" borderId="0" applyNumberFormat="0" applyBorder="0" applyAlignment="0" applyProtection="0"/>
    <xf numFmtId="0" fontId="26" fillId="30" borderId="0" applyNumberFormat="0" applyBorder="0" applyAlignment="0" applyProtection="0"/>
    <xf numFmtId="0" fontId="44" fillId="42" borderId="0" applyNumberFormat="0" applyBorder="0" applyAlignment="0" applyProtection="0"/>
    <xf numFmtId="0" fontId="26" fillId="32" borderId="0" applyNumberFormat="0" applyBorder="0" applyAlignment="0" applyProtection="0"/>
    <xf numFmtId="0" fontId="44" fillId="43" borderId="0" applyNumberFormat="0" applyBorder="0" applyAlignment="0" applyProtection="0"/>
    <xf numFmtId="0" fontId="26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28" fillId="47" borderId="6" applyNumberFormat="0" applyAlignment="0" applyProtection="0"/>
    <xf numFmtId="0" fontId="47" fillId="48" borderId="7" applyNumberFormat="0" applyAlignment="0" applyProtection="0"/>
    <xf numFmtId="0" fontId="29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31" fillId="8" borderId="0" applyNumberFormat="0" applyBorder="0" applyAlignment="0" applyProtection="0"/>
    <xf numFmtId="0" fontId="50" fillId="0" borderId="9" applyNumberFormat="0" applyFill="0" applyAlignment="0" applyProtection="0"/>
    <xf numFmtId="0" fontId="32" fillId="0" borderId="10" applyNumberFormat="0" applyFill="0" applyAlignment="0" applyProtection="0"/>
    <xf numFmtId="0" fontId="51" fillId="0" borderId="11" applyNumberFormat="0" applyFill="0" applyAlignment="0" applyProtection="0"/>
    <xf numFmtId="0" fontId="33" fillId="0" borderId="12" applyNumberFormat="0" applyFill="0" applyAlignment="0" applyProtection="0"/>
    <xf numFmtId="0" fontId="52" fillId="0" borderId="13" applyNumberFormat="0" applyFill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35" fillId="14" borderId="6" applyNumberFormat="0" applyAlignment="0" applyProtection="0"/>
    <xf numFmtId="0" fontId="54" fillId="0" borderId="15" applyNumberFormat="0" applyFill="0" applyAlignment="0" applyProtection="0"/>
    <xf numFmtId="0" fontId="36" fillId="0" borderId="16" applyNumberFormat="0" applyFill="0" applyAlignment="0" applyProtection="0"/>
    <xf numFmtId="0" fontId="55" fillId="52" borderId="0" applyNumberFormat="0" applyBorder="0" applyAlignment="0" applyProtection="0"/>
    <xf numFmtId="0" fontId="37" fillId="53" borderId="0" applyNumberFormat="0" applyBorder="0" applyAlignment="0" applyProtection="0"/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8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40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4" fontId="22" fillId="0" borderId="1" xfId="0" applyNumberFormat="1" applyFont="1" applyFill="1" applyBorder="1" applyAlignment="1" applyProtection="1">
      <alignment horizontal="center" vertical="top" wrapText="1"/>
      <protection/>
    </xf>
    <xf numFmtId="173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top" wrapText="1"/>
      <protection/>
    </xf>
    <xf numFmtId="1" fontId="22" fillId="0" borderId="1" xfId="0" applyNumberFormat="1" applyFont="1" applyFill="1" applyBorder="1" applyAlignment="1" applyProtection="1">
      <alignment horizontal="right" vertical="top"/>
      <protection/>
    </xf>
    <xf numFmtId="174" fontId="22" fillId="0" borderId="1" xfId="0" applyNumberFormat="1" applyFont="1" applyFill="1" applyBorder="1" applyAlignment="1" applyProtection="1">
      <alignment vertical="top"/>
      <protection locked="0"/>
    </xf>
    <xf numFmtId="174" fontId="22" fillId="0" borderId="1" xfId="0" applyNumberFormat="1" applyFont="1" applyFill="1" applyBorder="1" applyAlignment="1" applyProtection="1">
      <alignment vertical="top"/>
      <protection/>
    </xf>
    <xf numFmtId="0" fontId="23" fillId="0" borderId="1" xfId="0" applyFont="1" applyFill="1" applyBorder="1" applyAlignment="1">
      <alignment vertical="top" wrapText="1"/>
    </xf>
    <xf numFmtId="0" fontId="23" fillId="0" borderId="0" xfId="0" applyFont="1" applyFill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176" fontId="22" fillId="0" borderId="1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0" fontId="22" fillId="0" borderId="1" xfId="0" applyNumberFormat="1" applyFont="1" applyFill="1" applyBorder="1" applyAlignment="1" applyProtection="1">
      <alignment vertical="center"/>
      <protection/>
    </xf>
    <xf numFmtId="173" fontId="22" fillId="0" borderId="1" xfId="0" applyNumberFormat="1" applyFont="1" applyFill="1" applyBorder="1" applyAlignment="1" applyProtection="1">
      <alignment horizontal="center" vertical="top" wrapText="1"/>
      <protection/>
    </xf>
    <xf numFmtId="1" fontId="22" fillId="0" borderId="24" xfId="0" applyNumberFormat="1" applyFont="1" applyFill="1" applyBorder="1" applyAlignment="1" applyProtection="1">
      <alignment horizontal="right" vertical="top"/>
      <protection/>
    </xf>
    <xf numFmtId="4" fontId="22" fillId="0" borderId="1" xfId="0" applyNumberFormat="1" applyFont="1" applyFill="1" applyBorder="1" applyAlignment="1" applyProtection="1">
      <alignment horizontal="center" vertical="top"/>
      <protection/>
    </xf>
    <xf numFmtId="173" fontId="22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1" xfId="0" applyFont="1" applyFill="1" applyBorder="1" applyAlignment="1">
      <alignment vertical="top" wrapText="1"/>
    </xf>
    <xf numFmtId="1" fontId="22" fillId="0" borderId="1" xfId="0" applyNumberFormat="1" applyFont="1" applyFill="1" applyBorder="1" applyAlignment="1" applyProtection="1">
      <alignment horizontal="right" vertical="top" wrapText="1"/>
      <protection/>
    </xf>
    <xf numFmtId="174" fontId="22" fillId="0" borderId="1" xfId="0" applyNumberFormat="1" applyFont="1" applyFill="1" applyBorder="1" applyAlignment="1" applyProtection="1">
      <alignment vertical="top" wrapText="1"/>
      <protection/>
    </xf>
    <xf numFmtId="0" fontId="23" fillId="0" borderId="1" xfId="0" applyFont="1" applyFill="1" applyBorder="1" applyAlignment="1">
      <alignment vertical="top" wrapText="1" shrinkToFit="1"/>
    </xf>
    <xf numFmtId="172" fontId="22" fillId="0" borderId="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 vertical="top"/>
    </xf>
    <xf numFmtId="0" fontId="23" fillId="0" borderId="1" xfId="0" applyFont="1" applyFill="1" applyBorder="1" applyAlignment="1">
      <alignment/>
    </xf>
    <xf numFmtId="173" fontId="22" fillId="0" borderId="1" xfId="125" applyNumberFormat="1" applyFont="1" applyFill="1" applyBorder="1" applyAlignment="1" applyProtection="1">
      <alignment horizontal="left" vertical="top" wrapText="1"/>
      <protection/>
    </xf>
    <xf numFmtId="172" fontId="22" fillId="0" borderId="1" xfId="125" applyNumberFormat="1" applyFont="1" applyFill="1" applyBorder="1" applyAlignment="1" applyProtection="1">
      <alignment horizontal="center" vertical="top" wrapText="1"/>
      <protection/>
    </xf>
    <xf numFmtId="174" fontId="22" fillId="0" borderId="1" xfId="125" applyNumberFormat="1" applyFont="1" applyFill="1" applyBorder="1" applyAlignment="1" applyProtection="1">
      <alignment vertical="top"/>
      <protection locked="0"/>
    </xf>
    <xf numFmtId="4" fontId="22" fillId="0" borderId="1" xfId="125" applyNumberFormat="1" applyFont="1" applyFill="1" applyBorder="1" applyAlignment="1" applyProtection="1">
      <alignment horizontal="center" vertical="top" wrapText="1"/>
      <protection/>
    </xf>
    <xf numFmtId="172" fontId="22" fillId="0" borderId="1" xfId="125" applyNumberFormat="1" applyFont="1" applyFill="1" applyBorder="1" applyAlignment="1" applyProtection="1">
      <alignment horizontal="left" vertical="top" wrapText="1"/>
      <protection/>
    </xf>
    <xf numFmtId="0" fontId="22" fillId="0" borderId="1" xfId="125" applyNumberFormat="1" applyFont="1" applyFill="1" applyBorder="1" applyAlignment="1" applyProtection="1">
      <alignment horizontal="center" vertical="top" wrapText="1"/>
      <protection/>
    </xf>
    <xf numFmtId="1" fontId="22" fillId="0" borderId="1" xfId="125" applyNumberFormat="1" applyFont="1" applyFill="1" applyBorder="1" applyAlignment="1" applyProtection="1">
      <alignment horizontal="right" vertical="top"/>
      <protection/>
    </xf>
    <xf numFmtId="0" fontId="23" fillId="0" borderId="1" xfId="125" applyFont="1" applyFill="1" applyBorder="1" applyAlignment="1">
      <alignment vertical="top" wrapText="1" shrinkToFit="1"/>
      <protection/>
    </xf>
    <xf numFmtId="0" fontId="23" fillId="0" borderId="0" xfId="125" applyFont="1" applyFill="1" applyAlignment="1" applyProtection="1">
      <alignment horizontal="center" vertical="top"/>
      <protection/>
    </xf>
    <xf numFmtId="0" fontId="23" fillId="0" borderId="1" xfId="125" applyFont="1" applyFill="1" applyBorder="1" applyAlignment="1">
      <alignment vertical="top" wrapText="1"/>
      <protection/>
    </xf>
    <xf numFmtId="173" fontId="22" fillId="0" borderId="1" xfId="125" applyNumberFormat="1" applyFont="1" applyFill="1" applyBorder="1" applyAlignment="1" applyProtection="1">
      <alignment horizontal="center" vertical="top" wrapText="1"/>
      <protection/>
    </xf>
    <xf numFmtId="1" fontId="22" fillId="0" borderId="1" xfId="125" applyNumberFormat="1" applyFont="1" applyFill="1" applyBorder="1" applyAlignment="1" applyProtection="1">
      <alignment horizontal="right" vertical="top" wrapText="1"/>
      <protection/>
    </xf>
    <xf numFmtId="0" fontId="22" fillId="0" borderId="1" xfId="125" applyNumberFormat="1" applyFont="1" applyFill="1" applyBorder="1" applyAlignment="1" applyProtection="1">
      <alignment vertical="center"/>
      <protection/>
    </xf>
    <xf numFmtId="174" fontId="22" fillId="0" borderId="1" xfId="125" applyNumberFormat="1" applyFont="1" applyFill="1" applyBorder="1" applyAlignment="1" applyProtection="1">
      <alignment vertical="top" wrapText="1"/>
      <protection/>
    </xf>
    <xf numFmtId="0" fontId="23" fillId="0" borderId="0" xfId="125" applyFont="1" applyFill="1" applyAlignment="1">
      <alignment/>
      <protection/>
    </xf>
    <xf numFmtId="179" fontId="22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5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 vertical="top"/>
    </xf>
    <xf numFmtId="0" fontId="0" fillId="0" borderId="26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 vertical="center"/>
    </xf>
    <xf numFmtId="7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2" xfId="0" applyNumberFormat="1" applyFill="1" applyBorder="1" applyAlignment="1">
      <alignment horizontal="right"/>
    </xf>
    <xf numFmtId="0" fontId="2" fillId="0" borderId="28" xfId="0" applyNumberFormat="1" applyFont="1" applyFill="1" applyBorder="1" applyAlignment="1">
      <alignment vertical="top"/>
    </xf>
    <xf numFmtId="172" fontId="2" fillId="0" borderId="28" xfId="0" applyNumberFormat="1" applyFont="1" applyFill="1" applyBorder="1" applyAlignment="1" applyProtection="1">
      <alignment horizontal="left" vertical="center"/>
      <protection/>
    </xf>
    <xf numFmtId="1" fontId="0" fillId="0" borderId="32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horizontal="center" vertical="top"/>
    </xf>
    <xf numFmtId="0" fontId="23" fillId="0" borderId="0" xfId="0" applyFont="1" applyFill="1" applyAlignment="1" applyProtection="1">
      <alignment vertical="center"/>
      <protection/>
    </xf>
    <xf numFmtId="174" fontId="22" fillId="0" borderId="0" xfId="0" applyNumberFormat="1" applyFont="1" applyFill="1" applyBorder="1" applyAlignment="1" applyProtection="1">
      <alignment vertical="center"/>
      <protection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125" applyFont="1" applyFill="1" applyAlignment="1" applyProtection="1">
      <alignment vertical="center"/>
      <protection/>
    </xf>
    <xf numFmtId="174" fontId="22" fillId="0" borderId="0" xfId="125" applyNumberFormat="1" applyFont="1" applyFill="1" applyBorder="1" applyAlignment="1" applyProtection="1">
      <alignment vertical="center"/>
      <protection/>
    </xf>
    <xf numFmtId="172" fontId="22" fillId="0" borderId="0" xfId="125" applyNumberFormat="1" applyFont="1" applyFill="1" applyBorder="1" applyAlignment="1" applyProtection="1">
      <alignment horizontal="center" vertical="center"/>
      <protection/>
    </xf>
    <xf numFmtId="0" fontId="23" fillId="0" borderId="0" xfId="125" applyFont="1" applyFill="1" applyAlignment="1" applyProtection="1">
      <alignment horizontal="center" vertical="center"/>
      <protection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ill="1" applyBorder="1" applyAlignment="1">
      <alignment vertical="top"/>
    </xf>
    <xf numFmtId="0" fontId="0" fillId="0" borderId="28" xfId="0" applyNumberFormat="1" applyFill="1" applyBorder="1" applyAlignment="1">
      <alignment horizontal="center" vertical="top"/>
    </xf>
    <xf numFmtId="7" fontId="0" fillId="0" borderId="33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7" fontId="0" fillId="0" borderId="32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1" fontId="0" fillId="0" borderId="32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35" xfId="0" applyNumberFormat="1" applyFill="1" applyBorder="1" applyAlignment="1">
      <alignment horizontal="right" vertical="center"/>
    </xf>
    <xf numFmtId="0" fontId="0" fillId="0" borderId="32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vertical="top"/>
    </xf>
    <xf numFmtId="0" fontId="4" fillId="0" borderId="37" xfId="0" applyNumberFormat="1" applyFont="1" applyFill="1" applyBorder="1" applyAlignment="1">
      <alignment/>
    </xf>
    <xf numFmtId="0" fontId="0" fillId="0" borderId="37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38" xfId="0" applyNumberFormat="1" applyFill="1" applyBorder="1" applyAlignment="1">
      <alignment horizontal="right"/>
    </xf>
    <xf numFmtId="7" fontId="0" fillId="0" borderId="39" xfId="0" applyNumberFormat="1" applyFill="1" applyBorder="1" applyAlignment="1">
      <alignment horizontal="right"/>
    </xf>
    <xf numFmtId="7" fontId="0" fillId="0" borderId="34" xfId="0" applyNumberForma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center" vertical="center"/>
    </xf>
    <xf numFmtId="7" fontId="0" fillId="0" borderId="40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23" fillId="2" borderId="0" xfId="0" applyFont="1" applyAlignment="1" applyProtection="1">
      <alignment vertical="center"/>
      <protection/>
    </xf>
    <xf numFmtId="174" fontId="22" fillId="56" borderId="0" xfId="0" applyNumberFormat="1" applyFont="1" applyFill="1" applyBorder="1" applyAlignment="1" applyProtection="1">
      <alignment vertical="center"/>
      <protection/>
    </xf>
    <xf numFmtId="172" fontId="22" fillId="56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Font="1" applyAlignment="1" applyProtection="1">
      <alignment horizontal="center" vertical="center"/>
      <protection/>
    </xf>
    <xf numFmtId="176" fontId="2" fillId="0" borderId="43" xfId="0" applyNumberFormat="1" applyFont="1" applyFill="1" applyBorder="1" applyAlignment="1" applyProtection="1">
      <alignment horizontal="center"/>
      <protection/>
    </xf>
    <xf numFmtId="174" fontId="22" fillId="56" borderId="0" xfId="0" applyNumberFormat="1" applyFont="1" applyFill="1" applyBorder="1" applyAlignment="1" applyProtection="1">
      <alignment vertical="top"/>
      <protection/>
    </xf>
    <xf numFmtId="1" fontId="22" fillId="56" borderId="0" xfId="0" applyNumberFormat="1" applyFont="1" applyFill="1" applyBorder="1" applyAlignment="1" applyProtection="1">
      <alignment vertical="top"/>
      <protection/>
    </xf>
    <xf numFmtId="0" fontId="42" fillId="2" borderId="0" xfId="0" applyFont="1" applyBorder="1" applyAlignment="1" applyProtection="1">
      <alignment vertical="top" wrapText="1"/>
      <protection/>
    </xf>
    <xf numFmtId="0" fontId="23" fillId="2" borderId="0" xfId="0" applyFont="1" applyAlignment="1">
      <alignment/>
    </xf>
    <xf numFmtId="174" fontId="22" fillId="0" borderId="0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Fill="1" applyBorder="1" applyAlignment="1">
      <alignment/>
    </xf>
    <xf numFmtId="0" fontId="23" fillId="2" borderId="0" xfId="0" applyFont="1" applyBorder="1" applyAlignment="1">
      <alignment/>
    </xf>
    <xf numFmtId="172" fontId="22" fillId="0" borderId="2" xfId="0" applyNumberFormat="1" applyFont="1" applyFill="1" applyBorder="1" applyAlignment="1" applyProtection="1">
      <alignment horizontal="left" vertical="top" wrapText="1"/>
      <protection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2" fillId="0" borderId="1" xfId="0" applyNumberFormat="1" applyFont="1" applyFill="1" applyBorder="1" applyAlignment="1" applyProtection="1">
      <alignment horizontal="centerContinuous" wrapText="1"/>
      <protection/>
    </xf>
    <xf numFmtId="177" fontId="22" fillId="0" borderId="1" xfId="0" applyNumberFormat="1" applyFont="1" applyFill="1" applyBorder="1" applyAlignment="1" applyProtection="1">
      <alignment horizontal="centerContinuous"/>
      <protection/>
    </xf>
    <xf numFmtId="0" fontId="23" fillId="0" borderId="1" xfId="0" applyFont="1" applyFill="1" applyBorder="1" applyAlignment="1" applyProtection="1">
      <alignment vertical="top" wrapText="1"/>
      <protection/>
    </xf>
    <xf numFmtId="4" fontId="22" fillId="0" borderId="44" xfId="0" applyNumberFormat="1" applyFont="1" applyFill="1" applyBorder="1" applyAlignment="1" applyProtection="1">
      <alignment horizontal="center" vertical="top" wrapText="1"/>
      <protection/>
    </xf>
    <xf numFmtId="176" fontId="2" fillId="0" borderId="45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>
      <alignment vertical="top" wrapText="1" shrinkToFit="1"/>
    </xf>
    <xf numFmtId="0" fontId="23" fillId="0" borderId="24" xfId="0" applyFont="1" applyFill="1" applyBorder="1" applyAlignment="1">
      <alignment vertical="top" wrapText="1"/>
    </xf>
    <xf numFmtId="4" fontId="22" fillId="0" borderId="44" xfId="0" applyNumberFormat="1" applyFont="1" applyFill="1" applyBorder="1" applyAlignment="1" applyProtection="1">
      <alignment horizontal="center" vertical="top"/>
      <protection/>
    </xf>
    <xf numFmtId="172" fontId="22" fillId="0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2" xfId="0" applyNumberFormat="1" applyFont="1" applyFill="1" applyBorder="1" applyAlignment="1" applyProtection="1">
      <alignment horizontal="center" vertical="top" wrapText="1"/>
      <protection/>
    </xf>
    <xf numFmtId="174" fontId="22" fillId="0" borderId="2" xfId="0" applyNumberFormat="1" applyFont="1" applyFill="1" applyBorder="1" applyAlignment="1" applyProtection="1">
      <alignment vertical="top"/>
      <protection locked="0"/>
    </xf>
    <xf numFmtId="174" fontId="22" fillId="0" borderId="2" xfId="0" applyNumberFormat="1" applyFont="1" applyFill="1" applyBorder="1" applyAlignment="1" applyProtection="1">
      <alignment vertical="top"/>
      <protection/>
    </xf>
    <xf numFmtId="173" fontId="22" fillId="0" borderId="2" xfId="0" applyNumberFormat="1" applyFont="1" applyFill="1" applyBorder="1" applyAlignment="1" applyProtection="1">
      <alignment horizontal="right" vertical="top" wrapText="1"/>
      <protection/>
    </xf>
    <xf numFmtId="1" fontId="22" fillId="0" borderId="2" xfId="0" applyNumberFormat="1" applyFont="1" applyFill="1" applyBorder="1" applyAlignment="1" applyProtection="1">
      <alignment horizontal="right" vertical="top"/>
      <protection/>
    </xf>
    <xf numFmtId="173" fontId="22" fillId="0" borderId="2" xfId="0" applyNumberFormat="1" applyFont="1" applyFill="1" applyBorder="1" applyAlignment="1" applyProtection="1">
      <alignment horizontal="center" vertical="top" wrapText="1"/>
      <protection/>
    </xf>
    <xf numFmtId="1" fontId="22" fillId="0" borderId="2" xfId="0" applyNumberFormat="1" applyFont="1" applyFill="1" applyBorder="1" applyAlignment="1" applyProtection="1">
      <alignment horizontal="right" vertical="top" wrapText="1"/>
      <protection/>
    </xf>
    <xf numFmtId="173" fontId="22" fillId="0" borderId="2" xfId="125" applyNumberFormat="1" applyFont="1" applyFill="1" applyBorder="1" applyAlignment="1" applyProtection="1">
      <alignment horizontal="center" vertical="top" wrapText="1"/>
      <protection/>
    </xf>
    <xf numFmtId="172" fontId="22" fillId="0" borderId="2" xfId="125" applyNumberFormat="1" applyFont="1" applyFill="1" applyBorder="1" applyAlignment="1" applyProtection="1">
      <alignment horizontal="left" vertical="top" wrapText="1"/>
      <protection/>
    </xf>
    <xf numFmtId="172" fontId="22" fillId="0" borderId="2" xfId="125" applyNumberFormat="1" applyFont="1" applyFill="1" applyBorder="1" applyAlignment="1" applyProtection="1">
      <alignment horizontal="center" vertical="top" wrapText="1"/>
      <protection/>
    </xf>
    <xf numFmtId="0" fontId="22" fillId="0" borderId="2" xfId="125" applyNumberFormat="1" applyFont="1" applyFill="1" applyBorder="1" applyAlignment="1" applyProtection="1">
      <alignment horizontal="center" vertical="top" wrapText="1"/>
      <protection/>
    </xf>
    <xf numFmtId="1" fontId="22" fillId="0" borderId="2" xfId="125" applyNumberFormat="1" applyFont="1" applyFill="1" applyBorder="1" applyAlignment="1" applyProtection="1">
      <alignment horizontal="right" vertical="top" wrapText="1"/>
      <protection/>
    </xf>
    <xf numFmtId="174" fontId="22" fillId="0" borderId="2" xfId="125" applyNumberFormat="1" applyFont="1" applyFill="1" applyBorder="1" applyAlignment="1" applyProtection="1">
      <alignment vertical="top"/>
      <protection locked="0"/>
    </xf>
    <xf numFmtId="7" fontId="0" fillId="0" borderId="46" xfId="0" applyNumberFormat="1" applyFill="1" applyBorder="1" applyAlignment="1">
      <alignment horizontal="center"/>
    </xf>
    <xf numFmtId="0" fontId="0" fillId="0" borderId="47" xfId="0" applyNumberFormat="1" applyFill="1" applyBorder="1" applyAlignment="1">
      <alignment/>
    </xf>
    <xf numFmtId="1" fontId="6" fillId="0" borderId="48" xfId="0" applyNumberFormat="1" applyFont="1" applyFill="1" applyBorder="1" applyAlignment="1">
      <alignment horizontal="left" vertical="center" wrapText="1"/>
    </xf>
    <xf numFmtId="0" fontId="0" fillId="0" borderId="49" xfId="0" applyNumberFormat="1" applyFill="1" applyBorder="1" applyAlignment="1">
      <alignment vertical="center" wrapText="1"/>
    </xf>
    <xf numFmtId="0" fontId="0" fillId="0" borderId="50" xfId="0" applyNumberFormat="1" applyFill="1" applyBorder="1" applyAlignment="1">
      <alignment vertical="center" wrapText="1"/>
    </xf>
    <xf numFmtId="1" fontId="6" fillId="0" borderId="32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29" xfId="0" applyNumberFormat="1" applyFill="1" applyBorder="1" applyAlignment="1">
      <alignment vertical="center" wrapText="1"/>
    </xf>
    <xf numFmtId="1" fontId="6" fillId="0" borderId="51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NumberFormat="1" applyFill="1" applyBorder="1" applyAlignment="1">
      <alignment vertical="center" wrapText="1"/>
    </xf>
    <xf numFmtId="1" fontId="3" fillId="0" borderId="55" xfId="0" applyNumberFormat="1" applyFont="1" applyFill="1" applyBorder="1" applyAlignment="1">
      <alignment horizontal="left" vertical="center" wrapText="1"/>
    </xf>
    <xf numFmtId="0" fontId="0" fillId="0" borderId="56" xfId="0" applyNumberFormat="1" applyFill="1" applyBorder="1" applyAlignment="1">
      <alignment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4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44" xfId="0" applyNumberFormat="1" applyFill="1" applyBorder="1" applyAlignment="1" quotePrefix="1">
      <alignment/>
    </xf>
    <xf numFmtId="1" fontId="6" fillId="0" borderId="30" xfId="0" applyNumberFormat="1" applyFont="1" applyFill="1" applyBorder="1" applyAlignment="1">
      <alignment horizontal="left" vertical="center"/>
    </xf>
    <xf numFmtId="0" fontId="0" fillId="0" borderId="58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0" fontId="0" fillId="0" borderId="60" xfId="0" applyNumberFormat="1" applyFill="1" applyBorder="1" applyAlignment="1">
      <alignment/>
    </xf>
    <xf numFmtId="173" fontId="22" fillId="57" borderId="1" xfId="0" applyNumberFormat="1" applyFont="1" applyFill="1" applyBorder="1" applyAlignment="1" applyProtection="1">
      <alignment horizontal="left" vertical="top" wrapText="1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te" xfId="126"/>
    <cellStyle name="Note 2" xfId="127"/>
    <cellStyle name="Null" xfId="128"/>
    <cellStyle name="Null 2" xfId="129"/>
    <cellStyle name="Output" xfId="130"/>
    <cellStyle name="Output 2" xfId="131"/>
    <cellStyle name="Percent" xfId="132"/>
    <cellStyle name="Regular" xfId="133"/>
    <cellStyle name="Regular 2" xfId="134"/>
    <cellStyle name="Title" xfId="135"/>
    <cellStyle name="Title 2" xfId="136"/>
    <cellStyle name="TitleA" xfId="137"/>
    <cellStyle name="TitleA 2" xfId="138"/>
    <cellStyle name="TitleC" xfId="139"/>
    <cellStyle name="TitleC 2" xfId="140"/>
    <cellStyle name="TitleE8" xfId="141"/>
    <cellStyle name="TitleE8 2" xfId="142"/>
    <cellStyle name="TitleE8x" xfId="143"/>
    <cellStyle name="TitleE8x 2" xfId="144"/>
    <cellStyle name="TitleF" xfId="145"/>
    <cellStyle name="TitleF 2" xfId="146"/>
    <cellStyle name="TitleT" xfId="147"/>
    <cellStyle name="TitleT 2" xfId="148"/>
    <cellStyle name="TitleYC89" xfId="149"/>
    <cellStyle name="TitleYC89 2" xfId="150"/>
    <cellStyle name="TitleZ" xfId="151"/>
    <cellStyle name="TitleZ 2" xfId="152"/>
    <cellStyle name="Total" xfId="153"/>
    <cellStyle name="Total 2" xfId="154"/>
    <cellStyle name="Warning Text" xfId="155"/>
    <cellStyle name="Warning Text 2" xfId="156"/>
  </cellStyles>
  <dxfs count="2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2013\13-0107-007\General\Docs\Bid%20Opportunity\Reference%20Material\2013%20Surface%20Works%20Pay%20Item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QFXJK6E2\Reference%20Material\Reference%20Material\2013%20Surface%20Works%20Pay%20Items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mbert\AppData\Local\Microsoft\Windows\Temporary%20Internet%20Files\Content.Outlook\QFXJK6E2\Reference%20Material\2013%20Surface%20Works%20Pay%20Items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lessmalley\Dropbox\work%20transfer\Reference%20Material\2013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6"/>
  <sheetViews>
    <sheetView showZeros="0" tabSelected="1" showOutlineSymbols="0" view="pageBreakPreview" zoomScale="70" zoomScaleSheetLayoutView="70" workbookViewId="0" topLeftCell="B1">
      <selection activeCell="G8" sqref="G8"/>
    </sheetView>
  </sheetViews>
  <sheetFormatPr defaultColWidth="10.5546875" defaultRowHeight="15"/>
  <cols>
    <col min="1" max="1" width="7.88671875" style="103" hidden="1" customWidth="1"/>
    <col min="2" max="2" width="8.6640625" style="50" customWidth="1"/>
    <col min="3" max="3" width="36.6640625" style="45" customWidth="1"/>
    <col min="4" max="4" width="14.77734375" style="114" bestFit="1" customWidth="1"/>
    <col min="5" max="5" width="6.6640625" style="45" customWidth="1"/>
    <col min="6" max="6" width="11.6640625" style="45" customWidth="1"/>
    <col min="7" max="7" width="11.6640625" style="103" customWidth="1"/>
    <col min="8" max="8" width="16.6640625" style="103" customWidth="1"/>
    <col min="9" max="9" width="42.6640625" style="45" hidden="1" customWidth="1"/>
    <col min="10" max="15" width="10.5546875" style="45" hidden="1" customWidth="1"/>
    <col min="16" max="16" width="10.5546875" style="45" customWidth="1"/>
    <col min="17" max="16384" width="10.5546875" style="45" customWidth="1"/>
  </cols>
  <sheetData>
    <row r="1" spans="1:8" ht="15.75">
      <c r="A1" s="42"/>
      <c r="B1" s="43" t="s">
        <v>369</v>
      </c>
      <c r="C1" s="44"/>
      <c r="D1" s="44"/>
      <c r="E1" s="44"/>
      <c r="F1" s="44"/>
      <c r="G1" s="42"/>
      <c r="H1" s="44"/>
    </row>
    <row r="2" spans="1:8" ht="15">
      <c r="A2" s="46"/>
      <c r="B2" s="47" t="s">
        <v>203</v>
      </c>
      <c r="C2" s="48"/>
      <c r="D2" s="48"/>
      <c r="E2" s="48"/>
      <c r="F2" s="48"/>
      <c r="G2" s="46"/>
      <c r="H2" s="48"/>
    </row>
    <row r="3" spans="1:8" ht="15">
      <c r="A3" s="49"/>
      <c r="B3" s="50" t="s">
        <v>0</v>
      </c>
      <c r="C3" s="51"/>
      <c r="D3" s="51"/>
      <c r="E3" s="51"/>
      <c r="F3" s="51"/>
      <c r="G3" s="52"/>
      <c r="H3" s="53"/>
    </row>
    <row r="4" spans="1:8" ht="15">
      <c r="A4" s="54" t="s">
        <v>23</v>
      </c>
      <c r="B4" s="55" t="s">
        <v>2</v>
      </c>
      <c r="C4" s="56" t="s">
        <v>3</v>
      </c>
      <c r="D4" s="57" t="s">
        <v>4</v>
      </c>
      <c r="E4" s="58" t="s">
        <v>5</v>
      </c>
      <c r="F4" s="58" t="s">
        <v>6</v>
      </c>
      <c r="G4" s="59" t="s">
        <v>7</v>
      </c>
      <c r="H4" s="58" t="s">
        <v>8</v>
      </c>
    </row>
    <row r="5" spans="1:8" ht="15.75" thickBot="1">
      <c r="A5" s="60"/>
      <c r="B5" s="61"/>
      <c r="C5" s="62"/>
      <c r="D5" s="63" t="s">
        <v>9</v>
      </c>
      <c r="E5" s="64"/>
      <c r="F5" s="65" t="s">
        <v>10</v>
      </c>
      <c r="G5" s="66"/>
      <c r="H5" s="67"/>
    </row>
    <row r="6" spans="1:8" s="71" customFormat="1" ht="36" customHeight="1" thickTop="1">
      <c r="A6" s="68"/>
      <c r="B6" s="69" t="s">
        <v>11</v>
      </c>
      <c r="C6" s="173" t="s">
        <v>204</v>
      </c>
      <c r="D6" s="174"/>
      <c r="E6" s="174"/>
      <c r="F6" s="175"/>
      <c r="G6" s="68"/>
      <c r="H6" s="70" t="s">
        <v>1</v>
      </c>
    </row>
    <row r="7" spans="1:8" ht="36" customHeight="1">
      <c r="A7" s="72"/>
      <c r="B7" s="73"/>
      <c r="C7" s="74" t="s">
        <v>18</v>
      </c>
      <c r="D7" s="75"/>
      <c r="E7" s="76" t="s">
        <v>1</v>
      </c>
      <c r="F7" s="76"/>
      <c r="G7" s="72" t="s">
        <v>1</v>
      </c>
      <c r="H7" s="60"/>
    </row>
    <row r="8" spans="1:16" s="11" customFormat="1" ht="30" customHeight="1">
      <c r="A8" s="1" t="s">
        <v>68</v>
      </c>
      <c r="B8" s="2" t="s">
        <v>27</v>
      </c>
      <c r="C8" s="3" t="s">
        <v>69</v>
      </c>
      <c r="D8" s="4" t="s">
        <v>70</v>
      </c>
      <c r="E8" s="5" t="s">
        <v>28</v>
      </c>
      <c r="F8" s="6">
        <v>1280</v>
      </c>
      <c r="G8" s="7"/>
      <c r="H8" s="8">
        <f>ROUND(G8*F8,2)</f>
        <v>0</v>
      </c>
      <c r="I8" s="9"/>
      <c r="J8" s="77">
        <f aca="true" ca="1" t="shared" si="0" ref="J8:J18">IF(CELL("protect",$G8)=1,"LOCKED","")</f>
      </c>
      <c r="K8" s="78" t="str">
        <f aca="true" t="shared" si="1" ref="K8:K18">CLEAN(CONCATENATE(TRIM($A8),TRIM($C8),TRIM($D8),TRIM($E8)))</f>
        <v>A003ExcavationCW 3110-R17m³</v>
      </c>
      <c r="L8" s="79" t="e">
        <f>MATCH(K8,#REF!,0)</f>
        <v>#REF!</v>
      </c>
      <c r="M8" s="80" t="str">
        <f aca="true" ca="1" t="shared" si="2" ref="M8:M18">CELL("format",$F8)</f>
        <v>F0</v>
      </c>
      <c r="N8" s="80" t="str">
        <f aca="true" ca="1" t="shared" si="3" ref="N8:N18">CELL("format",$G8)</f>
        <v>C2</v>
      </c>
      <c r="O8" s="80" t="str">
        <f aca="true" ca="1" t="shared" si="4" ref="O8:O18">CELL("format",$H8)</f>
        <v>C2</v>
      </c>
      <c r="P8" s="10"/>
    </row>
    <row r="9" spans="1:16" s="13" customFormat="1" ht="30" customHeight="1">
      <c r="A9" s="12" t="s">
        <v>71</v>
      </c>
      <c r="B9" s="2" t="s">
        <v>29</v>
      </c>
      <c r="C9" s="3" t="s">
        <v>72</v>
      </c>
      <c r="D9" s="4" t="s">
        <v>70</v>
      </c>
      <c r="E9" s="5" t="s">
        <v>30</v>
      </c>
      <c r="F9" s="6">
        <v>2280</v>
      </c>
      <c r="G9" s="7"/>
      <c r="H9" s="8">
        <f>ROUND(G9*F9,2)</f>
        <v>0</v>
      </c>
      <c r="I9" s="9"/>
      <c r="J9" s="77">
        <f ca="1" t="shared" si="0"/>
      </c>
      <c r="K9" s="78" t="str">
        <f t="shared" si="1"/>
        <v>A004Sub-Grade CompactionCW 3110-R17m²</v>
      </c>
      <c r="L9" s="79" t="e">
        <f>MATCH(K9,#REF!,0)</f>
        <v>#REF!</v>
      </c>
      <c r="M9" s="80" t="str">
        <f ca="1" t="shared" si="2"/>
        <v>F0</v>
      </c>
      <c r="N9" s="80" t="str">
        <f ca="1" t="shared" si="3"/>
        <v>C2</v>
      </c>
      <c r="O9" s="80" t="str">
        <f ca="1" t="shared" si="4"/>
        <v>C2</v>
      </c>
      <c r="P9" s="10"/>
    </row>
    <row r="10" spans="1:16" s="11" customFormat="1" ht="30" customHeight="1">
      <c r="A10" s="12" t="s">
        <v>73</v>
      </c>
      <c r="B10" s="2" t="s">
        <v>74</v>
      </c>
      <c r="C10" s="3" t="s">
        <v>75</v>
      </c>
      <c r="D10" s="4" t="s">
        <v>70</v>
      </c>
      <c r="E10" s="5"/>
      <c r="F10" s="6"/>
      <c r="G10" s="14"/>
      <c r="H10" s="8"/>
      <c r="I10" s="9" t="s">
        <v>76</v>
      </c>
      <c r="J10" s="77" t="str">
        <f ca="1" t="shared" si="0"/>
        <v>LOCKED</v>
      </c>
      <c r="K10" s="78" t="str">
        <f t="shared" si="1"/>
        <v>A007Crushed Sub-base MaterialCW 3110-R17</v>
      </c>
      <c r="L10" s="79" t="e">
        <f>MATCH(K10,#REF!,0)</f>
        <v>#REF!</v>
      </c>
      <c r="M10" s="80" t="str">
        <f ca="1" t="shared" si="2"/>
        <v>F0</v>
      </c>
      <c r="N10" s="80" t="str">
        <f ca="1" t="shared" si="3"/>
        <v>G</v>
      </c>
      <c r="O10" s="80" t="str">
        <f ca="1" t="shared" si="4"/>
        <v>C2</v>
      </c>
      <c r="P10" s="10"/>
    </row>
    <row r="11" spans="1:16" s="11" customFormat="1" ht="30" customHeight="1">
      <c r="A11" s="12" t="s">
        <v>77</v>
      </c>
      <c r="B11" s="15" t="s">
        <v>31</v>
      </c>
      <c r="C11" s="3" t="s">
        <v>78</v>
      </c>
      <c r="D11" s="4" t="s">
        <v>1</v>
      </c>
      <c r="E11" s="5" t="s">
        <v>32</v>
      </c>
      <c r="F11" s="6">
        <v>2470</v>
      </c>
      <c r="G11" s="7"/>
      <c r="H11" s="8">
        <f aca="true" t="shared" si="5" ref="H11:H16">ROUND(G11*F11,2)</f>
        <v>0</v>
      </c>
      <c r="I11" s="9" t="s">
        <v>79</v>
      </c>
      <c r="J11" s="77">
        <f ca="1" t="shared" si="0"/>
      </c>
      <c r="K11" s="78" t="str">
        <f t="shared" si="1"/>
        <v>A007A50 mmtonne</v>
      </c>
      <c r="L11" s="79" t="e">
        <f>MATCH(K11,#REF!,0)</f>
        <v>#REF!</v>
      </c>
      <c r="M11" s="80" t="str">
        <f ca="1" t="shared" si="2"/>
        <v>F0</v>
      </c>
      <c r="N11" s="80" t="str">
        <f ca="1" t="shared" si="3"/>
        <v>C2</v>
      </c>
      <c r="O11" s="80" t="str">
        <f ca="1" t="shared" si="4"/>
        <v>C2</v>
      </c>
      <c r="P11" s="10"/>
    </row>
    <row r="12" spans="1:16" s="11" customFormat="1" ht="43.5" customHeight="1">
      <c r="A12" s="12" t="s">
        <v>33</v>
      </c>
      <c r="B12" s="2" t="s">
        <v>80</v>
      </c>
      <c r="C12" s="3" t="s">
        <v>34</v>
      </c>
      <c r="D12" s="4" t="s">
        <v>70</v>
      </c>
      <c r="E12" s="5" t="s">
        <v>28</v>
      </c>
      <c r="F12" s="6">
        <v>160</v>
      </c>
      <c r="G12" s="7"/>
      <c r="H12" s="8">
        <f t="shared" si="5"/>
        <v>0</v>
      </c>
      <c r="I12" s="9" t="s">
        <v>81</v>
      </c>
      <c r="J12" s="77">
        <f ca="1" t="shared" si="0"/>
      </c>
      <c r="K12" s="78" t="str">
        <f t="shared" si="1"/>
        <v>A010Supplying and Placing Base Course MaterialCW 3110-R17m³</v>
      </c>
      <c r="L12" s="79" t="e">
        <f>MATCH(K12,#REF!,0)</f>
        <v>#REF!</v>
      </c>
      <c r="M12" s="80" t="str">
        <f ca="1" t="shared" si="2"/>
        <v>F0</v>
      </c>
      <c r="N12" s="80" t="str">
        <f ca="1" t="shared" si="3"/>
        <v>C2</v>
      </c>
      <c r="O12" s="80" t="str">
        <f ca="1" t="shared" si="4"/>
        <v>C2</v>
      </c>
      <c r="P12" s="10"/>
    </row>
    <row r="13" spans="1:16" s="13" customFormat="1" ht="30" customHeight="1">
      <c r="A13" s="12" t="s">
        <v>35</v>
      </c>
      <c r="B13" s="2" t="s">
        <v>83</v>
      </c>
      <c r="C13" s="3" t="s">
        <v>36</v>
      </c>
      <c r="D13" s="4" t="s">
        <v>70</v>
      </c>
      <c r="E13" s="5" t="s">
        <v>30</v>
      </c>
      <c r="F13" s="6">
        <v>25</v>
      </c>
      <c r="G13" s="7"/>
      <c r="H13" s="8">
        <f t="shared" si="5"/>
        <v>0</v>
      </c>
      <c r="I13" s="9" t="s">
        <v>165</v>
      </c>
      <c r="J13" s="77">
        <f ca="1" t="shared" si="0"/>
      </c>
      <c r="K13" s="78"/>
      <c r="L13" s="79"/>
      <c r="M13" s="80" t="str">
        <f ca="1" t="shared" si="2"/>
        <v>F0</v>
      </c>
      <c r="N13" s="80" t="str">
        <f ca="1" t="shared" si="3"/>
        <v>C2</v>
      </c>
      <c r="O13" s="80" t="str">
        <f ca="1" t="shared" si="4"/>
        <v>C2</v>
      </c>
      <c r="P13" s="10"/>
    </row>
    <row r="14" spans="1:16" s="13" customFormat="1" ht="30" customHeight="1">
      <c r="A14" s="29" t="s">
        <v>168</v>
      </c>
      <c r="B14" s="26" t="s">
        <v>87</v>
      </c>
      <c r="C14" s="30" t="s">
        <v>169</v>
      </c>
      <c r="D14" s="27" t="s">
        <v>70</v>
      </c>
      <c r="E14" s="31" t="s">
        <v>28</v>
      </c>
      <c r="F14" s="32">
        <v>3</v>
      </c>
      <c r="G14" s="28"/>
      <c r="H14" s="8">
        <f t="shared" si="5"/>
        <v>0</v>
      </c>
      <c r="I14" s="33"/>
      <c r="J14" s="81">
        <f ca="1" t="shared" si="0"/>
      </c>
      <c r="K14" s="82" t="s">
        <v>170</v>
      </c>
      <c r="L14" s="83" t="e">
        <v>#REF!</v>
      </c>
      <c r="M14" s="84" t="s">
        <v>166</v>
      </c>
      <c r="N14" s="84" t="s">
        <v>167</v>
      </c>
      <c r="O14" s="84" t="s">
        <v>167</v>
      </c>
      <c r="P14" s="34"/>
    </row>
    <row r="15" spans="1:16" s="13" customFormat="1" ht="30" customHeight="1">
      <c r="A15" s="12" t="s">
        <v>82</v>
      </c>
      <c r="B15" s="2" t="s">
        <v>91</v>
      </c>
      <c r="C15" s="3" t="s">
        <v>84</v>
      </c>
      <c r="D15" s="4" t="s">
        <v>85</v>
      </c>
      <c r="E15" s="5" t="s">
        <v>30</v>
      </c>
      <c r="F15" s="6">
        <v>2300</v>
      </c>
      <c r="G15" s="7"/>
      <c r="H15" s="8">
        <f t="shared" si="5"/>
        <v>0</v>
      </c>
      <c r="I15" s="9"/>
      <c r="J15" s="77">
        <f ca="1" t="shared" si="0"/>
      </c>
      <c r="K15" s="78" t="str">
        <f t="shared" si="1"/>
        <v>A022Separation Geotextile FabricCW 3130-R4m²</v>
      </c>
      <c r="L15" s="79" t="e">
        <f>MATCH(K15,#REF!,0)</f>
        <v>#REF!</v>
      </c>
      <c r="M15" s="80" t="str">
        <f ca="1" t="shared" si="2"/>
        <v>F0</v>
      </c>
      <c r="N15" s="80" t="str">
        <f ca="1" t="shared" si="3"/>
        <v>C2</v>
      </c>
      <c r="O15" s="80" t="str">
        <f ca="1" t="shared" si="4"/>
        <v>C2</v>
      </c>
      <c r="P15" s="10"/>
    </row>
    <row r="16" spans="1:16" s="13" customFormat="1" ht="30" customHeight="1">
      <c r="A16" s="12" t="s">
        <v>86</v>
      </c>
      <c r="B16" s="26" t="s">
        <v>183</v>
      </c>
      <c r="C16" s="3" t="s">
        <v>88</v>
      </c>
      <c r="D16" s="4" t="s">
        <v>89</v>
      </c>
      <c r="E16" s="5" t="s">
        <v>30</v>
      </c>
      <c r="F16" s="6">
        <v>570</v>
      </c>
      <c r="G16" s="7"/>
      <c r="H16" s="8">
        <f t="shared" si="5"/>
        <v>0</v>
      </c>
      <c r="I16" s="9"/>
      <c r="J16" s="77">
        <f ca="1" t="shared" si="0"/>
      </c>
      <c r="K16" s="78" t="str">
        <f t="shared" si="1"/>
        <v>A022ASupply and Install GeogridCW 3135-R1m²</v>
      </c>
      <c r="L16" s="79" t="e">
        <f>MATCH(K16,#REF!,0)</f>
        <v>#REF!</v>
      </c>
      <c r="M16" s="80" t="str">
        <f ca="1" t="shared" si="2"/>
        <v>F0</v>
      </c>
      <c r="N16" s="80" t="str">
        <f ca="1" t="shared" si="3"/>
        <v>C2</v>
      </c>
      <c r="O16" s="80" t="str">
        <f ca="1" t="shared" si="4"/>
        <v>C2</v>
      </c>
      <c r="P16" s="10"/>
    </row>
    <row r="17" spans="1:16" s="13" customFormat="1" ht="30" customHeight="1">
      <c r="A17" s="1" t="s">
        <v>90</v>
      </c>
      <c r="B17" s="2" t="s">
        <v>94</v>
      </c>
      <c r="C17" s="3" t="s">
        <v>92</v>
      </c>
      <c r="D17" s="4" t="s">
        <v>93</v>
      </c>
      <c r="E17" s="5"/>
      <c r="F17" s="6"/>
      <c r="G17" s="14"/>
      <c r="H17" s="8"/>
      <c r="I17" s="9"/>
      <c r="J17" s="77" t="str">
        <f ca="1" t="shared" si="0"/>
        <v>LOCKED</v>
      </c>
      <c r="K17" s="78" t="str">
        <f t="shared" si="1"/>
        <v>A024Surfacing MaterialCW 3150-R4</v>
      </c>
      <c r="L17" s="79" t="e">
        <f>MATCH(K17,#REF!,0)</f>
        <v>#REF!</v>
      </c>
      <c r="M17" s="80" t="str">
        <f ca="1" t="shared" si="2"/>
        <v>F0</v>
      </c>
      <c r="N17" s="80" t="str">
        <f ca="1" t="shared" si="3"/>
        <v>G</v>
      </c>
      <c r="O17" s="80" t="str">
        <f ca="1" t="shared" si="4"/>
        <v>C2</v>
      </c>
      <c r="P17" s="10"/>
    </row>
    <row r="18" spans="1:16" s="11" customFormat="1" ht="30" customHeight="1">
      <c r="A18" s="1" t="s">
        <v>229</v>
      </c>
      <c r="B18" s="15" t="s">
        <v>31</v>
      </c>
      <c r="C18" s="3" t="s">
        <v>230</v>
      </c>
      <c r="D18" s="4" t="s">
        <v>1</v>
      </c>
      <c r="E18" s="5" t="s">
        <v>32</v>
      </c>
      <c r="F18" s="6">
        <v>20</v>
      </c>
      <c r="G18" s="7"/>
      <c r="H18" s="8">
        <f>ROUND(G18*F18,2)</f>
        <v>0</v>
      </c>
      <c r="I18" s="9"/>
      <c r="J18" s="115">
        <f ca="1" t="shared" si="0"/>
      </c>
      <c r="K18" s="116" t="str">
        <f t="shared" si="1"/>
        <v>A026Limestonetonne</v>
      </c>
      <c r="L18" s="117" t="e">
        <f>MATCH(K18,#REF!,0)</f>
        <v>#REF!</v>
      </c>
      <c r="M18" s="118" t="str">
        <f ca="1" t="shared" si="2"/>
        <v>F0</v>
      </c>
      <c r="N18" s="118" t="str">
        <f ca="1" t="shared" si="3"/>
        <v>C2</v>
      </c>
      <c r="O18" s="118" t="str">
        <f ca="1" t="shared" si="4"/>
        <v>C2</v>
      </c>
      <c r="P18" s="10"/>
    </row>
    <row r="19" spans="1:8" ht="36" customHeight="1">
      <c r="A19" s="72"/>
      <c r="B19" s="73"/>
      <c r="C19" s="85" t="s">
        <v>19</v>
      </c>
      <c r="D19" s="75"/>
      <c r="E19" s="86"/>
      <c r="F19" s="75"/>
      <c r="G19" s="72"/>
      <c r="H19" s="60"/>
    </row>
    <row r="20" spans="1:16" s="11" customFormat="1" ht="30" customHeight="1">
      <c r="A20" s="17" t="s">
        <v>57</v>
      </c>
      <c r="B20" s="2" t="s">
        <v>95</v>
      </c>
      <c r="C20" s="3" t="s">
        <v>58</v>
      </c>
      <c r="D20" s="4" t="s">
        <v>70</v>
      </c>
      <c r="E20" s="5"/>
      <c r="F20" s="6"/>
      <c r="G20" s="14"/>
      <c r="H20" s="8"/>
      <c r="I20" s="9"/>
      <c r="J20" s="77" t="str">
        <f aca="true" ca="1" t="shared" si="6" ref="J20:J38">IF(CELL("protect",$G20)=1,"LOCKED","")</f>
        <v>LOCKED</v>
      </c>
      <c r="K20" s="78" t="str">
        <f aca="true" t="shared" si="7" ref="K20:K38">CLEAN(CONCATENATE(TRIM($A20),TRIM($C20),TRIM($D20),TRIM($E20)))</f>
        <v>B001Pavement RemovalCW 3110-R17</v>
      </c>
      <c r="L20" s="79" t="e">
        <f>MATCH(K20,#REF!,0)</f>
        <v>#REF!</v>
      </c>
      <c r="M20" s="80" t="str">
        <f aca="true" ca="1" t="shared" si="8" ref="M20:M38">CELL("format",$F20)</f>
        <v>F0</v>
      </c>
      <c r="N20" s="80" t="str">
        <f aca="true" ca="1" t="shared" si="9" ref="N20:N38">CELL("format",$G20)</f>
        <v>G</v>
      </c>
      <c r="O20" s="80" t="str">
        <f aca="true" ca="1" t="shared" si="10" ref="O20:O38">CELL("format",$H20)</f>
        <v>C2</v>
      </c>
      <c r="P20" s="10"/>
    </row>
    <row r="21" spans="1:16" s="13" customFormat="1" ht="30" customHeight="1">
      <c r="A21" s="17" t="s">
        <v>59</v>
      </c>
      <c r="B21" s="15" t="s">
        <v>31</v>
      </c>
      <c r="C21" s="3" t="s">
        <v>60</v>
      </c>
      <c r="D21" s="4" t="s">
        <v>1</v>
      </c>
      <c r="E21" s="5" t="s">
        <v>30</v>
      </c>
      <c r="F21" s="6">
        <v>2235</v>
      </c>
      <c r="G21" s="7"/>
      <c r="H21" s="8">
        <f>ROUND(G21*F21,2)</f>
        <v>0</v>
      </c>
      <c r="I21" s="9"/>
      <c r="J21" s="77">
        <f ca="1" t="shared" si="6"/>
      </c>
      <c r="K21" s="78" t="str">
        <f t="shared" si="7"/>
        <v>B002Concrete Pavementm²</v>
      </c>
      <c r="L21" s="79" t="e">
        <f>MATCH(K21,#REF!,0)</f>
        <v>#REF!</v>
      </c>
      <c r="M21" s="80" t="str">
        <f ca="1" t="shared" si="8"/>
        <v>F0</v>
      </c>
      <c r="N21" s="80" t="str">
        <f ca="1" t="shared" si="9"/>
        <v>C2</v>
      </c>
      <c r="O21" s="80" t="str">
        <f ca="1" t="shared" si="10"/>
        <v>C2</v>
      </c>
      <c r="P21" s="10"/>
    </row>
    <row r="22" spans="1:16" s="13" customFormat="1" ht="30" customHeight="1">
      <c r="A22" s="17" t="s">
        <v>39</v>
      </c>
      <c r="B22" s="2" t="s">
        <v>236</v>
      </c>
      <c r="C22" s="3" t="s">
        <v>40</v>
      </c>
      <c r="D22" s="4" t="s">
        <v>96</v>
      </c>
      <c r="E22" s="5"/>
      <c r="F22" s="6"/>
      <c r="G22" s="14"/>
      <c r="H22" s="8"/>
      <c r="I22" s="9"/>
      <c r="J22" s="77" t="str">
        <f ca="1" t="shared" si="6"/>
        <v>LOCKED</v>
      </c>
      <c r="K22" s="78" t="str">
        <f t="shared" si="7"/>
        <v>B094Drilled DowelsCW 3230-R7</v>
      </c>
      <c r="L22" s="79" t="e">
        <f>MATCH(K22,#REF!,0)</f>
        <v>#REF!</v>
      </c>
      <c r="M22" s="80" t="str">
        <f ca="1" t="shared" si="8"/>
        <v>F0</v>
      </c>
      <c r="N22" s="80" t="str">
        <f ca="1" t="shared" si="9"/>
        <v>G</v>
      </c>
      <c r="O22" s="80" t="str">
        <f ca="1" t="shared" si="10"/>
        <v>C2</v>
      </c>
      <c r="P22" s="10"/>
    </row>
    <row r="23" spans="1:16" s="13" customFormat="1" ht="30" customHeight="1">
      <c r="A23" s="17" t="s">
        <v>41</v>
      </c>
      <c r="B23" s="15" t="s">
        <v>31</v>
      </c>
      <c r="C23" s="3" t="s">
        <v>42</v>
      </c>
      <c r="D23" s="4" t="s">
        <v>1</v>
      </c>
      <c r="E23" s="5" t="s">
        <v>37</v>
      </c>
      <c r="F23" s="6">
        <v>50</v>
      </c>
      <c r="G23" s="7"/>
      <c r="H23" s="8">
        <f>ROUND(G23*F23,2)</f>
        <v>0</v>
      </c>
      <c r="I23" s="9"/>
      <c r="J23" s="77">
        <f ca="1" t="shared" si="6"/>
      </c>
      <c r="K23" s="78" t="str">
        <f t="shared" si="7"/>
        <v>B09519.1 mm Diametereach</v>
      </c>
      <c r="L23" s="79" t="e">
        <f>MATCH(K23,#REF!,0)</f>
        <v>#REF!</v>
      </c>
      <c r="M23" s="80" t="str">
        <f ca="1" t="shared" si="8"/>
        <v>F0</v>
      </c>
      <c r="N23" s="80" t="str">
        <f ca="1" t="shared" si="9"/>
        <v>C2</v>
      </c>
      <c r="O23" s="80" t="str">
        <f ca="1" t="shared" si="10"/>
        <v>C2</v>
      </c>
      <c r="P23" s="10"/>
    </row>
    <row r="24" spans="1:16" s="13" customFormat="1" ht="30" customHeight="1">
      <c r="A24" s="17" t="s">
        <v>43</v>
      </c>
      <c r="B24" s="2" t="s">
        <v>98</v>
      </c>
      <c r="C24" s="3" t="s">
        <v>44</v>
      </c>
      <c r="D24" s="4" t="s">
        <v>96</v>
      </c>
      <c r="E24" s="5"/>
      <c r="F24" s="6"/>
      <c r="G24" s="14"/>
      <c r="H24" s="8"/>
      <c r="I24" s="9"/>
      <c r="J24" s="77" t="str">
        <f ca="1" t="shared" si="6"/>
        <v>LOCKED</v>
      </c>
      <c r="K24" s="78" t="str">
        <f t="shared" si="7"/>
        <v>B097Drilled Tie BarsCW 3230-R7</v>
      </c>
      <c r="L24" s="79" t="e">
        <f>MATCH(K24,#REF!,0)</f>
        <v>#REF!</v>
      </c>
      <c r="M24" s="80" t="str">
        <f ca="1" t="shared" si="8"/>
        <v>F0</v>
      </c>
      <c r="N24" s="80" t="str">
        <f ca="1" t="shared" si="9"/>
        <v>G</v>
      </c>
      <c r="O24" s="80" t="str">
        <f ca="1" t="shared" si="10"/>
        <v>C2</v>
      </c>
      <c r="P24" s="10"/>
    </row>
    <row r="25" spans="1:16" s="13" customFormat="1" ht="30" customHeight="1">
      <c r="A25" s="17" t="s">
        <v>45</v>
      </c>
      <c r="B25" s="15" t="s">
        <v>31</v>
      </c>
      <c r="C25" s="3" t="s">
        <v>46</v>
      </c>
      <c r="D25" s="4" t="s">
        <v>1</v>
      </c>
      <c r="E25" s="5" t="s">
        <v>37</v>
      </c>
      <c r="F25" s="6">
        <v>325</v>
      </c>
      <c r="G25" s="7"/>
      <c r="H25" s="8">
        <f>ROUND(G25*F25,2)</f>
        <v>0</v>
      </c>
      <c r="I25" s="9"/>
      <c r="J25" s="77">
        <f ca="1" t="shared" si="6"/>
      </c>
      <c r="K25" s="78" t="str">
        <f t="shared" si="7"/>
        <v>B09820 M Deformed Tie Bareach</v>
      </c>
      <c r="L25" s="79" t="e">
        <f>MATCH(K25,#REF!,0)</f>
        <v>#REF!</v>
      </c>
      <c r="M25" s="80" t="str">
        <f ca="1" t="shared" si="8"/>
        <v>F0</v>
      </c>
      <c r="N25" s="80" t="str">
        <f ca="1" t="shared" si="9"/>
        <v>C2</v>
      </c>
      <c r="O25" s="80" t="str">
        <f ca="1" t="shared" si="10"/>
        <v>C2</v>
      </c>
      <c r="P25" s="10"/>
    </row>
    <row r="26" spans="1:16" s="11" customFormat="1" ht="30" customHeight="1">
      <c r="A26" s="17" t="s">
        <v>97</v>
      </c>
      <c r="B26" s="2" t="s">
        <v>107</v>
      </c>
      <c r="C26" s="3" t="s">
        <v>47</v>
      </c>
      <c r="D26" s="4" t="s">
        <v>99</v>
      </c>
      <c r="E26" s="5"/>
      <c r="F26" s="6"/>
      <c r="G26" s="14"/>
      <c r="H26" s="8"/>
      <c r="I26" s="9"/>
      <c r="J26" s="77" t="str">
        <f ca="1" t="shared" si="6"/>
        <v>LOCKED</v>
      </c>
      <c r="K26" s="78" t="str">
        <f t="shared" si="7"/>
        <v>B114rlMiscellaneous Concrete Slab RenewalCW 3235-R9</v>
      </c>
      <c r="L26" s="79" t="e">
        <f>MATCH(K26,#REF!,0)</f>
        <v>#REF!</v>
      </c>
      <c r="M26" s="80" t="str">
        <f ca="1" t="shared" si="8"/>
        <v>F0</v>
      </c>
      <c r="N26" s="80" t="str">
        <f ca="1" t="shared" si="9"/>
        <v>G</v>
      </c>
      <c r="O26" s="80" t="str">
        <f ca="1" t="shared" si="10"/>
        <v>C2</v>
      </c>
      <c r="P26" s="10"/>
    </row>
    <row r="27" spans="1:16" s="13" customFormat="1" ht="30" customHeight="1">
      <c r="A27" s="17" t="s">
        <v>100</v>
      </c>
      <c r="B27" s="15" t="s">
        <v>31</v>
      </c>
      <c r="C27" s="3" t="s">
        <v>101</v>
      </c>
      <c r="D27" s="4" t="s">
        <v>48</v>
      </c>
      <c r="E27" s="5"/>
      <c r="F27" s="6"/>
      <c r="G27" s="14"/>
      <c r="H27" s="8"/>
      <c r="I27" s="9"/>
      <c r="J27" s="77" t="str">
        <f ca="1" t="shared" si="6"/>
        <v>LOCKED</v>
      </c>
      <c r="K27" s="78" t="str">
        <f t="shared" si="7"/>
        <v>B118rl100 mm SidewalkSD-228A</v>
      </c>
      <c r="L27" s="79" t="e">
        <f>MATCH(K27,#REF!,0)</f>
        <v>#REF!</v>
      </c>
      <c r="M27" s="80" t="str">
        <f ca="1" t="shared" si="8"/>
        <v>F0</v>
      </c>
      <c r="N27" s="80" t="str">
        <f ca="1" t="shared" si="9"/>
        <v>G</v>
      </c>
      <c r="O27" s="80" t="str">
        <f ca="1" t="shared" si="10"/>
        <v>C2</v>
      </c>
      <c r="P27" s="10"/>
    </row>
    <row r="28" spans="1:16" s="13" customFormat="1" ht="30" customHeight="1">
      <c r="A28" s="17" t="s">
        <v>102</v>
      </c>
      <c r="B28" s="18" t="s">
        <v>103</v>
      </c>
      <c r="C28" s="3" t="s">
        <v>104</v>
      </c>
      <c r="D28" s="4"/>
      <c r="E28" s="5" t="s">
        <v>30</v>
      </c>
      <c r="F28" s="6">
        <v>5</v>
      </c>
      <c r="G28" s="7"/>
      <c r="H28" s="8">
        <f>ROUND(G28*F28,2)</f>
        <v>0</v>
      </c>
      <c r="I28" s="19"/>
      <c r="J28" s="77">
        <f ca="1" t="shared" si="6"/>
      </c>
      <c r="K28" s="78" t="str">
        <f t="shared" si="7"/>
        <v>B119rlLess than 5 sq.m.m²</v>
      </c>
      <c r="L28" s="79" t="e">
        <f>MATCH(K28,#REF!,0)</f>
        <v>#REF!</v>
      </c>
      <c r="M28" s="80" t="str">
        <f ca="1" t="shared" si="8"/>
        <v>F0</v>
      </c>
      <c r="N28" s="80" t="str">
        <f ca="1" t="shared" si="9"/>
        <v>C2</v>
      </c>
      <c r="O28" s="80" t="str">
        <f ca="1" t="shared" si="10"/>
        <v>C2</v>
      </c>
      <c r="P28" s="10"/>
    </row>
    <row r="29" spans="1:16" s="13" customFormat="1" ht="30" customHeight="1">
      <c r="A29" s="17" t="s">
        <v>217</v>
      </c>
      <c r="B29" s="143" t="s">
        <v>105</v>
      </c>
      <c r="C29" s="128" t="s">
        <v>218</v>
      </c>
      <c r="D29" s="139"/>
      <c r="E29" s="140" t="s">
        <v>30</v>
      </c>
      <c r="F29" s="144">
        <v>40</v>
      </c>
      <c r="G29" s="141"/>
      <c r="H29" s="142">
        <f>ROUND(G29*F29,2)</f>
        <v>0</v>
      </c>
      <c r="I29" s="9"/>
      <c r="J29" s="115">
        <f ca="1" t="shared" si="6"/>
      </c>
      <c r="K29" s="116" t="str">
        <f t="shared" si="7"/>
        <v>B120rl5 sq.m. to 20 sq.m.m²</v>
      </c>
      <c r="L29" s="117" t="e">
        <f>MATCH(K29,#REF!,0)</f>
        <v>#REF!</v>
      </c>
      <c r="M29" s="118" t="str">
        <f ca="1" t="shared" si="8"/>
        <v>F0</v>
      </c>
      <c r="N29" s="118" t="str">
        <f ca="1" t="shared" si="9"/>
        <v>C2</v>
      </c>
      <c r="O29" s="118" t="str">
        <f ca="1" t="shared" si="10"/>
        <v>C2</v>
      </c>
      <c r="P29" s="10"/>
    </row>
    <row r="30" spans="1:8" ht="36" customHeight="1">
      <c r="A30" s="72"/>
      <c r="B30" s="73"/>
      <c r="C30" s="85" t="s">
        <v>366</v>
      </c>
      <c r="D30" s="75"/>
      <c r="E30" s="86"/>
      <c r="F30" s="75"/>
      <c r="G30" s="72"/>
      <c r="H30" s="60"/>
    </row>
    <row r="31" spans="1:16" s="11" customFormat="1" ht="30" customHeight="1">
      <c r="A31" s="17" t="s">
        <v>106</v>
      </c>
      <c r="B31" s="2" t="s">
        <v>113</v>
      </c>
      <c r="C31" s="3" t="s">
        <v>108</v>
      </c>
      <c r="D31" s="4" t="s">
        <v>109</v>
      </c>
      <c r="E31" s="5"/>
      <c r="F31" s="6"/>
      <c r="G31" s="14"/>
      <c r="H31" s="8"/>
      <c r="I31" s="9"/>
      <c r="J31" s="77" t="str">
        <f ca="1" t="shared" si="6"/>
        <v>LOCKED</v>
      </c>
      <c r="K31" s="78" t="str">
        <f t="shared" si="7"/>
        <v>B126rConcrete Curb RemovalCW 3240-R10</v>
      </c>
      <c r="L31" s="79" t="e">
        <f>MATCH(K31,#REF!,0)</f>
        <v>#REF!</v>
      </c>
      <c r="M31" s="80" t="str">
        <f ca="1" t="shared" si="8"/>
        <v>F0</v>
      </c>
      <c r="N31" s="80" t="str">
        <f ca="1" t="shared" si="9"/>
        <v>G</v>
      </c>
      <c r="O31" s="80" t="str">
        <f ca="1" t="shared" si="10"/>
        <v>C2</v>
      </c>
      <c r="P31" s="10"/>
    </row>
    <row r="32" spans="1:16" s="13" customFormat="1" ht="30" customHeight="1">
      <c r="A32" s="17" t="s">
        <v>110</v>
      </c>
      <c r="B32" s="15" t="s">
        <v>31</v>
      </c>
      <c r="C32" s="3" t="s">
        <v>219</v>
      </c>
      <c r="D32" s="4" t="s">
        <v>1</v>
      </c>
      <c r="E32" s="5" t="s">
        <v>49</v>
      </c>
      <c r="F32" s="6">
        <v>30</v>
      </c>
      <c r="G32" s="7"/>
      <c r="H32" s="8">
        <f>ROUND(G32*F32,2)</f>
        <v>0</v>
      </c>
      <c r="I32" s="9" t="s">
        <v>111</v>
      </c>
      <c r="J32" s="77">
        <f ca="1" t="shared" si="6"/>
      </c>
      <c r="K32" s="78" t="str">
        <f t="shared" si="7"/>
        <v>B127rBarrier Separatem</v>
      </c>
      <c r="L32" s="79" t="e">
        <f>MATCH(K32,#REF!,0)</f>
        <v>#REF!</v>
      </c>
      <c r="M32" s="80" t="str">
        <f ca="1" t="shared" si="8"/>
        <v>F0</v>
      </c>
      <c r="N32" s="80" t="str">
        <f ca="1" t="shared" si="9"/>
        <v>C2</v>
      </c>
      <c r="O32" s="80" t="str">
        <f ca="1" t="shared" si="10"/>
        <v>C2</v>
      </c>
      <c r="P32" s="10"/>
    </row>
    <row r="33" spans="1:16" s="13" customFormat="1" ht="30" customHeight="1">
      <c r="A33" s="17" t="s">
        <v>112</v>
      </c>
      <c r="B33" s="2" t="s">
        <v>118</v>
      </c>
      <c r="C33" s="3" t="s">
        <v>114</v>
      </c>
      <c r="D33" s="4" t="s">
        <v>109</v>
      </c>
      <c r="E33" s="5"/>
      <c r="F33" s="6"/>
      <c r="G33" s="14"/>
      <c r="H33" s="8"/>
      <c r="I33" s="9"/>
      <c r="J33" s="77" t="str">
        <f ca="1" t="shared" si="6"/>
        <v>LOCKED</v>
      </c>
      <c r="K33" s="78" t="str">
        <f t="shared" si="7"/>
        <v>B135iConcrete Curb InstallationCW 3240-R10</v>
      </c>
      <c r="L33" s="79" t="e">
        <f>MATCH(K33,#REF!,0)</f>
        <v>#REF!</v>
      </c>
      <c r="M33" s="80" t="str">
        <f ca="1" t="shared" si="8"/>
        <v>F0</v>
      </c>
      <c r="N33" s="80" t="str">
        <f ca="1" t="shared" si="9"/>
        <v>G</v>
      </c>
      <c r="O33" s="80" t="str">
        <f ca="1" t="shared" si="10"/>
        <v>C2</v>
      </c>
      <c r="P33" s="10"/>
    </row>
    <row r="34" spans="1:16" s="13" customFormat="1" ht="30" customHeight="1">
      <c r="A34" s="17" t="s">
        <v>220</v>
      </c>
      <c r="B34" s="15" t="s">
        <v>31</v>
      </c>
      <c r="C34" s="3" t="s">
        <v>223</v>
      </c>
      <c r="D34" s="4" t="s">
        <v>221</v>
      </c>
      <c r="E34" s="5" t="s">
        <v>49</v>
      </c>
      <c r="F34" s="6">
        <v>35</v>
      </c>
      <c r="G34" s="7"/>
      <c r="H34" s="8">
        <f>ROUND(G34*F34,2)</f>
        <v>0</v>
      </c>
      <c r="I34" s="9" t="s">
        <v>222</v>
      </c>
      <c r="J34" s="115">
        <f ca="1" t="shared" si="6"/>
      </c>
      <c r="K34" s="116" t="str">
        <f t="shared" si="7"/>
        <v>B137iBarrier (180 mm reveal ht, Separate)SD-203Am</v>
      </c>
      <c r="L34" s="117" t="e">
        <f>MATCH(K34,#REF!,0)</f>
        <v>#REF!</v>
      </c>
      <c r="M34" s="118" t="str">
        <f ca="1" t="shared" si="8"/>
        <v>F0</v>
      </c>
      <c r="N34" s="118" t="str">
        <f ca="1" t="shared" si="9"/>
        <v>C2</v>
      </c>
      <c r="O34" s="118" t="str">
        <f ca="1" t="shared" si="10"/>
        <v>C2</v>
      </c>
      <c r="P34" s="10"/>
    </row>
    <row r="35" spans="1:16" s="13" customFormat="1" ht="30" customHeight="1">
      <c r="A35" s="17" t="s">
        <v>115</v>
      </c>
      <c r="B35" s="15" t="s">
        <v>38</v>
      </c>
      <c r="C35" s="3" t="s">
        <v>116</v>
      </c>
      <c r="D35" s="4" t="s">
        <v>117</v>
      </c>
      <c r="E35" s="5" t="s">
        <v>49</v>
      </c>
      <c r="F35" s="6">
        <v>7</v>
      </c>
      <c r="G35" s="7"/>
      <c r="H35" s="8">
        <f>ROUND(G35*F35,2)</f>
        <v>0</v>
      </c>
      <c r="I35" s="9"/>
      <c r="J35" s="77">
        <f ca="1" t="shared" si="6"/>
      </c>
      <c r="K35" s="78" t="str">
        <f t="shared" si="7"/>
        <v>B150iCurb Ramp (8-12 mm reveal ht, Integral)SD-229A,B,Cm</v>
      </c>
      <c r="L35" s="79" t="e">
        <f>MATCH(K35,#REF!,0)</f>
        <v>#REF!</v>
      </c>
      <c r="M35" s="80" t="str">
        <f ca="1" t="shared" si="8"/>
        <v>F0</v>
      </c>
      <c r="N35" s="80" t="str">
        <f ca="1" t="shared" si="9"/>
        <v>C2</v>
      </c>
      <c r="O35" s="80" t="str">
        <f ca="1" t="shared" si="10"/>
        <v>C2</v>
      </c>
      <c r="P35" s="10"/>
    </row>
    <row r="36" spans="1:16" s="13" customFormat="1" ht="30">
      <c r="A36" s="17" t="s">
        <v>50</v>
      </c>
      <c r="B36" s="2" t="s">
        <v>120</v>
      </c>
      <c r="C36" s="3" t="s">
        <v>51</v>
      </c>
      <c r="D36" s="4" t="s">
        <v>119</v>
      </c>
      <c r="E36" s="5" t="s">
        <v>30</v>
      </c>
      <c r="F36" s="6">
        <v>20</v>
      </c>
      <c r="G36" s="7"/>
      <c r="H36" s="8">
        <f>ROUND(G36*F36,2)</f>
        <v>0</v>
      </c>
      <c r="I36" s="9"/>
      <c r="J36" s="115">
        <f ca="1" t="shared" si="6"/>
      </c>
      <c r="K36" s="116" t="str">
        <f t="shared" si="7"/>
        <v>B189Regrading Existing Interlocking Paving StonesCW 3330-R5m²</v>
      </c>
      <c r="L36" s="117" t="e">
        <f>MATCH(K36,#REF!,0)</f>
        <v>#REF!</v>
      </c>
      <c r="M36" s="118" t="str">
        <f ca="1" t="shared" si="8"/>
        <v>F0</v>
      </c>
      <c r="N36" s="118" t="str">
        <f ca="1" t="shared" si="9"/>
        <v>C2</v>
      </c>
      <c r="O36" s="118" t="str">
        <f ca="1" t="shared" si="10"/>
        <v>C2</v>
      </c>
      <c r="P36" s="10"/>
    </row>
    <row r="37" spans="1:16" s="13" customFormat="1" ht="43.5" customHeight="1">
      <c r="A37" s="17" t="s">
        <v>354</v>
      </c>
      <c r="B37" s="2" t="s">
        <v>125</v>
      </c>
      <c r="C37" s="3" t="s">
        <v>355</v>
      </c>
      <c r="D37" s="4" t="s">
        <v>96</v>
      </c>
      <c r="E37" s="5"/>
      <c r="F37" s="6"/>
      <c r="G37" s="14"/>
      <c r="H37" s="8"/>
      <c r="I37" s="9"/>
      <c r="J37" s="115" t="str">
        <f ca="1" t="shared" si="6"/>
        <v>LOCKED</v>
      </c>
      <c r="K37" s="116" t="str">
        <f t="shared" si="7"/>
        <v>B047-24Partial Slab Patches - Early Opening (24 hour)CW 3230-R7</v>
      </c>
      <c r="L37" s="117" t="e">
        <f>MATCH(K37,#REF!,0)</f>
        <v>#REF!</v>
      </c>
      <c r="M37" s="118" t="str">
        <f ca="1" t="shared" si="8"/>
        <v>F0</v>
      </c>
      <c r="N37" s="118" t="str">
        <f ca="1" t="shared" si="9"/>
        <v>G</v>
      </c>
      <c r="O37" s="118" t="str">
        <f ca="1" t="shared" si="10"/>
        <v>C2</v>
      </c>
      <c r="P37" s="10"/>
    </row>
    <row r="38" spans="1:16" s="13" customFormat="1" ht="30.75" customHeight="1">
      <c r="A38" s="17" t="s">
        <v>358</v>
      </c>
      <c r="B38" s="15" t="s">
        <v>31</v>
      </c>
      <c r="C38" s="3" t="s">
        <v>359</v>
      </c>
      <c r="D38" s="4" t="s">
        <v>1</v>
      </c>
      <c r="E38" s="5" t="s">
        <v>30</v>
      </c>
      <c r="F38" s="6">
        <v>5</v>
      </c>
      <c r="G38" s="7"/>
      <c r="H38" s="8">
        <f>ROUND(G38*F38,2)</f>
        <v>0</v>
      </c>
      <c r="I38" s="9"/>
      <c r="J38" s="115">
        <f ca="1" t="shared" si="6"/>
      </c>
      <c r="K38" s="116" t="str">
        <f t="shared" si="7"/>
        <v>B023230 mm Concrete Pavement (Type B)m²</v>
      </c>
      <c r="L38" s="117" t="e">
        <f>MATCH(K38,#REF!,0)</f>
        <v>#REF!</v>
      </c>
      <c r="M38" s="118" t="str">
        <f ca="1" t="shared" si="8"/>
        <v>F0</v>
      </c>
      <c r="N38" s="118" t="str">
        <f ca="1" t="shared" si="9"/>
        <v>C2</v>
      </c>
      <c r="O38" s="118" t="str">
        <f ca="1" t="shared" si="10"/>
        <v>C2</v>
      </c>
      <c r="P38" s="10"/>
    </row>
    <row r="39" spans="1:8" ht="36" customHeight="1">
      <c r="A39" s="72"/>
      <c r="B39" s="87"/>
      <c r="C39" s="85" t="s">
        <v>20</v>
      </c>
      <c r="D39" s="75"/>
      <c r="E39" s="76"/>
      <c r="F39" s="76"/>
      <c r="G39" s="72"/>
      <c r="H39" s="60"/>
    </row>
    <row r="40" spans="1:16" s="11" customFormat="1" ht="30" customHeight="1">
      <c r="A40" s="1" t="s">
        <v>63</v>
      </c>
      <c r="B40" s="2" t="s">
        <v>157</v>
      </c>
      <c r="C40" s="3" t="s">
        <v>64</v>
      </c>
      <c r="D40" s="4" t="s">
        <v>121</v>
      </c>
      <c r="E40" s="5"/>
      <c r="F40" s="20"/>
      <c r="G40" s="14"/>
      <c r="H40" s="21"/>
      <c r="I40" s="19"/>
      <c r="J40" s="77" t="str">
        <f aca="true" ca="1" t="shared" si="11" ref="J40:J48">IF(CELL("protect",$G40)=1,"LOCKED","")</f>
        <v>LOCKED</v>
      </c>
      <c r="K40" s="78" t="str">
        <f aca="true" t="shared" si="12" ref="K40:K48">CLEAN(CONCATENATE(TRIM($A40),TRIM($C40),TRIM($D40),TRIM($E40)))</f>
        <v>C019Concrete Pavements for Early OpeningCW 3310-R14</v>
      </c>
      <c r="L40" s="79" t="e">
        <f>MATCH(K40,#REF!,0)</f>
        <v>#REF!</v>
      </c>
      <c r="M40" s="80" t="str">
        <f aca="true" ca="1" t="shared" si="13" ref="M40:M48">CELL("format",$F40)</f>
        <v>F0</v>
      </c>
      <c r="N40" s="80" t="str">
        <f aca="true" ca="1" t="shared" si="14" ref="N40:N48">CELL("format",$G40)</f>
        <v>G</v>
      </c>
      <c r="O40" s="80" t="str">
        <f aca="true" ca="1" t="shared" si="15" ref="O40:O48">CELL("format",$H40)</f>
        <v>C2</v>
      </c>
      <c r="P40" s="10"/>
    </row>
    <row r="41" spans="1:16" s="11" customFormat="1" ht="43.5" customHeight="1">
      <c r="A41" s="1" t="s">
        <v>122</v>
      </c>
      <c r="B41" s="15" t="s">
        <v>31</v>
      </c>
      <c r="C41" s="3" t="s">
        <v>123</v>
      </c>
      <c r="D41" s="4"/>
      <c r="E41" s="5" t="s">
        <v>30</v>
      </c>
      <c r="F41" s="20">
        <v>1950</v>
      </c>
      <c r="G41" s="7"/>
      <c r="H41" s="8">
        <f>ROUND(G41*F41,2)</f>
        <v>0</v>
      </c>
      <c r="I41" s="22" t="s">
        <v>124</v>
      </c>
      <c r="J41" s="77">
        <f ca="1" t="shared" si="11"/>
      </c>
      <c r="K41" s="78" t="str">
        <f t="shared" si="12"/>
        <v>C029Construction of 150 mm Concrete Pavement for Early Opening 72 Hour (Reinforced)m²</v>
      </c>
      <c r="L41" s="79" t="e">
        <f>MATCH(K41,#REF!,0)</f>
        <v>#REF!</v>
      </c>
      <c r="M41" s="80" t="str">
        <f ca="1" t="shared" si="13"/>
        <v>F0</v>
      </c>
      <c r="N41" s="80" t="str">
        <f ca="1" t="shared" si="14"/>
        <v>C2</v>
      </c>
      <c r="O41" s="80" t="str">
        <f ca="1" t="shared" si="15"/>
        <v>C2</v>
      </c>
      <c r="P41" s="10"/>
    </row>
    <row r="42" spans="1:16" s="11" customFormat="1" ht="43.5" customHeight="1">
      <c r="A42" s="1" t="s">
        <v>52</v>
      </c>
      <c r="B42" s="2" t="s">
        <v>163</v>
      </c>
      <c r="C42" s="3" t="s">
        <v>53</v>
      </c>
      <c r="D42" s="4" t="s">
        <v>121</v>
      </c>
      <c r="E42" s="5"/>
      <c r="F42" s="20"/>
      <c r="G42" s="14"/>
      <c r="H42" s="21"/>
      <c r="I42" s="9"/>
      <c r="J42" s="77" t="str">
        <f ca="1" t="shared" si="11"/>
        <v>LOCKED</v>
      </c>
      <c r="K42" s="78" t="str">
        <f t="shared" si="12"/>
        <v>C032Concrete Curbs, Curb and Gutter, and Splash StripsCW 3310-R14</v>
      </c>
      <c r="L42" s="79" t="e">
        <f>MATCH(K42,#REF!,0)</f>
        <v>#REF!</v>
      </c>
      <c r="M42" s="80" t="str">
        <f ca="1" t="shared" si="13"/>
        <v>F0</v>
      </c>
      <c r="N42" s="80" t="str">
        <f ca="1" t="shared" si="14"/>
        <v>G</v>
      </c>
      <c r="O42" s="80" t="str">
        <f ca="1" t="shared" si="15"/>
        <v>C2</v>
      </c>
      <c r="P42" s="10"/>
    </row>
    <row r="43" spans="1:16" s="13" customFormat="1" ht="43.5" customHeight="1">
      <c r="A43" s="1" t="s">
        <v>126</v>
      </c>
      <c r="B43" s="15" t="s">
        <v>31</v>
      </c>
      <c r="C43" s="3" t="s">
        <v>127</v>
      </c>
      <c r="D43" s="4" t="s">
        <v>128</v>
      </c>
      <c r="E43" s="5" t="s">
        <v>49</v>
      </c>
      <c r="F43" s="6">
        <v>15</v>
      </c>
      <c r="G43" s="7"/>
      <c r="H43" s="8">
        <f>ROUND(G43*F43,2)</f>
        <v>0</v>
      </c>
      <c r="I43" s="9" t="s">
        <v>129</v>
      </c>
      <c r="J43" s="77">
        <f ca="1" t="shared" si="11"/>
      </c>
      <c r="K43" s="78" t="str">
        <f t="shared" si="12"/>
        <v>C044Construction of Lip Curb (75 mm ht, Integral)SD-202Am</v>
      </c>
      <c r="L43" s="79" t="e">
        <f>MATCH(K43,#REF!,0)</f>
        <v>#REF!</v>
      </c>
      <c r="M43" s="80" t="str">
        <f ca="1" t="shared" si="13"/>
        <v>F0</v>
      </c>
      <c r="N43" s="80" t="str">
        <f ca="1" t="shared" si="14"/>
        <v>C2</v>
      </c>
      <c r="O43" s="80" t="str">
        <f ca="1" t="shared" si="15"/>
        <v>C2</v>
      </c>
      <c r="P43" s="10"/>
    </row>
    <row r="44" spans="1:16" s="13" customFormat="1" ht="43.5" customHeight="1">
      <c r="A44" s="1" t="s">
        <v>130</v>
      </c>
      <c r="B44" s="15" t="s">
        <v>38</v>
      </c>
      <c r="C44" s="3" t="s">
        <v>131</v>
      </c>
      <c r="D44" s="4" t="s">
        <v>132</v>
      </c>
      <c r="E44" s="5" t="s">
        <v>49</v>
      </c>
      <c r="F44" s="6">
        <v>5</v>
      </c>
      <c r="G44" s="7"/>
      <c r="H44" s="8">
        <f>ROUND(G44*F44,2)</f>
        <v>0</v>
      </c>
      <c r="I44" s="9" t="s">
        <v>129</v>
      </c>
      <c r="J44" s="77">
        <f ca="1" t="shared" si="11"/>
      </c>
      <c r="K44" s="78" t="str">
        <f t="shared" si="12"/>
        <v>C045Construction of Lip Curb (40 mm ht, Integral)SD-202Bm</v>
      </c>
      <c r="L44" s="79" t="e">
        <f>MATCH(K44,#REF!,0)</f>
        <v>#REF!</v>
      </c>
      <c r="M44" s="80" t="str">
        <f ca="1" t="shared" si="13"/>
        <v>F0</v>
      </c>
      <c r="N44" s="80" t="str">
        <f ca="1" t="shared" si="14"/>
        <v>C2</v>
      </c>
      <c r="O44" s="80" t="str">
        <f ca="1" t="shared" si="15"/>
        <v>C2</v>
      </c>
      <c r="P44" s="10"/>
    </row>
    <row r="45" spans="1:16" s="13" customFormat="1" ht="30" customHeight="1">
      <c r="A45" s="1" t="s">
        <v>156</v>
      </c>
      <c r="B45" s="2" t="s">
        <v>134</v>
      </c>
      <c r="C45" s="3" t="s">
        <v>158</v>
      </c>
      <c r="D45" s="4" t="s">
        <v>159</v>
      </c>
      <c r="F45" s="6"/>
      <c r="G45" s="14"/>
      <c r="H45" s="21"/>
      <c r="I45" s="9"/>
      <c r="J45" s="77" t="str">
        <f ca="1" t="shared" si="11"/>
        <v>LOCKED</v>
      </c>
      <c r="K45" s="78" t="str">
        <f t="shared" si="12"/>
        <v>C055Construction of Asphaltic Concrete PavementsCW 3410-R9</v>
      </c>
      <c r="L45" s="79" t="e">
        <f>MATCH(K45,#REF!,0)</f>
        <v>#REF!</v>
      </c>
      <c r="M45" s="80" t="str">
        <f ca="1" t="shared" si="13"/>
        <v>F0</v>
      </c>
      <c r="N45" s="80" t="str">
        <f ca="1" t="shared" si="14"/>
        <v>G</v>
      </c>
      <c r="O45" s="80" t="str">
        <f ca="1" t="shared" si="15"/>
        <v>C2</v>
      </c>
      <c r="P45" s="10"/>
    </row>
    <row r="46" spans="1:16" s="13" customFormat="1" ht="30" customHeight="1">
      <c r="A46" s="1" t="s">
        <v>160</v>
      </c>
      <c r="B46" s="15" t="s">
        <v>31</v>
      </c>
      <c r="C46" s="3" t="s">
        <v>61</v>
      </c>
      <c r="D46" s="4"/>
      <c r="E46" s="5"/>
      <c r="F46" s="6"/>
      <c r="G46" s="14"/>
      <c r="H46" s="21"/>
      <c r="I46" s="9"/>
      <c r="J46" s="77" t="str">
        <f ca="1" t="shared" si="11"/>
        <v>LOCKED</v>
      </c>
      <c r="K46" s="78" t="str">
        <f t="shared" si="12"/>
        <v>C059Tie-ins and Approaches</v>
      </c>
      <c r="L46" s="79" t="e">
        <f>MATCH(K46,#REF!,0)</f>
        <v>#REF!</v>
      </c>
      <c r="M46" s="80" t="str">
        <f ca="1" t="shared" si="13"/>
        <v>F0</v>
      </c>
      <c r="N46" s="80" t="str">
        <f ca="1" t="shared" si="14"/>
        <v>G</v>
      </c>
      <c r="O46" s="80" t="str">
        <f ca="1" t="shared" si="15"/>
        <v>C2</v>
      </c>
      <c r="P46" s="10"/>
    </row>
    <row r="47" spans="1:16" s="13" customFormat="1" ht="30" customHeight="1">
      <c r="A47" s="1" t="s">
        <v>161</v>
      </c>
      <c r="B47" s="18" t="s">
        <v>103</v>
      </c>
      <c r="C47" s="3" t="s">
        <v>162</v>
      </c>
      <c r="D47" s="4"/>
      <c r="E47" s="5" t="s">
        <v>32</v>
      </c>
      <c r="F47" s="6">
        <v>15</v>
      </c>
      <c r="G47" s="7"/>
      <c r="H47" s="8">
        <f>ROUND(G47*F47,2)</f>
        <v>0</v>
      </c>
      <c r="I47" s="9"/>
      <c r="J47" s="77">
        <f ca="1" t="shared" si="11"/>
      </c>
      <c r="K47" s="78" t="str">
        <f t="shared" si="12"/>
        <v>C062Type IItonne</v>
      </c>
      <c r="L47" s="79" t="e">
        <f>MATCH(K47,#REF!,0)</f>
        <v>#REF!</v>
      </c>
      <c r="M47" s="80" t="str">
        <f ca="1" t="shared" si="13"/>
        <v>F0</v>
      </c>
      <c r="N47" s="80" t="str">
        <f ca="1" t="shared" si="14"/>
        <v>C2</v>
      </c>
      <c r="O47" s="80" t="str">
        <f ca="1" t="shared" si="15"/>
        <v>C2</v>
      </c>
      <c r="P47" s="10"/>
    </row>
    <row r="48" spans="1:16" s="13" customFormat="1" ht="30" customHeight="1">
      <c r="A48" s="17"/>
      <c r="B48" s="2" t="s">
        <v>237</v>
      </c>
      <c r="C48" s="3" t="s">
        <v>164</v>
      </c>
      <c r="D48" s="4" t="s">
        <v>325</v>
      </c>
      <c r="E48" s="5" t="s">
        <v>30</v>
      </c>
      <c r="F48" s="16">
        <v>185</v>
      </c>
      <c r="G48" s="7"/>
      <c r="H48" s="8">
        <f>ROUND(G48*F48,2)</f>
        <v>0</v>
      </c>
      <c r="I48" s="9"/>
      <c r="J48" s="77">
        <f ca="1" t="shared" si="11"/>
      </c>
      <c r="K48" s="78" t="str">
        <f t="shared" si="12"/>
        <v>Plain Concrete PavementE10m²</v>
      </c>
      <c r="L48" s="79" t="e">
        <f>MATCH(K48,#REF!,0)</f>
        <v>#REF!</v>
      </c>
      <c r="M48" s="80" t="str">
        <f ca="1" t="shared" si="13"/>
        <v>F0</v>
      </c>
      <c r="N48" s="80" t="str">
        <f ca="1" t="shared" si="14"/>
        <v>C2</v>
      </c>
      <c r="O48" s="80" t="str">
        <f ca="1" t="shared" si="15"/>
        <v>C2</v>
      </c>
      <c r="P48" s="10"/>
    </row>
    <row r="49" spans="1:16" s="13" customFormat="1" ht="30" customHeight="1">
      <c r="A49" s="17"/>
      <c r="B49" s="2"/>
      <c r="C49" s="74" t="s">
        <v>205</v>
      </c>
      <c r="D49" s="75"/>
      <c r="E49" s="76"/>
      <c r="F49" s="76"/>
      <c r="G49" s="72"/>
      <c r="H49" s="60"/>
      <c r="I49" s="9"/>
      <c r="J49" s="77"/>
      <c r="K49" s="78"/>
      <c r="L49" s="79"/>
      <c r="M49" s="80"/>
      <c r="N49" s="80"/>
      <c r="O49" s="80"/>
      <c r="P49" s="10"/>
    </row>
    <row r="50" spans="1:16" s="11" customFormat="1" ht="30" customHeight="1">
      <c r="A50" s="1" t="s">
        <v>133</v>
      </c>
      <c r="B50" s="2" t="s">
        <v>202</v>
      </c>
      <c r="C50" s="3" t="s">
        <v>135</v>
      </c>
      <c r="D50" s="4" t="s">
        <v>136</v>
      </c>
      <c r="E50" s="5"/>
      <c r="F50" s="20"/>
      <c r="G50" s="14"/>
      <c r="H50" s="21"/>
      <c r="I50" s="9"/>
      <c r="J50" s="77" t="str">
        <f ca="1">IF(CELL("protect",$G50)=1,"LOCKED","")</f>
        <v>LOCKED</v>
      </c>
      <c r="K50" s="78" t="str">
        <f>CLEAN(CONCATENATE(TRIM($A50),TRIM($C50),TRIM($D50),TRIM($E50)))</f>
        <v>E003Catch BasinCW 2130-R12</v>
      </c>
      <c r="L50" s="79" t="e">
        <f>MATCH(K50,#REF!,0)</f>
        <v>#REF!</v>
      </c>
      <c r="M50" s="80" t="str">
        <f ca="1">CELL("format",$F50)</f>
        <v>F0</v>
      </c>
      <c r="N50" s="80" t="str">
        <f ca="1">CELL("format",$G50)</f>
        <v>G</v>
      </c>
      <c r="O50" s="80" t="str">
        <f ca="1">CELL("format",$H50)</f>
        <v>C2</v>
      </c>
      <c r="P50" s="10"/>
    </row>
    <row r="51" spans="1:16" s="11" customFormat="1" ht="30" customHeight="1">
      <c r="A51" s="29" t="s">
        <v>171</v>
      </c>
      <c r="B51" s="36" t="s">
        <v>31</v>
      </c>
      <c r="C51" s="30" t="s">
        <v>174</v>
      </c>
      <c r="D51" s="27"/>
      <c r="E51" s="31" t="s">
        <v>37</v>
      </c>
      <c r="F51" s="37">
        <v>3</v>
      </c>
      <c r="G51" s="28"/>
      <c r="H51" s="8">
        <f>ROUND(G51*F51,2)</f>
        <v>0</v>
      </c>
      <c r="I51" s="35" t="s">
        <v>137</v>
      </c>
      <c r="J51" s="81" t="s">
        <v>1</v>
      </c>
      <c r="K51" s="82" t="s">
        <v>172</v>
      </c>
      <c r="L51" s="83" t="e">
        <v>#REF!</v>
      </c>
      <c r="M51" s="84" t="s">
        <v>166</v>
      </c>
      <c r="N51" s="84" t="s">
        <v>167</v>
      </c>
      <c r="O51" s="84" t="s">
        <v>167</v>
      </c>
      <c r="P51" s="34"/>
    </row>
    <row r="52" spans="1:16" s="11" customFormat="1" ht="30" customHeight="1">
      <c r="A52" s="29" t="s">
        <v>175</v>
      </c>
      <c r="B52" s="26" t="s">
        <v>210</v>
      </c>
      <c r="C52" s="30" t="s">
        <v>177</v>
      </c>
      <c r="D52" s="27" t="s">
        <v>136</v>
      </c>
      <c r="E52" s="5"/>
      <c r="F52" s="20"/>
      <c r="G52" s="14"/>
      <c r="H52" s="21"/>
      <c r="I52" s="35"/>
      <c r="J52" s="81" t="s">
        <v>178</v>
      </c>
      <c r="K52" s="82" t="s">
        <v>179</v>
      </c>
      <c r="L52" s="83" t="e">
        <v>#REF!</v>
      </c>
      <c r="M52" s="84" t="s">
        <v>166</v>
      </c>
      <c r="N52" s="84" t="s">
        <v>67</v>
      </c>
      <c r="O52" s="84" t="s">
        <v>167</v>
      </c>
      <c r="P52" s="34"/>
    </row>
    <row r="53" spans="1:16" s="11" customFormat="1" ht="30" customHeight="1">
      <c r="A53" s="29" t="s">
        <v>180</v>
      </c>
      <c r="B53" s="147" t="s">
        <v>31</v>
      </c>
      <c r="C53" s="148" t="s">
        <v>138</v>
      </c>
      <c r="D53" s="149"/>
      <c r="E53" s="150" t="s">
        <v>37</v>
      </c>
      <c r="F53" s="151">
        <v>1</v>
      </c>
      <c r="G53" s="152"/>
      <c r="H53" s="142">
        <f>ROUND(G53*F53,2)</f>
        <v>0</v>
      </c>
      <c r="I53" s="35"/>
      <c r="J53" s="81" t="s">
        <v>1</v>
      </c>
      <c r="K53" s="82" t="s">
        <v>181</v>
      </c>
      <c r="L53" s="83" t="e">
        <v>#REF!</v>
      </c>
      <c r="M53" s="84" t="s">
        <v>166</v>
      </c>
      <c r="N53" s="84" t="s">
        <v>167</v>
      </c>
      <c r="O53" s="84" t="s">
        <v>167</v>
      </c>
      <c r="P53" s="34"/>
    </row>
    <row r="54" spans="1:16" s="13" customFormat="1" ht="51.75" customHeight="1">
      <c r="A54" s="17"/>
      <c r="B54" s="2"/>
      <c r="C54" s="85" t="s">
        <v>368</v>
      </c>
      <c r="D54" s="75"/>
      <c r="E54" s="86"/>
      <c r="F54" s="75"/>
      <c r="G54" s="72"/>
      <c r="H54" s="60"/>
      <c r="I54" s="9"/>
      <c r="J54" s="77"/>
      <c r="K54" s="78"/>
      <c r="L54" s="79"/>
      <c r="M54" s="80"/>
      <c r="N54" s="80"/>
      <c r="O54" s="80"/>
      <c r="P54" s="10"/>
    </row>
    <row r="55" spans="1:21" s="123" customFormat="1" ht="30" customHeight="1">
      <c r="A55" s="1" t="s">
        <v>226</v>
      </c>
      <c r="B55" s="2" t="s">
        <v>211</v>
      </c>
      <c r="C55" s="3" t="s">
        <v>227</v>
      </c>
      <c r="D55" s="4" t="s">
        <v>136</v>
      </c>
      <c r="E55" s="5"/>
      <c r="F55" s="20"/>
      <c r="G55" s="14"/>
      <c r="H55" s="21"/>
      <c r="I55" s="21"/>
      <c r="J55" s="115" t="str">
        <f ca="1">IF(CELL("protect",$G55)=1,"LOCKED","")</f>
        <v>LOCKED</v>
      </c>
      <c r="K55" s="116" t="str">
        <f>CLEAN(CONCATENATE(TRIM($A55),TRIM($C55),TRIM($D55),TRIM($E55)))</f>
        <v>E007DRemove and Replace Existing Catch PitCW 2130-R12</v>
      </c>
      <c r="L55" s="117" t="e">
        <f>MATCH(K55,#REF!,0)</f>
        <v>#REF!</v>
      </c>
      <c r="M55" s="118" t="str">
        <f ca="1">CELL("format",$F55)</f>
        <v>F0</v>
      </c>
      <c r="N55" s="118" t="str">
        <f ca="1">CELL("format",$G55)</f>
        <v>G</v>
      </c>
      <c r="O55" s="118" t="str">
        <f ca="1">CELL("format",$H55)</f>
        <v>C2</v>
      </c>
      <c r="P55" s="120"/>
      <c r="Q55" s="121"/>
      <c r="R55" s="121"/>
      <c r="S55" s="120"/>
      <c r="T55" s="122"/>
      <c r="U55" s="120"/>
    </row>
    <row r="56" spans="1:16" s="11" customFormat="1" ht="30" customHeight="1">
      <c r="A56" s="1" t="s">
        <v>228</v>
      </c>
      <c r="B56" s="15" t="s">
        <v>31</v>
      </c>
      <c r="C56" s="3" t="s">
        <v>138</v>
      </c>
      <c r="D56" s="4"/>
      <c r="E56" s="5" t="s">
        <v>37</v>
      </c>
      <c r="F56" s="20">
        <v>1</v>
      </c>
      <c r="G56" s="7"/>
      <c r="H56" s="8">
        <f>ROUND(G56*F56,2)</f>
        <v>0</v>
      </c>
      <c r="I56" s="9"/>
      <c r="J56" s="115">
        <f ca="1">IF(CELL("protect",$G56)=1,"LOCKED","")</f>
      </c>
      <c r="K56" s="116" t="str">
        <f>CLEAN(CONCATENATE(TRIM($A56),TRIM($C56),TRIM($D56),TRIM($E56)))</f>
        <v>E007ESD-023each</v>
      </c>
      <c r="L56" s="117" t="e">
        <f>MATCH(K56,#REF!,0)</f>
        <v>#REF!</v>
      </c>
      <c r="M56" s="118" t="str">
        <f ca="1">CELL("format",$F56)</f>
        <v>F0</v>
      </c>
      <c r="N56" s="118" t="str">
        <f ca="1">CELL("format",$G56)</f>
        <v>C2</v>
      </c>
      <c r="O56" s="118" t="str">
        <f ca="1">CELL("format",$H56)</f>
        <v>C2</v>
      </c>
      <c r="P56" s="10"/>
    </row>
    <row r="57" spans="1:16" s="13" customFormat="1" ht="30" customHeight="1">
      <c r="A57" s="1" t="s">
        <v>139</v>
      </c>
      <c r="B57" s="2" t="s">
        <v>212</v>
      </c>
      <c r="C57" s="3" t="s">
        <v>140</v>
      </c>
      <c r="D57" s="4" t="s">
        <v>136</v>
      </c>
      <c r="E57" s="5"/>
      <c r="F57" s="20"/>
      <c r="G57" s="14"/>
      <c r="H57" s="21"/>
      <c r="I57" s="9"/>
      <c r="J57" s="77" t="str">
        <f ca="1">IF(CELL("protect",$G57)=1,"LOCKED","")</f>
        <v>LOCKED</v>
      </c>
      <c r="K57" s="78" t="str">
        <f>CLEAN(CONCATENATE(TRIM($A57),TRIM($C57),TRIM($D57),TRIM($E57)))</f>
        <v>E008Sewer Service (c/w video inspection)CW 2130-R12</v>
      </c>
      <c r="L57" s="79" t="e">
        <f>MATCH(K57,#REF!,0)</f>
        <v>#REF!</v>
      </c>
      <c r="M57" s="80" t="str">
        <f ca="1">CELL("format",$F57)</f>
        <v>F0</v>
      </c>
      <c r="N57" s="80" t="str">
        <f ca="1">CELL("format",$G57)</f>
        <v>G</v>
      </c>
      <c r="O57" s="80" t="str">
        <f ca="1">CELL("format",$H57)</f>
        <v>C2</v>
      </c>
      <c r="P57" s="10"/>
    </row>
    <row r="58" spans="1:16" s="13" customFormat="1" ht="30" customHeight="1">
      <c r="A58" s="1" t="s">
        <v>141</v>
      </c>
      <c r="B58" s="15" t="s">
        <v>31</v>
      </c>
      <c r="C58" s="3" t="s">
        <v>142</v>
      </c>
      <c r="D58" s="4"/>
      <c r="E58" s="5"/>
      <c r="F58" s="20"/>
      <c r="G58" s="14"/>
      <c r="H58" s="21"/>
      <c r="I58" s="9" t="s">
        <v>143</v>
      </c>
      <c r="J58" s="77" t="str">
        <f ca="1">IF(CELL("protect",$G58)=1,"LOCKED","")</f>
        <v>LOCKED</v>
      </c>
      <c r="K58" s="78" t="str">
        <f>CLEAN(CONCATENATE(TRIM($A58),TRIM($C58),TRIM($D58),TRIM($E58)))</f>
        <v>E009250 mm, PVC</v>
      </c>
      <c r="L58" s="79" t="e">
        <f>MATCH(K58,#REF!,0)</f>
        <v>#REF!</v>
      </c>
      <c r="M58" s="80" t="str">
        <f ca="1">CELL("format",$F58)</f>
        <v>F0</v>
      </c>
      <c r="N58" s="80" t="str">
        <f ca="1">CELL("format",$G58)</f>
        <v>G</v>
      </c>
      <c r="O58" s="80" t="str">
        <f ca="1">CELL("format",$H58)</f>
        <v>C2</v>
      </c>
      <c r="P58" s="10"/>
    </row>
    <row r="59" spans="1:16" s="13" customFormat="1" ht="30">
      <c r="A59" s="1" t="s">
        <v>144</v>
      </c>
      <c r="B59" s="18" t="s">
        <v>103</v>
      </c>
      <c r="C59" s="3" t="s">
        <v>145</v>
      </c>
      <c r="D59" s="4"/>
      <c r="E59" s="5" t="s">
        <v>49</v>
      </c>
      <c r="F59" s="20">
        <v>115</v>
      </c>
      <c r="G59" s="7"/>
      <c r="H59" s="8">
        <f>ROUND(G59*F59,2)</f>
        <v>0</v>
      </c>
      <c r="I59" s="9" t="s">
        <v>146</v>
      </c>
      <c r="J59" s="77">
        <f ca="1">IF(CELL("protect",$G59)=1,"LOCKED","")</f>
      </c>
      <c r="K59" s="78" t="str">
        <f>CLEAN(CONCATENATE(TRIM($A59),TRIM($C59),TRIM($D59),TRIM($E59)))</f>
        <v>E010In a Trench, Class B Type 2 Bedding, Class 2 Backfillm</v>
      </c>
      <c r="L59" s="79" t="e">
        <f>MATCH(K59,#REF!,0)</f>
        <v>#REF!</v>
      </c>
      <c r="M59" s="80" t="str">
        <f ca="1">CELL("format",$F59)</f>
        <v>F0</v>
      </c>
      <c r="N59" s="80" t="str">
        <f ca="1">CELL("format",$G59)</f>
        <v>C2</v>
      </c>
      <c r="O59" s="80" t="str">
        <f ca="1">CELL("format",$H59)</f>
        <v>C2</v>
      </c>
      <c r="P59" s="10"/>
    </row>
    <row r="60" spans="1:27" s="13" customFormat="1" ht="30" customHeight="1">
      <c r="A60" s="29" t="s">
        <v>141</v>
      </c>
      <c r="B60" s="36" t="s">
        <v>38</v>
      </c>
      <c r="C60" s="30" t="s">
        <v>201</v>
      </c>
      <c r="D60" s="27"/>
      <c r="E60" s="31"/>
      <c r="F60" s="37"/>
      <c r="G60" s="38"/>
      <c r="H60" s="39"/>
      <c r="I60" s="35" t="s">
        <v>143</v>
      </c>
      <c r="J60" s="81" t="s">
        <v>178</v>
      </c>
      <c r="K60" s="82" t="s">
        <v>200</v>
      </c>
      <c r="L60" s="83" t="e">
        <v>#REF!</v>
      </c>
      <c r="M60" s="84" t="s">
        <v>166</v>
      </c>
      <c r="N60" s="84" t="s">
        <v>67</v>
      </c>
      <c r="O60" s="84" t="s">
        <v>167</v>
      </c>
      <c r="P60" s="34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16" s="13" customFormat="1" ht="43.5" customHeight="1">
      <c r="A61" s="1" t="s">
        <v>144</v>
      </c>
      <c r="B61" s="18" t="s">
        <v>103</v>
      </c>
      <c r="C61" s="3" t="s">
        <v>145</v>
      </c>
      <c r="D61" s="4"/>
      <c r="E61" s="5" t="s">
        <v>49</v>
      </c>
      <c r="F61" s="20">
        <v>180</v>
      </c>
      <c r="G61" s="7"/>
      <c r="H61" s="8">
        <f>ROUND(G61*F61,2)</f>
        <v>0</v>
      </c>
      <c r="I61" s="9" t="s">
        <v>146</v>
      </c>
      <c r="J61" s="77">
        <f ca="1">IF(CELL("protect",$G61)=1,"LOCKED","")</f>
      </c>
      <c r="K61" s="78" t="str">
        <f>CLEAN(CONCATENATE(TRIM($A61),TRIM($C61),TRIM($D61),TRIM($E61)))</f>
        <v>E010In a Trench, Class B Type 2 Bedding, Class 2 Backfillm</v>
      </c>
      <c r="L61" s="79" t="e">
        <f>MATCH(K61,#REF!,0)</f>
        <v>#REF!</v>
      </c>
      <c r="M61" s="80" t="str">
        <f ca="1">CELL("format",$F61)</f>
        <v>F0</v>
      </c>
      <c r="N61" s="80" t="str">
        <f ca="1">CELL("format",$G61)</f>
        <v>C2</v>
      </c>
      <c r="O61" s="80" t="str">
        <f ca="1">CELL("format",$H61)</f>
        <v>C2</v>
      </c>
      <c r="P61" s="10"/>
    </row>
    <row r="62" spans="1:27" s="13" customFormat="1" ht="30" customHeight="1">
      <c r="A62" s="29"/>
      <c r="B62" s="36" t="s">
        <v>334</v>
      </c>
      <c r="C62" s="30" t="s">
        <v>340</v>
      </c>
      <c r="D62" s="27"/>
      <c r="E62" s="31"/>
      <c r="F62" s="37"/>
      <c r="G62" s="38"/>
      <c r="H62" s="39"/>
      <c r="I62" s="35" t="s">
        <v>143</v>
      </c>
      <c r="J62" s="81" t="s">
        <v>178</v>
      </c>
      <c r="K62" s="82" t="s">
        <v>200</v>
      </c>
      <c r="L62" s="83" t="e">
        <v>#REF!</v>
      </c>
      <c r="M62" s="84" t="s">
        <v>166</v>
      </c>
      <c r="N62" s="84" t="s">
        <v>67</v>
      </c>
      <c r="O62" s="84" t="s">
        <v>167</v>
      </c>
      <c r="P62" s="34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16" s="13" customFormat="1" ht="43.5" customHeight="1">
      <c r="A63" s="1" t="s">
        <v>350</v>
      </c>
      <c r="B63" s="18" t="s">
        <v>103</v>
      </c>
      <c r="C63" s="3" t="s">
        <v>352</v>
      </c>
      <c r="D63" s="4"/>
      <c r="E63" s="5" t="s">
        <v>49</v>
      </c>
      <c r="F63" s="20">
        <v>6</v>
      </c>
      <c r="G63" s="7"/>
      <c r="H63" s="8">
        <f>ROUND(G63*F63,2)</f>
        <v>0</v>
      </c>
      <c r="I63" s="9" t="s">
        <v>351</v>
      </c>
      <c r="J63" s="115">
        <f ca="1">IF(CELL("protect",$G63)=1,"LOCKED","")</f>
      </c>
      <c r="K63" s="116" t="str">
        <f>CLEAN(CONCATENATE(TRIM($A63),TRIM($C63),TRIM($D63),TRIM($E63)))</f>
        <v>E011Trenchless Installation, Class B Type 2 Bedding, Class 2 Backfillm</v>
      </c>
      <c r="L63" s="117" t="e">
        <f>MATCH(K63,#REF!,0)</f>
        <v>#REF!</v>
      </c>
      <c r="M63" s="118" t="str">
        <f ca="1">CELL("format",$F63)</f>
        <v>F0</v>
      </c>
      <c r="N63" s="118" t="str">
        <f ca="1">CELL("format",$G63)</f>
        <v>C2</v>
      </c>
      <c r="O63" s="118" t="str">
        <f ca="1">CELL("format",$H63)</f>
        <v>C2</v>
      </c>
      <c r="P63" s="10"/>
    </row>
    <row r="64" spans="1:16" s="13" customFormat="1" ht="43.5" customHeight="1">
      <c r="A64" s="1" t="s">
        <v>147</v>
      </c>
      <c r="B64" s="2" t="s">
        <v>213</v>
      </c>
      <c r="C64" s="3" t="s">
        <v>148</v>
      </c>
      <c r="D64" s="4" t="s">
        <v>364</v>
      </c>
      <c r="E64" s="5" t="s">
        <v>49</v>
      </c>
      <c r="F64" s="20">
        <v>65</v>
      </c>
      <c r="G64" s="7"/>
      <c r="H64" s="8">
        <f>ROUND(G64*F64,2)</f>
        <v>0</v>
      </c>
      <c r="I64" s="9"/>
      <c r="J64" s="77">
        <f ca="1">IF(CELL("protect",$G64)=1,"LOCKED","")</f>
      </c>
      <c r="K64" s="78" t="str">
        <f>CLEAN(CONCATENATE(TRIM($A64),TRIM($C64),TRIM($D64),TRIM($E64)))</f>
        <v>E051Installation of SubdrainsE9, CW 3120-R4m</v>
      </c>
      <c r="L64" s="79" t="e">
        <f>MATCH(K64,#REF!,0)</f>
        <v>#REF!</v>
      </c>
      <c r="M64" s="80" t="str">
        <f aca="true" ca="1" t="shared" si="16" ref="M64:M72">CELL("format",$F64)</f>
        <v>F0</v>
      </c>
      <c r="N64" s="80" t="str">
        <f ca="1">CELL("format",$G64)</f>
        <v>C2</v>
      </c>
      <c r="O64" s="80" t="str">
        <f ca="1">CELL("format",$H64)</f>
        <v>C2</v>
      </c>
      <c r="P64" s="10"/>
    </row>
    <row r="65" spans="1:16" s="13" customFormat="1" ht="30" customHeight="1">
      <c r="A65" s="1"/>
      <c r="B65" s="2" t="s">
        <v>238</v>
      </c>
      <c r="C65" s="3" t="s">
        <v>182</v>
      </c>
      <c r="D65" s="4" t="s">
        <v>136</v>
      </c>
      <c r="E65" s="5" t="s">
        <v>62</v>
      </c>
      <c r="F65" s="41">
        <v>2</v>
      </c>
      <c r="G65" s="7"/>
      <c r="H65" s="8">
        <f>ROUND(G65*F65,2)</f>
        <v>0</v>
      </c>
      <c r="I65" s="9"/>
      <c r="J65" s="77"/>
      <c r="K65" s="78"/>
      <c r="L65" s="79"/>
      <c r="M65" s="80" t="str">
        <f ca="1" t="shared" si="16"/>
        <v>F1</v>
      </c>
      <c r="N65" s="80"/>
      <c r="O65" s="80"/>
      <c r="P65" s="10"/>
    </row>
    <row r="66" spans="1:16" s="24" customFormat="1" ht="30" customHeight="1">
      <c r="A66" s="1" t="s">
        <v>328</v>
      </c>
      <c r="B66" s="2" t="s">
        <v>239</v>
      </c>
      <c r="C66" s="23" t="s">
        <v>329</v>
      </c>
      <c r="D66" s="4" t="s">
        <v>136</v>
      </c>
      <c r="E66" s="5"/>
      <c r="F66" s="20"/>
      <c r="G66" s="14"/>
      <c r="H66" s="21"/>
      <c r="I66" s="9"/>
      <c r="J66" s="115" t="str">
        <f aca="true" ca="1" t="shared" si="17" ref="J66:J72">IF(CELL("protect",$G66)=1,"LOCKED","")</f>
        <v>LOCKED</v>
      </c>
      <c r="K66" s="116" t="str">
        <f aca="true" t="shared" si="18" ref="K66:K72">CLEAN(CONCATENATE(TRIM($A66),TRIM($C66),TRIM($D66),TRIM($E66)))</f>
        <v>E036Connecting to Existing SewerCW 2130-R12</v>
      </c>
      <c r="L66" s="117" t="e">
        <f>MATCH(K66,#REF!,0)</f>
        <v>#REF!</v>
      </c>
      <c r="M66" s="118" t="str">
        <f ca="1" t="shared" si="16"/>
        <v>F0</v>
      </c>
      <c r="N66" s="118" t="str">
        <f aca="true" ca="1" t="shared" si="19" ref="N66:N72">CELL("format",$G66)</f>
        <v>G</v>
      </c>
      <c r="O66" s="118" t="str">
        <f aca="true" ca="1" t="shared" si="20" ref="O66:O72">CELL("format",$H66)</f>
        <v>C2</v>
      </c>
      <c r="P66" s="10"/>
    </row>
    <row r="67" spans="1:16" s="24" customFormat="1" ht="39.75" customHeight="1">
      <c r="A67" s="1" t="s">
        <v>330</v>
      </c>
      <c r="B67" s="15" t="s">
        <v>31</v>
      </c>
      <c r="C67" s="23" t="s">
        <v>333</v>
      </c>
      <c r="D67" s="4"/>
      <c r="E67" s="5"/>
      <c r="F67" s="20"/>
      <c r="G67" s="14"/>
      <c r="H67" s="21"/>
      <c r="I67" s="133" t="s">
        <v>331</v>
      </c>
      <c r="J67" s="115" t="str">
        <f ca="1" t="shared" si="17"/>
        <v>LOCKED</v>
      </c>
      <c r="K67" s="116" t="str">
        <f t="shared" si="18"/>
        <v>E037300 mm (PVC) Connecting Pipe</v>
      </c>
      <c r="L67" s="117" t="e">
        <f>MATCH(K67,#REF!,0)</f>
        <v>#REF!</v>
      </c>
      <c r="M67" s="118" t="str">
        <f ca="1" t="shared" si="16"/>
        <v>F0</v>
      </c>
      <c r="N67" s="118" t="str">
        <f ca="1" t="shared" si="19"/>
        <v>G</v>
      </c>
      <c r="O67" s="118" t="str">
        <f ca="1" t="shared" si="20"/>
        <v>C2</v>
      </c>
      <c r="P67" s="10"/>
    </row>
    <row r="68" spans="1:16" s="13" customFormat="1" ht="43.5" customHeight="1">
      <c r="A68" s="134"/>
      <c r="B68" s="18" t="s">
        <v>103</v>
      </c>
      <c r="C68" s="3" t="s">
        <v>341</v>
      </c>
      <c r="D68" s="4"/>
      <c r="E68" s="5" t="s">
        <v>37</v>
      </c>
      <c r="F68" s="20">
        <v>1</v>
      </c>
      <c r="G68" s="7"/>
      <c r="H68" s="8">
        <f>ROUND(G68*F68,2)</f>
        <v>0</v>
      </c>
      <c r="I68" s="136" t="s">
        <v>332</v>
      </c>
      <c r="J68" s="115">
        <f ca="1" t="shared" si="17"/>
      </c>
      <c r="K68" s="116" t="str">
        <f t="shared" si="18"/>
        <v>Connecting to 1375 mm Conc SRS Sewereach</v>
      </c>
      <c r="L68" s="117" t="e">
        <f>MATCH(K68,#REF!,0)</f>
        <v>#REF!</v>
      </c>
      <c r="M68" s="118" t="str">
        <f ca="1" t="shared" si="16"/>
        <v>F0</v>
      </c>
      <c r="N68" s="118" t="str">
        <f ca="1" t="shared" si="19"/>
        <v>C2</v>
      </c>
      <c r="O68" s="118" t="str">
        <f ca="1" t="shared" si="20"/>
        <v>C2</v>
      </c>
      <c r="P68" s="10"/>
    </row>
    <row r="69" spans="1:16" s="24" customFormat="1" ht="30" customHeight="1" thickBot="1">
      <c r="A69" s="134"/>
      <c r="B69" s="2" t="s">
        <v>214</v>
      </c>
      <c r="C69" s="23" t="s">
        <v>235</v>
      </c>
      <c r="D69" s="4" t="s">
        <v>136</v>
      </c>
      <c r="E69" s="5" t="s">
        <v>37</v>
      </c>
      <c r="F69" s="20">
        <v>3</v>
      </c>
      <c r="G69" s="7"/>
      <c r="H69" s="8">
        <f>ROUND(G69*F69,2)</f>
        <v>0</v>
      </c>
      <c r="I69" s="137" t="s">
        <v>225</v>
      </c>
      <c r="J69" s="115">
        <f ca="1" t="shared" si="17"/>
      </c>
      <c r="K69" s="116" t="str">
        <f t="shared" si="18"/>
        <v>Abandoning Existing Steam ManholeCW 2130-R12each</v>
      </c>
      <c r="L69" s="117" t="e">
        <f>MATCH(K69,#REF!,0)</f>
        <v>#REF!</v>
      </c>
      <c r="M69" s="118" t="str">
        <f ca="1">CELL("format",$F69)</f>
        <v>F0</v>
      </c>
      <c r="N69" s="118" t="str">
        <f ca="1" t="shared" si="19"/>
        <v>C2</v>
      </c>
      <c r="O69" s="118" t="str">
        <f ca="1" t="shared" si="20"/>
        <v>C2</v>
      </c>
      <c r="P69" s="10"/>
    </row>
    <row r="70" spans="1:16" s="11" customFormat="1" ht="36" customHeight="1" thickTop="1">
      <c r="A70" s="135"/>
      <c r="B70" s="129"/>
      <c r="C70" s="130" t="s">
        <v>21</v>
      </c>
      <c r="D70" s="131"/>
      <c r="E70" s="131"/>
      <c r="F70" s="131"/>
      <c r="G70" s="14"/>
      <c r="H70" s="132"/>
      <c r="I70" s="137"/>
      <c r="J70" s="115" t="str">
        <f ca="1" t="shared" si="17"/>
        <v>LOCKED</v>
      </c>
      <c r="K70" s="116" t="str">
        <f t="shared" si="18"/>
        <v>ADJUSTMENTS</v>
      </c>
      <c r="L70" s="117" t="e">
        <f>MATCH(K70,#REF!,0)</f>
        <v>#REF!</v>
      </c>
      <c r="M70" s="118" t="str">
        <f ca="1" t="shared" si="16"/>
        <v>F0</v>
      </c>
      <c r="N70" s="118" t="str">
        <f ca="1" t="shared" si="19"/>
        <v>G</v>
      </c>
      <c r="O70" s="118" t="str">
        <f ca="1" t="shared" si="20"/>
        <v>F2</v>
      </c>
      <c r="P70" s="10"/>
    </row>
    <row r="71" spans="1:16" s="13" customFormat="1" ht="43.5" customHeight="1">
      <c r="A71" s="1" t="s">
        <v>54</v>
      </c>
      <c r="B71" s="2" t="s">
        <v>215</v>
      </c>
      <c r="C71" s="3" t="s">
        <v>66</v>
      </c>
      <c r="D71" s="4" t="s">
        <v>149</v>
      </c>
      <c r="E71" s="5" t="s">
        <v>37</v>
      </c>
      <c r="F71" s="20">
        <v>1</v>
      </c>
      <c r="G71" s="7"/>
      <c r="H71" s="8">
        <f>ROUND(G71*F71,2)</f>
        <v>0</v>
      </c>
      <c r="I71" s="9"/>
      <c r="J71" s="115">
        <f ca="1" t="shared" si="17"/>
      </c>
      <c r="K71" s="116" t="str">
        <f t="shared" si="18"/>
        <v>F001Adjustment of Catch Basins / Manholes FramesCW 3210-R7each</v>
      </c>
      <c r="L71" s="117" t="e">
        <f>MATCH(K71,#REF!,0)</f>
        <v>#REF!</v>
      </c>
      <c r="M71" s="118" t="str">
        <f ca="1" t="shared" si="16"/>
        <v>F0</v>
      </c>
      <c r="N71" s="118" t="str">
        <f ca="1" t="shared" si="19"/>
        <v>C2</v>
      </c>
      <c r="O71" s="118" t="str">
        <f ca="1" t="shared" si="20"/>
        <v>C2</v>
      </c>
      <c r="P71" s="10"/>
    </row>
    <row r="72" spans="1:16" s="13" customFormat="1" ht="30" customHeight="1">
      <c r="A72" s="1" t="s">
        <v>326</v>
      </c>
      <c r="B72" s="2" t="s">
        <v>240</v>
      </c>
      <c r="C72" s="3" t="s">
        <v>327</v>
      </c>
      <c r="D72" s="4" t="s">
        <v>149</v>
      </c>
      <c r="E72" s="5" t="s">
        <v>37</v>
      </c>
      <c r="F72" s="20">
        <v>1</v>
      </c>
      <c r="G72" s="7"/>
      <c r="H72" s="8">
        <f>ROUND(G72*F72,2)</f>
        <v>0</v>
      </c>
      <c r="I72" s="9"/>
      <c r="J72" s="115">
        <f ca="1" t="shared" si="17"/>
      </c>
      <c r="K72" s="116" t="str">
        <f t="shared" si="18"/>
        <v>F015Adjustment of Curb and Gutter Inlet FramesCW 3210-R7each</v>
      </c>
      <c r="L72" s="117" t="e">
        <f>MATCH(K72,#REF!,0)</f>
        <v>#REF!</v>
      </c>
      <c r="M72" s="118" t="str">
        <f ca="1" t="shared" si="16"/>
        <v>F0</v>
      </c>
      <c r="N72" s="118" t="str">
        <f ca="1" t="shared" si="19"/>
        <v>C2</v>
      </c>
      <c r="O72" s="118" t="str">
        <f ca="1" t="shared" si="20"/>
        <v>C2</v>
      </c>
      <c r="P72" s="10"/>
    </row>
    <row r="73" spans="1:8" ht="36" customHeight="1">
      <c r="A73" s="72"/>
      <c r="B73" s="73"/>
      <c r="C73" s="85" t="s">
        <v>22</v>
      </c>
      <c r="D73" s="75"/>
      <c r="E73" s="86"/>
      <c r="F73" s="75"/>
      <c r="G73" s="72"/>
      <c r="H73" s="60"/>
    </row>
    <row r="74" spans="1:16" s="11" customFormat="1" ht="30" customHeight="1">
      <c r="A74" s="17" t="s">
        <v>55</v>
      </c>
      <c r="B74" s="2" t="s">
        <v>324</v>
      </c>
      <c r="C74" s="3" t="s">
        <v>56</v>
      </c>
      <c r="D74" s="4" t="s">
        <v>150</v>
      </c>
      <c r="E74" s="5"/>
      <c r="F74" s="6"/>
      <c r="G74" s="14"/>
      <c r="H74" s="8"/>
      <c r="I74" s="9"/>
      <c r="J74" s="77" t="str">
        <f ca="1">IF(CELL("protect",$G74)=1,"LOCKED","")</f>
        <v>LOCKED</v>
      </c>
      <c r="K74" s="78" t="str">
        <f>CLEAN(CONCATENATE(TRIM($A74),TRIM($C74),TRIM($D74),TRIM($E74)))</f>
        <v>G001SoddingCW 3510-R9</v>
      </c>
      <c r="L74" s="79" t="e">
        <f>MATCH(K74,#REF!,0)</f>
        <v>#REF!</v>
      </c>
      <c r="M74" s="80" t="str">
        <f ca="1">CELL("format",$F74)</f>
        <v>F0</v>
      </c>
      <c r="N74" s="80" t="str">
        <f ca="1">CELL("format",$G74)</f>
        <v>G</v>
      </c>
      <c r="O74" s="80" t="str">
        <f ca="1">CELL("format",$H74)</f>
        <v>C2</v>
      </c>
      <c r="P74" s="10"/>
    </row>
    <row r="75" spans="1:16" s="13" customFormat="1" ht="30" customHeight="1">
      <c r="A75" s="17" t="s">
        <v>151</v>
      </c>
      <c r="B75" s="15" t="s">
        <v>31</v>
      </c>
      <c r="C75" s="3" t="s">
        <v>152</v>
      </c>
      <c r="D75" s="4"/>
      <c r="E75" s="5" t="s">
        <v>30</v>
      </c>
      <c r="F75" s="6">
        <v>20</v>
      </c>
      <c r="G75" s="7"/>
      <c r="H75" s="8">
        <f>ROUND(G75*F75,2)</f>
        <v>0</v>
      </c>
      <c r="I75" s="25"/>
      <c r="J75" s="77">
        <f ca="1">IF(CELL("protect",$G75)=1,"LOCKED","")</f>
      </c>
      <c r="K75" s="78" t="str">
        <f>CLEAN(CONCATENATE(TRIM($A75),TRIM($C75),TRIM($D75),TRIM($E75)))</f>
        <v>G002width &lt; 600 mmm²</v>
      </c>
      <c r="L75" s="79" t="e">
        <f>MATCH(K75,#REF!,0)</f>
        <v>#REF!</v>
      </c>
      <c r="M75" s="80" t="str">
        <f ca="1">CELL("format",$F75)</f>
        <v>F0</v>
      </c>
      <c r="N75" s="80" t="str">
        <f ca="1">CELL("format",$G75)</f>
        <v>C2</v>
      </c>
      <c r="O75" s="80" t="str">
        <f ca="1">CELL("format",$H75)</f>
        <v>C2</v>
      </c>
      <c r="P75" s="10"/>
    </row>
    <row r="76" spans="1:16" s="13" customFormat="1" ht="30" customHeight="1">
      <c r="A76" s="17" t="s">
        <v>153</v>
      </c>
      <c r="B76" s="2" t="s">
        <v>363</v>
      </c>
      <c r="C76" s="3" t="s">
        <v>154</v>
      </c>
      <c r="D76" s="4" t="s">
        <v>155</v>
      </c>
      <c r="E76" s="5" t="s">
        <v>30</v>
      </c>
      <c r="F76" s="6">
        <v>300</v>
      </c>
      <c r="G76" s="7"/>
      <c r="H76" s="8">
        <f>ROUND(G76*F76,2)</f>
        <v>0</v>
      </c>
      <c r="I76" s="9"/>
      <c r="J76" s="77">
        <f ca="1">IF(CELL("protect",$G76)=1,"LOCKED","")</f>
      </c>
      <c r="K76" s="78" t="str">
        <f>CLEAN(CONCATENATE(TRIM($A76),TRIM($C76),TRIM($D76),TRIM($E76)))</f>
        <v>G004SeedingCW 3520-R7m²</v>
      </c>
      <c r="L76" s="79" t="e">
        <f>MATCH(K76,#REF!,0)</f>
        <v>#REF!</v>
      </c>
      <c r="M76" s="80" t="str">
        <f ca="1">CELL("format",$F76)</f>
        <v>F0</v>
      </c>
      <c r="N76" s="80" t="str">
        <f ca="1">CELL("format",$G76)</f>
        <v>C2</v>
      </c>
      <c r="O76" s="80" t="str">
        <f ca="1">CELL("format",$H76)</f>
        <v>C2</v>
      </c>
      <c r="P76" s="10"/>
    </row>
    <row r="77" spans="1:8" ht="39.75" customHeight="1" thickBot="1">
      <c r="A77" s="88"/>
      <c r="B77" s="89" t="str">
        <f>B6</f>
        <v>A</v>
      </c>
      <c r="C77" s="161" t="str">
        <f>C6</f>
        <v>ELM / MONTROSE ALLEY - KINGSWAY TO ACADEMY</v>
      </c>
      <c r="D77" s="156"/>
      <c r="E77" s="156"/>
      <c r="F77" s="157"/>
      <c r="G77" s="93" t="s">
        <v>16</v>
      </c>
      <c r="H77" s="93">
        <f>SUM(H6:H76)</f>
        <v>0</v>
      </c>
    </row>
    <row r="78" spans="1:8" s="71" customFormat="1" ht="36" customHeight="1" thickTop="1">
      <c r="A78" s="90"/>
      <c r="B78" s="91" t="s">
        <v>12</v>
      </c>
      <c r="C78" s="173" t="s">
        <v>206</v>
      </c>
      <c r="D78" s="174"/>
      <c r="E78" s="174"/>
      <c r="F78" s="175"/>
      <c r="G78" s="90"/>
      <c r="H78" s="92"/>
    </row>
    <row r="79" spans="1:8" ht="36" customHeight="1">
      <c r="A79" s="72"/>
      <c r="B79" s="73"/>
      <c r="C79" s="74" t="s">
        <v>18</v>
      </c>
      <c r="D79" s="75"/>
      <c r="E79" s="76" t="s">
        <v>1</v>
      </c>
      <c r="F79" s="76" t="s">
        <v>1</v>
      </c>
      <c r="G79" s="72" t="s">
        <v>1</v>
      </c>
      <c r="H79" s="60"/>
    </row>
    <row r="80" spans="1:16" s="11" customFormat="1" ht="30" customHeight="1">
      <c r="A80" s="1" t="s">
        <v>68</v>
      </c>
      <c r="B80" s="2" t="s">
        <v>241</v>
      </c>
      <c r="C80" s="3" t="s">
        <v>69</v>
      </c>
      <c r="D80" s="4" t="s">
        <v>70</v>
      </c>
      <c r="E80" s="5" t="s">
        <v>28</v>
      </c>
      <c r="F80" s="6">
        <v>1550</v>
      </c>
      <c r="G80" s="7"/>
      <c r="H80" s="8">
        <f>ROUND(G80*F80,2)</f>
        <v>0</v>
      </c>
      <c r="I80" s="9"/>
      <c r="J80" s="77">
        <f aca="true" ca="1" t="shared" si="21" ref="J80:J90">IF(CELL("protect",$G80)=1,"LOCKED","")</f>
      </c>
      <c r="K80" s="78" t="str">
        <f aca="true" t="shared" si="22" ref="K80:K90">CLEAN(CONCATENATE(TRIM($A80),TRIM($C80),TRIM($D80),TRIM($E80)))</f>
        <v>A003ExcavationCW 3110-R17m³</v>
      </c>
      <c r="L80" s="79" t="e">
        <f>MATCH(K80,#REF!,0)</f>
        <v>#REF!</v>
      </c>
      <c r="M80" s="80" t="str">
        <f aca="true" ca="1" t="shared" si="23" ref="M80:M90">CELL("format",$F80)</f>
        <v>F0</v>
      </c>
      <c r="N80" s="80" t="str">
        <f aca="true" ca="1" t="shared" si="24" ref="N80:N90">CELL("format",$G80)</f>
        <v>C2</v>
      </c>
      <c r="O80" s="80" t="str">
        <f aca="true" ca="1" t="shared" si="25" ref="O80:O90">CELL("format",$H80)</f>
        <v>C2</v>
      </c>
      <c r="P80" s="10"/>
    </row>
    <row r="81" spans="1:16" s="13" customFormat="1" ht="30" customHeight="1">
      <c r="A81" s="12" t="s">
        <v>71</v>
      </c>
      <c r="B81" s="2" t="s">
        <v>242</v>
      </c>
      <c r="C81" s="3" t="s">
        <v>72</v>
      </c>
      <c r="D81" s="4" t="s">
        <v>70</v>
      </c>
      <c r="E81" s="5" t="s">
        <v>30</v>
      </c>
      <c r="F81" s="6">
        <v>2750</v>
      </c>
      <c r="G81" s="7"/>
      <c r="H81" s="8">
        <f>ROUND(G81*F81,2)</f>
        <v>0</v>
      </c>
      <c r="I81" s="9"/>
      <c r="J81" s="77">
        <f ca="1" t="shared" si="21"/>
      </c>
      <c r="K81" s="78" t="str">
        <f t="shared" si="22"/>
        <v>A004Sub-Grade CompactionCW 3110-R17m²</v>
      </c>
      <c r="L81" s="79" t="e">
        <f>MATCH(K81,#REF!,0)</f>
        <v>#REF!</v>
      </c>
      <c r="M81" s="80" t="str">
        <f ca="1" t="shared" si="23"/>
        <v>F0</v>
      </c>
      <c r="N81" s="80" t="str">
        <f ca="1" t="shared" si="24"/>
        <v>C2</v>
      </c>
      <c r="O81" s="80" t="str">
        <f ca="1" t="shared" si="25"/>
        <v>C2</v>
      </c>
      <c r="P81" s="10"/>
    </row>
    <row r="82" spans="1:16" s="11" customFormat="1" ht="30" customHeight="1">
      <c r="A82" s="12" t="s">
        <v>73</v>
      </c>
      <c r="B82" s="2" t="s">
        <v>243</v>
      </c>
      <c r="C82" s="3" t="s">
        <v>75</v>
      </c>
      <c r="D82" s="4" t="s">
        <v>70</v>
      </c>
      <c r="E82" s="5"/>
      <c r="F82" s="6"/>
      <c r="G82" s="14"/>
      <c r="H82" s="8"/>
      <c r="I82" s="9" t="s">
        <v>76</v>
      </c>
      <c r="J82" s="77" t="str">
        <f ca="1" t="shared" si="21"/>
        <v>LOCKED</v>
      </c>
      <c r="K82" s="78" t="str">
        <f t="shared" si="22"/>
        <v>A007Crushed Sub-base MaterialCW 3110-R17</v>
      </c>
      <c r="L82" s="79" t="e">
        <f>MATCH(K82,#REF!,0)</f>
        <v>#REF!</v>
      </c>
      <c r="M82" s="80" t="str">
        <f ca="1" t="shared" si="23"/>
        <v>F0</v>
      </c>
      <c r="N82" s="80" t="str">
        <f ca="1" t="shared" si="24"/>
        <v>G</v>
      </c>
      <c r="O82" s="80" t="str">
        <f ca="1" t="shared" si="25"/>
        <v>C2</v>
      </c>
      <c r="P82" s="10"/>
    </row>
    <row r="83" spans="1:16" s="11" customFormat="1" ht="30" customHeight="1">
      <c r="A83" s="12" t="s">
        <v>77</v>
      </c>
      <c r="B83" s="15" t="s">
        <v>31</v>
      </c>
      <c r="C83" s="3" t="s">
        <v>78</v>
      </c>
      <c r="D83" s="4" t="s">
        <v>1</v>
      </c>
      <c r="E83" s="5" t="s">
        <v>32</v>
      </c>
      <c r="F83" s="6">
        <v>2970</v>
      </c>
      <c r="G83" s="7"/>
      <c r="H83" s="8">
        <f aca="true" t="shared" si="26" ref="H83:H88">ROUND(G83*F83,2)</f>
        <v>0</v>
      </c>
      <c r="I83" s="9" t="s">
        <v>79</v>
      </c>
      <c r="J83" s="77">
        <f ca="1" t="shared" si="21"/>
      </c>
      <c r="K83" s="78" t="str">
        <f t="shared" si="22"/>
        <v>A007A50 mmtonne</v>
      </c>
      <c r="L83" s="79" t="e">
        <f>MATCH(K83,#REF!,0)</f>
        <v>#REF!</v>
      </c>
      <c r="M83" s="80" t="str">
        <f ca="1" t="shared" si="23"/>
        <v>F0</v>
      </c>
      <c r="N83" s="80" t="str">
        <f ca="1" t="shared" si="24"/>
        <v>C2</v>
      </c>
      <c r="O83" s="80" t="str">
        <f ca="1" t="shared" si="25"/>
        <v>C2</v>
      </c>
      <c r="P83" s="10"/>
    </row>
    <row r="84" spans="1:16" s="11" customFormat="1" ht="43.5" customHeight="1">
      <c r="A84" s="12" t="s">
        <v>33</v>
      </c>
      <c r="B84" s="2" t="s">
        <v>244</v>
      </c>
      <c r="C84" s="3" t="s">
        <v>34</v>
      </c>
      <c r="D84" s="4" t="s">
        <v>70</v>
      </c>
      <c r="E84" s="5" t="s">
        <v>28</v>
      </c>
      <c r="F84" s="6">
        <v>190</v>
      </c>
      <c r="G84" s="7"/>
      <c r="H84" s="8">
        <f t="shared" si="26"/>
        <v>0</v>
      </c>
      <c r="I84" s="9" t="s">
        <v>81</v>
      </c>
      <c r="J84" s="77">
        <f ca="1" t="shared" si="21"/>
      </c>
      <c r="K84" s="78" t="str">
        <f t="shared" si="22"/>
        <v>A010Supplying and Placing Base Course MaterialCW 3110-R17m³</v>
      </c>
      <c r="L84" s="79" t="e">
        <f>MATCH(K84,#REF!,0)</f>
        <v>#REF!</v>
      </c>
      <c r="M84" s="80" t="str">
        <f ca="1" t="shared" si="23"/>
        <v>F0</v>
      </c>
      <c r="N84" s="80" t="str">
        <f ca="1" t="shared" si="24"/>
        <v>C2</v>
      </c>
      <c r="O84" s="80" t="str">
        <f ca="1" t="shared" si="25"/>
        <v>C2</v>
      </c>
      <c r="P84" s="10"/>
    </row>
    <row r="85" spans="1:16" s="13" customFormat="1" ht="30" customHeight="1">
      <c r="A85" s="12" t="s">
        <v>35</v>
      </c>
      <c r="B85" s="2" t="s">
        <v>245</v>
      </c>
      <c r="C85" s="3" t="s">
        <v>36</v>
      </c>
      <c r="D85" s="4" t="s">
        <v>70</v>
      </c>
      <c r="E85" s="5" t="s">
        <v>30</v>
      </c>
      <c r="F85" s="6">
        <v>175</v>
      </c>
      <c r="G85" s="7"/>
      <c r="H85" s="8">
        <f t="shared" si="26"/>
        <v>0</v>
      </c>
      <c r="I85" s="9" t="s">
        <v>165</v>
      </c>
      <c r="J85" s="77">
        <f ca="1" t="shared" si="21"/>
      </c>
      <c r="K85" s="78"/>
      <c r="L85" s="79"/>
      <c r="M85" s="80" t="str">
        <f ca="1" t="shared" si="23"/>
        <v>F0</v>
      </c>
      <c r="N85" s="80" t="str">
        <f ca="1" t="shared" si="24"/>
        <v>C2</v>
      </c>
      <c r="O85" s="80" t="str">
        <f ca="1" t="shared" si="25"/>
        <v>C2</v>
      </c>
      <c r="P85" s="10"/>
    </row>
    <row r="86" spans="1:16" s="13" customFormat="1" ht="30" customHeight="1">
      <c r="A86" s="29" t="s">
        <v>168</v>
      </c>
      <c r="B86" s="26" t="s">
        <v>246</v>
      </c>
      <c r="C86" s="30" t="s">
        <v>169</v>
      </c>
      <c r="D86" s="27" t="s">
        <v>70</v>
      </c>
      <c r="E86" s="31" t="s">
        <v>28</v>
      </c>
      <c r="F86" s="32">
        <v>30</v>
      </c>
      <c r="G86" s="28"/>
      <c r="H86" s="8">
        <f t="shared" si="26"/>
        <v>0</v>
      </c>
      <c r="I86" s="33"/>
      <c r="J86" s="81">
        <f ca="1" t="shared" si="21"/>
      </c>
      <c r="K86" s="82" t="s">
        <v>170</v>
      </c>
      <c r="L86" s="83" t="e">
        <v>#REF!</v>
      </c>
      <c r="M86" s="84" t="s">
        <v>166</v>
      </c>
      <c r="N86" s="84" t="s">
        <v>167</v>
      </c>
      <c r="O86" s="84" t="s">
        <v>167</v>
      </c>
      <c r="P86" s="34"/>
    </row>
    <row r="87" spans="1:16" s="13" customFormat="1" ht="30" customHeight="1">
      <c r="A87" s="12" t="s">
        <v>82</v>
      </c>
      <c r="B87" s="2" t="s">
        <v>247</v>
      </c>
      <c r="C87" s="3" t="s">
        <v>84</v>
      </c>
      <c r="D87" s="4" t="s">
        <v>85</v>
      </c>
      <c r="E87" s="5" t="s">
        <v>30</v>
      </c>
      <c r="F87" s="6">
        <v>2750</v>
      </c>
      <c r="G87" s="7"/>
      <c r="H87" s="8">
        <f t="shared" si="26"/>
        <v>0</v>
      </c>
      <c r="I87" s="9"/>
      <c r="J87" s="77">
        <f ca="1" t="shared" si="21"/>
      </c>
      <c r="K87" s="78" t="str">
        <f t="shared" si="22"/>
        <v>A022Separation Geotextile FabricCW 3130-R4m²</v>
      </c>
      <c r="L87" s="79" t="e">
        <f>MATCH(K87,#REF!,0)</f>
        <v>#REF!</v>
      </c>
      <c r="M87" s="80" t="str">
        <f ca="1" t="shared" si="23"/>
        <v>F0</v>
      </c>
      <c r="N87" s="80" t="str">
        <f ca="1" t="shared" si="24"/>
        <v>C2</v>
      </c>
      <c r="O87" s="80" t="str">
        <f ca="1" t="shared" si="25"/>
        <v>C2</v>
      </c>
      <c r="P87" s="10"/>
    </row>
    <row r="88" spans="1:16" s="13" customFormat="1" ht="30" customHeight="1">
      <c r="A88" s="12" t="s">
        <v>86</v>
      </c>
      <c r="B88" s="26" t="s">
        <v>248</v>
      </c>
      <c r="C88" s="3" t="s">
        <v>88</v>
      </c>
      <c r="D88" s="4" t="s">
        <v>89</v>
      </c>
      <c r="E88" s="5" t="s">
        <v>30</v>
      </c>
      <c r="F88" s="6">
        <v>1375</v>
      </c>
      <c r="G88" s="7"/>
      <c r="H88" s="8">
        <f t="shared" si="26"/>
        <v>0</v>
      </c>
      <c r="I88" s="9"/>
      <c r="J88" s="77">
        <f ca="1" t="shared" si="21"/>
      </c>
      <c r="K88" s="78" t="str">
        <f t="shared" si="22"/>
        <v>A022ASupply and Install GeogridCW 3135-R1m²</v>
      </c>
      <c r="L88" s="79" t="e">
        <f>MATCH(K88,#REF!,0)</f>
        <v>#REF!</v>
      </c>
      <c r="M88" s="80" t="str">
        <f ca="1" t="shared" si="23"/>
        <v>F0</v>
      </c>
      <c r="N88" s="80" t="str">
        <f ca="1" t="shared" si="24"/>
        <v>C2</v>
      </c>
      <c r="O88" s="80" t="str">
        <f ca="1" t="shared" si="25"/>
        <v>C2</v>
      </c>
      <c r="P88" s="10"/>
    </row>
    <row r="89" spans="1:16" s="13" customFormat="1" ht="30" customHeight="1">
      <c r="A89" s="1" t="s">
        <v>90</v>
      </c>
      <c r="B89" s="2" t="s">
        <v>249</v>
      </c>
      <c r="C89" s="3" t="s">
        <v>92</v>
      </c>
      <c r="D89" s="4" t="s">
        <v>93</v>
      </c>
      <c r="E89" s="5"/>
      <c r="F89" s="6"/>
      <c r="G89" s="14"/>
      <c r="H89" s="8"/>
      <c r="I89" s="9"/>
      <c r="J89" s="77" t="str">
        <f ca="1" t="shared" si="21"/>
        <v>LOCKED</v>
      </c>
      <c r="K89" s="78" t="str">
        <f t="shared" si="22"/>
        <v>A024Surfacing MaterialCW 3150-R4</v>
      </c>
      <c r="L89" s="79" t="e">
        <f>MATCH(K89,#REF!,0)</f>
        <v>#REF!</v>
      </c>
      <c r="M89" s="80" t="str">
        <f ca="1" t="shared" si="23"/>
        <v>F0</v>
      </c>
      <c r="N89" s="80" t="str">
        <f ca="1" t="shared" si="24"/>
        <v>G</v>
      </c>
      <c r="O89" s="80" t="str">
        <f ca="1" t="shared" si="25"/>
        <v>C2</v>
      </c>
      <c r="P89" s="10"/>
    </row>
    <row r="90" spans="1:16" s="11" customFormat="1" ht="30" customHeight="1">
      <c r="A90" s="1" t="s">
        <v>229</v>
      </c>
      <c r="B90" s="15" t="s">
        <v>31</v>
      </c>
      <c r="C90" s="3" t="s">
        <v>230</v>
      </c>
      <c r="D90" s="4" t="s">
        <v>1</v>
      </c>
      <c r="E90" s="5" t="s">
        <v>32</v>
      </c>
      <c r="F90" s="6">
        <v>40</v>
      </c>
      <c r="G90" s="7"/>
      <c r="H90" s="8">
        <f>ROUND(G90*F90,2)</f>
        <v>0</v>
      </c>
      <c r="I90" s="9"/>
      <c r="J90" s="115">
        <f ca="1" t="shared" si="21"/>
      </c>
      <c r="K90" s="116" t="str">
        <f t="shared" si="22"/>
        <v>A026Limestonetonne</v>
      </c>
      <c r="L90" s="117" t="e">
        <f>MATCH(K90,#REF!,0)</f>
        <v>#REF!</v>
      </c>
      <c r="M90" s="118" t="str">
        <f ca="1" t="shared" si="23"/>
        <v>F0</v>
      </c>
      <c r="N90" s="118" t="str">
        <f ca="1" t="shared" si="24"/>
        <v>C2</v>
      </c>
      <c r="O90" s="118" t="str">
        <f ca="1" t="shared" si="25"/>
        <v>C2</v>
      </c>
      <c r="P90" s="10"/>
    </row>
    <row r="91" spans="1:8" ht="36" customHeight="1">
      <c r="A91" s="72"/>
      <c r="B91" s="73"/>
      <c r="C91" s="85" t="s">
        <v>19</v>
      </c>
      <c r="D91" s="75"/>
      <c r="E91" s="86"/>
      <c r="F91" s="75"/>
      <c r="G91" s="72"/>
      <c r="H91" s="60"/>
    </row>
    <row r="92" spans="1:16" s="11" customFormat="1" ht="30" customHeight="1">
      <c r="A92" s="17" t="s">
        <v>57</v>
      </c>
      <c r="B92" s="2" t="s">
        <v>250</v>
      </c>
      <c r="C92" s="3" t="s">
        <v>58</v>
      </c>
      <c r="D92" s="4" t="s">
        <v>70</v>
      </c>
      <c r="E92" s="5"/>
      <c r="F92" s="6"/>
      <c r="G92" s="14"/>
      <c r="H92" s="8"/>
      <c r="I92" s="9"/>
      <c r="J92" s="77" t="str">
        <f aca="true" ca="1" t="shared" si="27" ref="J92:J108">IF(CELL("protect",$G92)=1,"LOCKED","")</f>
        <v>LOCKED</v>
      </c>
      <c r="K92" s="78" t="str">
        <f aca="true" t="shared" si="28" ref="K92:K108">CLEAN(CONCATENATE(TRIM($A92),TRIM($C92),TRIM($D92),TRIM($E92)))</f>
        <v>B001Pavement RemovalCW 3110-R17</v>
      </c>
      <c r="L92" s="79" t="e">
        <f>MATCH(K92,#REF!,0)</f>
        <v>#REF!</v>
      </c>
      <c r="M92" s="80" t="str">
        <f aca="true" ca="1" t="shared" si="29" ref="M92:M108">CELL("format",$F92)</f>
        <v>F0</v>
      </c>
      <c r="N92" s="80" t="str">
        <f aca="true" ca="1" t="shared" si="30" ref="N92:N108">CELL("format",$G92)</f>
        <v>G</v>
      </c>
      <c r="O92" s="80" t="str">
        <f aca="true" ca="1" t="shared" si="31" ref="O92:O108">CELL("format",$H92)</f>
        <v>C2</v>
      </c>
      <c r="P92" s="10"/>
    </row>
    <row r="93" spans="1:16" s="13" customFormat="1" ht="30" customHeight="1">
      <c r="A93" s="17" t="s">
        <v>59</v>
      </c>
      <c r="B93" s="15" t="s">
        <v>31</v>
      </c>
      <c r="C93" s="3" t="s">
        <v>60</v>
      </c>
      <c r="D93" s="4" t="s">
        <v>1</v>
      </c>
      <c r="E93" s="5" t="s">
        <v>30</v>
      </c>
      <c r="F93" s="6">
        <v>2760</v>
      </c>
      <c r="G93" s="7"/>
      <c r="H93" s="8">
        <f>ROUND(G93*F93,2)</f>
        <v>0</v>
      </c>
      <c r="I93" s="9"/>
      <c r="J93" s="77">
        <f ca="1" t="shared" si="27"/>
      </c>
      <c r="K93" s="78" t="str">
        <f t="shared" si="28"/>
        <v>B002Concrete Pavementm²</v>
      </c>
      <c r="L93" s="79" t="e">
        <f>MATCH(K93,#REF!,0)</f>
        <v>#REF!</v>
      </c>
      <c r="M93" s="80" t="str">
        <f ca="1" t="shared" si="29"/>
        <v>F0</v>
      </c>
      <c r="N93" s="80" t="str">
        <f ca="1" t="shared" si="30"/>
        <v>C2</v>
      </c>
      <c r="O93" s="80" t="str">
        <f ca="1" t="shared" si="31"/>
        <v>C2</v>
      </c>
      <c r="P93" s="10"/>
    </row>
    <row r="94" spans="1:16" s="13" customFormat="1" ht="30" customHeight="1">
      <c r="A94" s="17" t="s">
        <v>39</v>
      </c>
      <c r="B94" s="2" t="s">
        <v>251</v>
      </c>
      <c r="C94" s="3" t="s">
        <v>40</v>
      </c>
      <c r="D94" s="4" t="s">
        <v>96</v>
      </c>
      <c r="E94" s="5"/>
      <c r="F94" s="6"/>
      <c r="G94" s="14"/>
      <c r="H94" s="8"/>
      <c r="I94" s="9"/>
      <c r="J94" s="77" t="str">
        <f ca="1" t="shared" si="27"/>
        <v>LOCKED</v>
      </c>
      <c r="K94" s="78" t="str">
        <f t="shared" si="28"/>
        <v>B094Drilled DowelsCW 3230-R7</v>
      </c>
      <c r="L94" s="79" t="e">
        <f>MATCH(K94,#REF!,0)</f>
        <v>#REF!</v>
      </c>
      <c r="M94" s="80" t="str">
        <f ca="1" t="shared" si="29"/>
        <v>F0</v>
      </c>
      <c r="N94" s="80" t="str">
        <f ca="1" t="shared" si="30"/>
        <v>G</v>
      </c>
      <c r="O94" s="80" t="str">
        <f ca="1" t="shared" si="31"/>
        <v>C2</v>
      </c>
      <c r="P94" s="10"/>
    </row>
    <row r="95" spans="1:16" s="13" customFormat="1" ht="30" customHeight="1">
      <c r="A95" s="17" t="s">
        <v>41</v>
      </c>
      <c r="B95" s="15" t="s">
        <v>31</v>
      </c>
      <c r="C95" s="3" t="s">
        <v>42</v>
      </c>
      <c r="D95" s="4" t="s">
        <v>1</v>
      </c>
      <c r="E95" s="5" t="s">
        <v>37</v>
      </c>
      <c r="F95" s="6">
        <v>120</v>
      </c>
      <c r="G95" s="7"/>
      <c r="H95" s="8">
        <f>ROUND(G95*F95,2)</f>
        <v>0</v>
      </c>
      <c r="I95" s="9"/>
      <c r="J95" s="77">
        <f ca="1" t="shared" si="27"/>
      </c>
      <c r="K95" s="78" t="str">
        <f t="shared" si="28"/>
        <v>B09519.1 mm Diametereach</v>
      </c>
      <c r="L95" s="79" t="e">
        <f>MATCH(K95,#REF!,0)</f>
        <v>#REF!</v>
      </c>
      <c r="M95" s="80" t="str">
        <f ca="1" t="shared" si="29"/>
        <v>F0</v>
      </c>
      <c r="N95" s="80" t="str">
        <f ca="1" t="shared" si="30"/>
        <v>C2</v>
      </c>
      <c r="O95" s="80" t="str">
        <f ca="1" t="shared" si="31"/>
        <v>C2</v>
      </c>
      <c r="P95" s="10"/>
    </row>
    <row r="96" spans="1:16" s="13" customFormat="1" ht="30" customHeight="1">
      <c r="A96" s="17" t="s">
        <v>43</v>
      </c>
      <c r="B96" s="2" t="s">
        <v>252</v>
      </c>
      <c r="C96" s="3" t="s">
        <v>44</v>
      </c>
      <c r="D96" s="4" t="s">
        <v>96</v>
      </c>
      <c r="E96" s="5"/>
      <c r="F96" s="6"/>
      <c r="G96" s="14"/>
      <c r="H96" s="8"/>
      <c r="I96" s="9"/>
      <c r="J96" s="77" t="str">
        <f ca="1" t="shared" si="27"/>
        <v>LOCKED</v>
      </c>
      <c r="K96" s="78" t="str">
        <f t="shared" si="28"/>
        <v>B097Drilled Tie BarsCW 3230-R7</v>
      </c>
      <c r="L96" s="79" t="e">
        <f>MATCH(K96,#REF!,0)</f>
        <v>#REF!</v>
      </c>
      <c r="M96" s="80" t="str">
        <f ca="1" t="shared" si="29"/>
        <v>F0</v>
      </c>
      <c r="N96" s="80" t="str">
        <f ca="1" t="shared" si="30"/>
        <v>G</v>
      </c>
      <c r="O96" s="80" t="str">
        <f ca="1" t="shared" si="31"/>
        <v>C2</v>
      </c>
      <c r="P96" s="10"/>
    </row>
    <row r="97" spans="1:16" s="13" customFormat="1" ht="30" customHeight="1">
      <c r="A97" s="17" t="s">
        <v>45</v>
      </c>
      <c r="B97" s="15" t="s">
        <v>31</v>
      </c>
      <c r="C97" s="3" t="s">
        <v>46</v>
      </c>
      <c r="D97" s="4" t="s">
        <v>1</v>
      </c>
      <c r="E97" s="5" t="s">
        <v>37</v>
      </c>
      <c r="F97" s="6">
        <v>560</v>
      </c>
      <c r="G97" s="7"/>
      <c r="H97" s="8">
        <f>ROUND(G97*F97,2)</f>
        <v>0</v>
      </c>
      <c r="I97" s="9"/>
      <c r="J97" s="77">
        <f ca="1" t="shared" si="27"/>
      </c>
      <c r="K97" s="78" t="str">
        <f t="shared" si="28"/>
        <v>B09820 M Deformed Tie Bareach</v>
      </c>
      <c r="L97" s="79" t="e">
        <f>MATCH(K97,#REF!,0)</f>
        <v>#REF!</v>
      </c>
      <c r="M97" s="80" t="str">
        <f ca="1" t="shared" si="29"/>
        <v>F0</v>
      </c>
      <c r="N97" s="80" t="str">
        <f ca="1" t="shared" si="30"/>
        <v>C2</v>
      </c>
      <c r="O97" s="80" t="str">
        <f ca="1" t="shared" si="31"/>
        <v>C2</v>
      </c>
      <c r="P97" s="10"/>
    </row>
    <row r="98" spans="1:16" s="11" customFormat="1" ht="30" customHeight="1">
      <c r="A98" s="17" t="s">
        <v>97</v>
      </c>
      <c r="B98" s="2" t="s">
        <v>253</v>
      </c>
      <c r="C98" s="3" t="s">
        <v>47</v>
      </c>
      <c r="D98" s="4" t="s">
        <v>99</v>
      </c>
      <c r="E98" s="5"/>
      <c r="F98" s="6"/>
      <c r="G98" s="14"/>
      <c r="H98" s="8"/>
      <c r="I98" s="9"/>
      <c r="J98" s="77" t="str">
        <f ca="1" t="shared" si="27"/>
        <v>LOCKED</v>
      </c>
      <c r="K98" s="78" t="str">
        <f t="shared" si="28"/>
        <v>B114rlMiscellaneous Concrete Slab RenewalCW 3235-R9</v>
      </c>
      <c r="L98" s="79" t="e">
        <f>MATCH(K98,#REF!,0)</f>
        <v>#REF!</v>
      </c>
      <c r="M98" s="80" t="str">
        <f ca="1" t="shared" si="29"/>
        <v>F0</v>
      </c>
      <c r="N98" s="80" t="str">
        <f ca="1" t="shared" si="30"/>
        <v>G</v>
      </c>
      <c r="O98" s="80" t="str">
        <f ca="1" t="shared" si="31"/>
        <v>C2</v>
      </c>
      <c r="P98" s="10"/>
    </row>
    <row r="99" spans="1:16" s="13" customFormat="1" ht="30" customHeight="1">
      <c r="A99" s="17" t="s">
        <v>100</v>
      </c>
      <c r="B99" s="15" t="s">
        <v>31</v>
      </c>
      <c r="C99" s="3" t="s">
        <v>101</v>
      </c>
      <c r="D99" s="4" t="s">
        <v>48</v>
      </c>
      <c r="E99" s="5"/>
      <c r="F99" s="6"/>
      <c r="G99" s="14"/>
      <c r="H99" s="8"/>
      <c r="I99" s="9"/>
      <c r="J99" s="77" t="str">
        <f ca="1" t="shared" si="27"/>
        <v>LOCKED</v>
      </c>
      <c r="K99" s="78" t="str">
        <f t="shared" si="28"/>
        <v>B118rl100 mm SidewalkSD-228A</v>
      </c>
      <c r="L99" s="79" t="e">
        <f>MATCH(K99,#REF!,0)</f>
        <v>#REF!</v>
      </c>
      <c r="M99" s="80" t="str">
        <f ca="1" t="shared" si="29"/>
        <v>F0</v>
      </c>
      <c r="N99" s="80" t="str">
        <f ca="1" t="shared" si="30"/>
        <v>G</v>
      </c>
      <c r="O99" s="80" t="str">
        <f ca="1" t="shared" si="31"/>
        <v>C2</v>
      </c>
      <c r="P99" s="10"/>
    </row>
    <row r="100" spans="1:16" s="13" customFormat="1" ht="30" customHeight="1">
      <c r="A100" s="17" t="s">
        <v>102</v>
      </c>
      <c r="B100" s="18" t="s">
        <v>103</v>
      </c>
      <c r="C100" s="3" t="s">
        <v>104</v>
      </c>
      <c r="D100" s="4"/>
      <c r="E100" s="5" t="s">
        <v>30</v>
      </c>
      <c r="F100" s="6">
        <v>35</v>
      </c>
      <c r="G100" s="7"/>
      <c r="H100" s="8">
        <f>ROUND(G100*F100,2)</f>
        <v>0</v>
      </c>
      <c r="I100" s="19"/>
      <c r="J100" s="77">
        <f ca="1" t="shared" si="27"/>
      </c>
      <c r="K100" s="78" t="str">
        <f t="shared" si="28"/>
        <v>B119rlLess than 5 sq.m.m²</v>
      </c>
      <c r="L100" s="79" t="e">
        <f>MATCH(K100,#REF!,0)</f>
        <v>#REF!</v>
      </c>
      <c r="M100" s="80" t="str">
        <f ca="1" t="shared" si="29"/>
        <v>F0</v>
      </c>
      <c r="N100" s="80" t="str">
        <f ca="1" t="shared" si="30"/>
        <v>C2</v>
      </c>
      <c r="O100" s="80" t="str">
        <f ca="1" t="shared" si="31"/>
        <v>C2</v>
      </c>
      <c r="P100" s="10"/>
    </row>
    <row r="101" spans="1:16" s="13" customFormat="1" ht="30" customHeight="1">
      <c r="A101" s="17" t="s">
        <v>217</v>
      </c>
      <c r="B101" s="143" t="s">
        <v>105</v>
      </c>
      <c r="C101" s="128" t="s">
        <v>218</v>
      </c>
      <c r="D101" s="139"/>
      <c r="E101" s="140" t="s">
        <v>30</v>
      </c>
      <c r="F101" s="144">
        <v>20</v>
      </c>
      <c r="G101" s="141"/>
      <c r="H101" s="142">
        <f>ROUND(G101*F101,2)</f>
        <v>0</v>
      </c>
      <c r="I101" s="9"/>
      <c r="J101" s="115">
        <f ca="1" t="shared" si="27"/>
      </c>
      <c r="K101" s="116" t="str">
        <f t="shared" si="28"/>
        <v>B120rl5 sq.m. to 20 sq.m.m²</v>
      </c>
      <c r="L101" s="117" t="e">
        <f>MATCH(K101,#REF!,0)</f>
        <v>#REF!</v>
      </c>
      <c r="M101" s="118" t="str">
        <f ca="1" t="shared" si="29"/>
        <v>F0</v>
      </c>
      <c r="N101" s="118" t="str">
        <f ca="1" t="shared" si="30"/>
        <v>C2</v>
      </c>
      <c r="O101" s="118" t="str">
        <f ca="1" t="shared" si="31"/>
        <v>C2</v>
      </c>
      <c r="P101" s="10"/>
    </row>
    <row r="102" spans="1:8" ht="36" customHeight="1">
      <c r="A102" s="72"/>
      <c r="B102" s="73"/>
      <c r="C102" s="85" t="s">
        <v>366</v>
      </c>
      <c r="D102" s="75"/>
      <c r="E102" s="86"/>
      <c r="F102" s="75"/>
      <c r="G102" s="72"/>
      <c r="H102" s="60"/>
    </row>
    <row r="103" spans="1:16" s="11" customFormat="1" ht="30" customHeight="1">
      <c r="A103" s="17" t="s">
        <v>106</v>
      </c>
      <c r="B103" s="2" t="s">
        <v>254</v>
      </c>
      <c r="C103" s="3" t="s">
        <v>108</v>
      </c>
      <c r="D103" s="4" t="s">
        <v>109</v>
      </c>
      <c r="E103" s="5"/>
      <c r="F103" s="6"/>
      <c r="G103" s="14"/>
      <c r="H103" s="8"/>
      <c r="I103" s="9"/>
      <c r="J103" s="77" t="str">
        <f ca="1" t="shared" si="27"/>
        <v>LOCKED</v>
      </c>
      <c r="K103" s="78" t="str">
        <f t="shared" si="28"/>
        <v>B126rConcrete Curb RemovalCW 3240-R10</v>
      </c>
      <c r="L103" s="79" t="e">
        <f>MATCH(K103,#REF!,0)</f>
        <v>#REF!</v>
      </c>
      <c r="M103" s="80" t="str">
        <f ca="1" t="shared" si="29"/>
        <v>F0</v>
      </c>
      <c r="N103" s="80" t="str">
        <f ca="1" t="shared" si="30"/>
        <v>G</v>
      </c>
      <c r="O103" s="80" t="str">
        <f ca="1" t="shared" si="31"/>
        <v>C2</v>
      </c>
      <c r="P103" s="10"/>
    </row>
    <row r="104" spans="1:16" s="13" customFormat="1" ht="30" customHeight="1">
      <c r="A104" s="17" t="s">
        <v>110</v>
      </c>
      <c r="B104" s="15" t="s">
        <v>31</v>
      </c>
      <c r="C104" s="3" t="s">
        <v>219</v>
      </c>
      <c r="D104" s="4" t="s">
        <v>1</v>
      </c>
      <c r="E104" s="5" t="s">
        <v>49</v>
      </c>
      <c r="F104" s="6">
        <v>60</v>
      </c>
      <c r="G104" s="7"/>
      <c r="H104" s="8">
        <f>ROUND(G104*F104,2)</f>
        <v>0</v>
      </c>
      <c r="I104" s="9" t="s">
        <v>111</v>
      </c>
      <c r="J104" s="77">
        <f ca="1" t="shared" si="27"/>
      </c>
      <c r="K104" s="78" t="str">
        <f t="shared" si="28"/>
        <v>B127rBarrier Separatem</v>
      </c>
      <c r="L104" s="79" t="e">
        <f>MATCH(K104,#REF!,0)</f>
        <v>#REF!</v>
      </c>
      <c r="M104" s="80" t="str">
        <f ca="1" t="shared" si="29"/>
        <v>F0</v>
      </c>
      <c r="N104" s="80" t="str">
        <f ca="1" t="shared" si="30"/>
        <v>C2</v>
      </c>
      <c r="O104" s="80" t="str">
        <f ca="1" t="shared" si="31"/>
        <v>C2</v>
      </c>
      <c r="P104" s="10"/>
    </row>
    <row r="105" spans="1:16" s="13" customFormat="1" ht="30" customHeight="1">
      <c r="A105" s="17" t="s">
        <v>112</v>
      </c>
      <c r="B105" s="2" t="s">
        <v>255</v>
      </c>
      <c r="C105" s="3" t="s">
        <v>114</v>
      </c>
      <c r="D105" s="4" t="s">
        <v>109</v>
      </c>
      <c r="E105" s="5"/>
      <c r="F105" s="6"/>
      <c r="G105" s="14"/>
      <c r="H105" s="8"/>
      <c r="I105" s="9"/>
      <c r="J105" s="77" t="str">
        <f ca="1" t="shared" si="27"/>
        <v>LOCKED</v>
      </c>
      <c r="K105" s="78" t="str">
        <f t="shared" si="28"/>
        <v>B135iConcrete Curb InstallationCW 3240-R10</v>
      </c>
      <c r="L105" s="79" t="e">
        <f>MATCH(K105,#REF!,0)</f>
        <v>#REF!</v>
      </c>
      <c r="M105" s="80" t="str">
        <f ca="1" t="shared" si="29"/>
        <v>F0</v>
      </c>
      <c r="N105" s="80" t="str">
        <f ca="1" t="shared" si="30"/>
        <v>G</v>
      </c>
      <c r="O105" s="80" t="str">
        <f ca="1" t="shared" si="31"/>
        <v>C2</v>
      </c>
      <c r="P105" s="10"/>
    </row>
    <row r="106" spans="1:16" s="13" customFormat="1" ht="30" customHeight="1">
      <c r="A106" s="17" t="s">
        <v>220</v>
      </c>
      <c r="B106" s="15" t="s">
        <v>31</v>
      </c>
      <c r="C106" s="3" t="s">
        <v>223</v>
      </c>
      <c r="D106" s="4" t="s">
        <v>221</v>
      </c>
      <c r="E106" s="5" t="s">
        <v>49</v>
      </c>
      <c r="F106" s="6">
        <v>60</v>
      </c>
      <c r="G106" s="7"/>
      <c r="H106" s="8">
        <f>ROUND(G106*F106,2)</f>
        <v>0</v>
      </c>
      <c r="I106" s="9" t="s">
        <v>222</v>
      </c>
      <c r="J106" s="115">
        <f ca="1" t="shared" si="27"/>
      </c>
      <c r="K106" s="116" t="str">
        <f t="shared" si="28"/>
        <v>B137iBarrier (180 mm reveal ht, Separate)SD-203Am</v>
      </c>
      <c r="L106" s="117" t="e">
        <f>MATCH(K106,#REF!,0)</f>
        <v>#REF!</v>
      </c>
      <c r="M106" s="118" t="str">
        <f ca="1" t="shared" si="29"/>
        <v>F0</v>
      </c>
      <c r="N106" s="118" t="str">
        <f ca="1" t="shared" si="30"/>
        <v>C2</v>
      </c>
      <c r="O106" s="118" t="str">
        <f ca="1" t="shared" si="31"/>
        <v>C2</v>
      </c>
      <c r="P106" s="10"/>
    </row>
    <row r="107" spans="1:16" s="13" customFormat="1" ht="30" customHeight="1">
      <c r="A107" s="17" t="s">
        <v>115</v>
      </c>
      <c r="B107" s="15" t="s">
        <v>38</v>
      </c>
      <c r="C107" s="3" t="s">
        <v>116</v>
      </c>
      <c r="D107" s="4" t="s">
        <v>117</v>
      </c>
      <c r="E107" s="5" t="s">
        <v>49</v>
      </c>
      <c r="F107" s="6">
        <v>15</v>
      </c>
      <c r="G107" s="7"/>
      <c r="H107" s="8">
        <f>ROUND(G107*F107,2)</f>
        <v>0</v>
      </c>
      <c r="I107" s="9"/>
      <c r="J107" s="77">
        <f ca="1" t="shared" si="27"/>
      </c>
      <c r="K107" s="78" t="str">
        <f t="shared" si="28"/>
        <v>B150iCurb Ramp (8-12 mm reveal ht, Integral)SD-229A,B,Cm</v>
      </c>
      <c r="L107" s="79" t="e">
        <f>MATCH(K107,#REF!,0)</f>
        <v>#REF!</v>
      </c>
      <c r="M107" s="80" t="str">
        <f ca="1" t="shared" si="29"/>
        <v>F0</v>
      </c>
      <c r="N107" s="80" t="str">
        <f ca="1" t="shared" si="30"/>
        <v>C2</v>
      </c>
      <c r="O107" s="80" t="str">
        <f ca="1" t="shared" si="31"/>
        <v>C2</v>
      </c>
      <c r="P107" s="10"/>
    </row>
    <row r="108" spans="1:16" s="13" customFormat="1" ht="30">
      <c r="A108" s="17" t="s">
        <v>50</v>
      </c>
      <c r="B108" s="2" t="s">
        <v>256</v>
      </c>
      <c r="C108" s="3" t="s">
        <v>51</v>
      </c>
      <c r="D108" s="4" t="s">
        <v>119</v>
      </c>
      <c r="E108" s="5" t="s">
        <v>30</v>
      </c>
      <c r="F108" s="6">
        <v>5</v>
      </c>
      <c r="G108" s="7"/>
      <c r="H108" s="8">
        <f>ROUND(G108*F108,2)</f>
        <v>0</v>
      </c>
      <c r="I108" s="9"/>
      <c r="J108" s="115">
        <f ca="1" t="shared" si="27"/>
      </c>
      <c r="K108" s="116" t="str">
        <f t="shared" si="28"/>
        <v>B189Regrading Existing Interlocking Paving StonesCW 3330-R5m²</v>
      </c>
      <c r="L108" s="117" t="e">
        <f>MATCH(K108,#REF!,0)</f>
        <v>#REF!</v>
      </c>
      <c r="M108" s="118" t="str">
        <f ca="1" t="shared" si="29"/>
        <v>F0</v>
      </c>
      <c r="N108" s="118" t="str">
        <f ca="1" t="shared" si="30"/>
        <v>C2</v>
      </c>
      <c r="O108" s="118" t="str">
        <f ca="1" t="shared" si="31"/>
        <v>C2</v>
      </c>
      <c r="P108" s="10"/>
    </row>
    <row r="109" spans="1:8" ht="36" customHeight="1">
      <c r="A109" s="72"/>
      <c r="B109" s="87"/>
      <c r="C109" s="85" t="s">
        <v>20</v>
      </c>
      <c r="D109" s="75"/>
      <c r="E109" s="76"/>
      <c r="F109" s="76"/>
      <c r="G109" s="72"/>
      <c r="H109" s="60"/>
    </row>
    <row r="110" spans="1:16" s="11" customFormat="1" ht="30" customHeight="1">
      <c r="A110" s="1" t="s">
        <v>63</v>
      </c>
      <c r="B110" s="2" t="s">
        <v>257</v>
      </c>
      <c r="C110" s="3" t="s">
        <v>64</v>
      </c>
      <c r="D110" s="4" t="s">
        <v>121</v>
      </c>
      <c r="E110" s="5"/>
      <c r="F110" s="20"/>
      <c r="G110" s="14"/>
      <c r="H110" s="21"/>
      <c r="I110" s="19"/>
      <c r="J110" s="77" t="str">
        <f aca="true" ca="1" t="shared" si="32" ref="J110:J117">IF(CELL("protect",$G110)=1,"LOCKED","")</f>
        <v>LOCKED</v>
      </c>
      <c r="K110" s="78" t="str">
        <f aca="true" t="shared" si="33" ref="K110:K117">CLEAN(CONCATENATE(TRIM($A110),TRIM($C110),TRIM($D110),TRIM($E110)))</f>
        <v>C019Concrete Pavements for Early OpeningCW 3310-R14</v>
      </c>
      <c r="L110" s="79" t="e">
        <f>MATCH(K110,#REF!,0)</f>
        <v>#REF!</v>
      </c>
      <c r="M110" s="80" t="str">
        <f aca="true" ca="1" t="shared" si="34" ref="M110:M117">CELL("format",$F110)</f>
        <v>F0</v>
      </c>
      <c r="N110" s="80" t="str">
        <f aca="true" ca="1" t="shared" si="35" ref="N110:N117">CELL("format",$G110)</f>
        <v>G</v>
      </c>
      <c r="O110" s="80" t="str">
        <f aca="true" ca="1" t="shared" si="36" ref="O110:O117">CELL("format",$H110)</f>
        <v>C2</v>
      </c>
      <c r="P110" s="10"/>
    </row>
    <row r="111" spans="1:16" s="11" customFormat="1" ht="43.5" customHeight="1">
      <c r="A111" s="1" t="s">
        <v>122</v>
      </c>
      <c r="B111" s="15" t="s">
        <v>31</v>
      </c>
      <c r="C111" s="3" t="s">
        <v>123</v>
      </c>
      <c r="D111" s="4"/>
      <c r="E111" s="5" t="s">
        <v>30</v>
      </c>
      <c r="F111" s="20">
        <v>2330</v>
      </c>
      <c r="G111" s="7"/>
      <c r="H111" s="8">
        <f>ROUND(G111*F111,2)</f>
        <v>0</v>
      </c>
      <c r="I111" s="22" t="s">
        <v>124</v>
      </c>
      <c r="J111" s="77">
        <f ca="1" t="shared" si="32"/>
      </c>
      <c r="K111" s="78" t="str">
        <f t="shared" si="33"/>
        <v>C029Construction of 150 mm Concrete Pavement for Early Opening 72 Hour (Reinforced)m²</v>
      </c>
      <c r="L111" s="79" t="e">
        <f>MATCH(K111,#REF!,0)</f>
        <v>#REF!</v>
      </c>
      <c r="M111" s="80" t="str">
        <f ca="1" t="shared" si="34"/>
        <v>F0</v>
      </c>
      <c r="N111" s="80" t="str">
        <f ca="1" t="shared" si="35"/>
        <v>C2</v>
      </c>
      <c r="O111" s="80" t="str">
        <f ca="1" t="shared" si="36"/>
        <v>C2</v>
      </c>
      <c r="P111" s="10"/>
    </row>
    <row r="112" spans="1:16" s="11" customFormat="1" ht="43.5" customHeight="1">
      <c r="A112" s="1" t="s">
        <v>52</v>
      </c>
      <c r="B112" s="2" t="s">
        <v>258</v>
      </c>
      <c r="C112" s="3" t="s">
        <v>53</v>
      </c>
      <c r="D112" s="4" t="s">
        <v>121</v>
      </c>
      <c r="E112" s="5"/>
      <c r="F112" s="20"/>
      <c r="G112" s="14"/>
      <c r="H112" s="21"/>
      <c r="I112" s="9"/>
      <c r="J112" s="77" t="str">
        <f ca="1" t="shared" si="32"/>
        <v>LOCKED</v>
      </c>
      <c r="K112" s="78" t="str">
        <f t="shared" si="33"/>
        <v>C032Concrete Curbs, Curb and Gutter, and Splash StripsCW 3310-R14</v>
      </c>
      <c r="L112" s="79" t="e">
        <f>MATCH(K112,#REF!,0)</f>
        <v>#REF!</v>
      </c>
      <c r="M112" s="80" t="str">
        <f ca="1" t="shared" si="34"/>
        <v>F0</v>
      </c>
      <c r="N112" s="80" t="str">
        <f ca="1" t="shared" si="35"/>
        <v>G</v>
      </c>
      <c r="O112" s="80" t="str">
        <f ca="1" t="shared" si="36"/>
        <v>C2</v>
      </c>
      <c r="P112" s="10"/>
    </row>
    <row r="113" spans="1:16" s="13" customFormat="1" ht="43.5" customHeight="1">
      <c r="A113" s="1" t="s">
        <v>126</v>
      </c>
      <c r="B113" s="15" t="s">
        <v>31</v>
      </c>
      <c r="C113" s="3" t="s">
        <v>127</v>
      </c>
      <c r="D113" s="4" t="s">
        <v>128</v>
      </c>
      <c r="E113" s="5" t="s">
        <v>49</v>
      </c>
      <c r="F113" s="6">
        <v>25</v>
      </c>
      <c r="G113" s="7"/>
      <c r="H113" s="8">
        <f>ROUND(G113*F113,2)</f>
        <v>0</v>
      </c>
      <c r="I113" s="9" t="s">
        <v>129</v>
      </c>
      <c r="J113" s="77">
        <f ca="1" t="shared" si="32"/>
      </c>
      <c r="K113" s="78" t="str">
        <f t="shared" si="33"/>
        <v>C044Construction of Lip Curb (75 mm ht, Integral)SD-202Am</v>
      </c>
      <c r="L113" s="79" t="e">
        <f>MATCH(K113,#REF!,0)</f>
        <v>#REF!</v>
      </c>
      <c r="M113" s="80" t="str">
        <f ca="1" t="shared" si="34"/>
        <v>F0</v>
      </c>
      <c r="N113" s="80" t="str">
        <f ca="1" t="shared" si="35"/>
        <v>C2</v>
      </c>
      <c r="O113" s="80" t="str">
        <f ca="1" t="shared" si="36"/>
        <v>C2</v>
      </c>
      <c r="P113" s="10"/>
    </row>
    <row r="114" spans="1:16" s="13" customFormat="1" ht="43.5" customHeight="1">
      <c r="A114" s="1" t="s">
        <v>156</v>
      </c>
      <c r="B114" s="2" t="s">
        <v>259</v>
      </c>
      <c r="C114" s="3" t="s">
        <v>158</v>
      </c>
      <c r="D114" s="4" t="s">
        <v>159</v>
      </c>
      <c r="F114" s="6"/>
      <c r="G114" s="14"/>
      <c r="H114" s="21"/>
      <c r="I114" s="9"/>
      <c r="J114" s="77" t="str">
        <f ca="1" t="shared" si="32"/>
        <v>LOCKED</v>
      </c>
      <c r="K114" s="78" t="str">
        <f t="shared" si="33"/>
        <v>C055Construction of Asphaltic Concrete PavementsCW 3410-R9</v>
      </c>
      <c r="L114" s="79" t="e">
        <f>MATCH(K114,#REF!,0)</f>
        <v>#REF!</v>
      </c>
      <c r="M114" s="80" t="str">
        <f ca="1" t="shared" si="34"/>
        <v>F0</v>
      </c>
      <c r="N114" s="80" t="str">
        <f ca="1" t="shared" si="35"/>
        <v>G</v>
      </c>
      <c r="O114" s="80" t="str">
        <f ca="1" t="shared" si="36"/>
        <v>C2</v>
      </c>
      <c r="P114" s="10"/>
    </row>
    <row r="115" spans="1:16" s="13" customFormat="1" ht="30" customHeight="1">
      <c r="A115" s="1" t="s">
        <v>160</v>
      </c>
      <c r="B115" s="15" t="s">
        <v>31</v>
      </c>
      <c r="C115" s="3" t="s">
        <v>61</v>
      </c>
      <c r="D115" s="4"/>
      <c r="E115" s="5"/>
      <c r="F115" s="6"/>
      <c r="G115" s="14"/>
      <c r="H115" s="21"/>
      <c r="I115" s="9"/>
      <c r="J115" s="77" t="str">
        <f ca="1" t="shared" si="32"/>
        <v>LOCKED</v>
      </c>
      <c r="K115" s="78" t="str">
        <f t="shared" si="33"/>
        <v>C059Tie-ins and Approaches</v>
      </c>
      <c r="L115" s="79" t="e">
        <f>MATCH(K115,#REF!,0)</f>
        <v>#REF!</v>
      </c>
      <c r="M115" s="80" t="str">
        <f ca="1" t="shared" si="34"/>
        <v>F0</v>
      </c>
      <c r="N115" s="80" t="str">
        <f ca="1" t="shared" si="35"/>
        <v>G</v>
      </c>
      <c r="O115" s="80" t="str">
        <f ca="1" t="shared" si="36"/>
        <v>C2</v>
      </c>
      <c r="P115" s="10"/>
    </row>
    <row r="116" spans="1:16" s="13" customFormat="1" ht="30" customHeight="1">
      <c r="A116" s="1" t="s">
        <v>161</v>
      </c>
      <c r="B116" s="18" t="s">
        <v>103</v>
      </c>
      <c r="C116" s="3" t="s">
        <v>162</v>
      </c>
      <c r="D116" s="4"/>
      <c r="E116" s="5" t="s">
        <v>32</v>
      </c>
      <c r="F116" s="6">
        <v>20</v>
      </c>
      <c r="G116" s="7"/>
      <c r="H116" s="8">
        <f>ROUND(G116*F116,2)</f>
        <v>0</v>
      </c>
      <c r="I116" s="9"/>
      <c r="J116" s="77">
        <f ca="1" t="shared" si="32"/>
      </c>
      <c r="K116" s="78" t="str">
        <f t="shared" si="33"/>
        <v>C062Type IItonne</v>
      </c>
      <c r="L116" s="79" t="e">
        <f>MATCH(K116,#REF!,0)</f>
        <v>#REF!</v>
      </c>
      <c r="M116" s="80" t="str">
        <f ca="1" t="shared" si="34"/>
        <v>F0</v>
      </c>
      <c r="N116" s="80" t="str">
        <f ca="1" t="shared" si="35"/>
        <v>C2</v>
      </c>
      <c r="O116" s="80" t="str">
        <f ca="1" t="shared" si="36"/>
        <v>C2</v>
      </c>
      <c r="P116" s="10"/>
    </row>
    <row r="117" spans="1:16" s="13" customFormat="1" ht="30" customHeight="1">
      <c r="A117" s="17"/>
      <c r="B117" s="2" t="s">
        <v>260</v>
      </c>
      <c r="C117" s="3" t="s">
        <v>164</v>
      </c>
      <c r="D117" s="4" t="s">
        <v>325</v>
      </c>
      <c r="E117" s="5" t="s">
        <v>30</v>
      </c>
      <c r="F117" s="16">
        <v>325</v>
      </c>
      <c r="G117" s="7"/>
      <c r="H117" s="8">
        <f>ROUND(G117*F117,2)</f>
        <v>0</v>
      </c>
      <c r="I117" s="9"/>
      <c r="J117" s="77">
        <f ca="1" t="shared" si="32"/>
      </c>
      <c r="K117" s="78" t="str">
        <f t="shared" si="33"/>
        <v>Plain Concrete PavementE10m²</v>
      </c>
      <c r="L117" s="79" t="e">
        <f>MATCH(K117,#REF!,0)</f>
        <v>#REF!</v>
      </c>
      <c r="M117" s="80" t="str">
        <f ca="1" t="shared" si="34"/>
        <v>F0</v>
      </c>
      <c r="N117" s="80" t="str">
        <f ca="1" t="shared" si="35"/>
        <v>C2</v>
      </c>
      <c r="O117" s="80" t="str">
        <f ca="1" t="shared" si="36"/>
        <v>C2</v>
      </c>
      <c r="P117" s="10"/>
    </row>
    <row r="118" spans="1:16" s="13" customFormat="1" ht="30" customHeight="1">
      <c r="A118" s="17"/>
      <c r="B118" s="2"/>
      <c r="C118" s="74" t="s">
        <v>205</v>
      </c>
      <c r="D118" s="75"/>
      <c r="E118" s="76"/>
      <c r="F118" s="76"/>
      <c r="G118" s="72"/>
      <c r="H118" s="60"/>
      <c r="I118" s="9"/>
      <c r="J118" s="77"/>
      <c r="K118" s="78"/>
      <c r="L118" s="79"/>
      <c r="M118" s="80"/>
      <c r="N118" s="80"/>
      <c r="O118" s="80"/>
      <c r="P118" s="10"/>
    </row>
    <row r="119" spans="1:16" s="11" customFormat="1" ht="30" customHeight="1">
      <c r="A119" s="1" t="s">
        <v>133</v>
      </c>
      <c r="B119" s="2" t="s">
        <v>261</v>
      </c>
      <c r="C119" s="3" t="s">
        <v>135</v>
      </c>
      <c r="D119" s="4" t="s">
        <v>136</v>
      </c>
      <c r="E119" s="5"/>
      <c r="F119" s="20"/>
      <c r="G119" s="14"/>
      <c r="H119" s="21"/>
      <c r="I119" s="9"/>
      <c r="J119" s="77" t="str">
        <f aca="true" ca="1" t="shared" si="37" ref="J119:J130">IF(CELL("protect",$G119)=1,"LOCKED","")</f>
        <v>LOCKED</v>
      </c>
      <c r="K119" s="78" t="str">
        <f aca="true" t="shared" si="38" ref="K119:K130">CLEAN(CONCATENATE(TRIM($A119),TRIM($C119),TRIM($D119),TRIM($E119)))</f>
        <v>E003Catch BasinCW 2130-R12</v>
      </c>
      <c r="L119" s="79" t="e">
        <f>MATCH(K119,#REF!,0)</f>
        <v>#REF!</v>
      </c>
      <c r="M119" s="80" t="str">
        <f ca="1">CELL("format",$F119)</f>
        <v>F0</v>
      </c>
      <c r="N119" s="80" t="str">
        <f aca="true" ca="1" t="shared" si="39" ref="N119:N130">CELL("format",$G119)</f>
        <v>G</v>
      </c>
      <c r="O119" s="80" t="str">
        <f aca="true" ca="1" t="shared" si="40" ref="O119:O130">CELL("format",$H119)</f>
        <v>C2</v>
      </c>
      <c r="P119" s="10"/>
    </row>
    <row r="120" spans="1:16" s="11" customFormat="1" ht="30" customHeight="1">
      <c r="A120" s="29" t="s">
        <v>171</v>
      </c>
      <c r="B120" s="36" t="s">
        <v>31</v>
      </c>
      <c r="C120" s="30" t="s">
        <v>173</v>
      </c>
      <c r="D120" s="27"/>
      <c r="E120" s="31" t="s">
        <v>37</v>
      </c>
      <c r="F120" s="37">
        <v>1</v>
      </c>
      <c r="G120" s="28"/>
      <c r="H120" s="8">
        <f>ROUND(G120*F120,2)</f>
        <v>0</v>
      </c>
      <c r="I120" s="35" t="s">
        <v>137</v>
      </c>
      <c r="J120" s="81" t="s">
        <v>1</v>
      </c>
      <c r="K120" s="82" t="s">
        <v>172</v>
      </c>
      <c r="L120" s="83" t="e">
        <v>#REF!</v>
      </c>
      <c r="M120" s="84" t="s">
        <v>166</v>
      </c>
      <c r="N120" s="84" t="s">
        <v>167</v>
      </c>
      <c r="O120" s="84" t="s">
        <v>167</v>
      </c>
      <c r="P120" s="34"/>
    </row>
    <row r="121" spans="1:16" s="11" customFormat="1" ht="30" customHeight="1">
      <c r="A121" s="29" t="s">
        <v>171</v>
      </c>
      <c r="B121" s="36" t="s">
        <v>38</v>
      </c>
      <c r="C121" s="30" t="s">
        <v>174</v>
      </c>
      <c r="D121" s="27"/>
      <c r="E121" s="31" t="s">
        <v>37</v>
      </c>
      <c r="F121" s="37">
        <v>3</v>
      </c>
      <c r="G121" s="28"/>
      <c r="H121" s="8">
        <f>ROUND(G121*F121,2)</f>
        <v>0</v>
      </c>
      <c r="I121" s="35" t="s">
        <v>137</v>
      </c>
      <c r="J121" s="81" t="s">
        <v>1</v>
      </c>
      <c r="K121" s="82" t="s">
        <v>172</v>
      </c>
      <c r="L121" s="83" t="e">
        <v>#REF!</v>
      </c>
      <c r="M121" s="84" t="s">
        <v>166</v>
      </c>
      <c r="N121" s="84" t="s">
        <v>167</v>
      </c>
      <c r="O121" s="84" t="s">
        <v>167</v>
      </c>
      <c r="P121" s="34"/>
    </row>
    <row r="122" spans="1:27" s="11" customFormat="1" ht="43.5" customHeight="1">
      <c r="A122" s="1" t="s">
        <v>231</v>
      </c>
      <c r="B122" s="2" t="s">
        <v>262</v>
      </c>
      <c r="C122" s="3" t="s">
        <v>232</v>
      </c>
      <c r="D122" s="4" t="s">
        <v>136</v>
      </c>
      <c r="E122" s="5"/>
      <c r="F122" s="20"/>
      <c r="G122" s="14"/>
      <c r="H122" s="21"/>
      <c r="I122" s="21"/>
      <c r="J122" s="115" t="str">
        <f ca="1">IF(CELL("protect",$G122)=1,"LOCKED","")</f>
        <v>LOCKED</v>
      </c>
      <c r="K122" s="116" t="str">
        <f>CLEAN(CONCATENATE(TRIM($A122),TRIM($C122),TRIM($D122),TRIM($E122)))</f>
        <v>E007ARemove and Replace Existing Catch BasinCW 2130-R12</v>
      </c>
      <c r="L122" s="117" t="e">
        <f>MATCH(K122,#REF!,0)</f>
        <v>#REF!</v>
      </c>
      <c r="M122" s="118" t="str">
        <f ca="1">CELL("format",$F122)</f>
        <v>F0</v>
      </c>
      <c r="N122" s="118" t="str">
        <f ca="1">CELL("format",$G122)</f>
        <v>G</v>
      </c>
      <c r="O122" s="118" t="str">
        <f ca="1">CELL("format",$H122)</f>
        <v>C2</v>
      </c>
      <c r="P122" s="124"/>
      <c r="Q122" s="121"/>
      <c r="R122" s="121"/>
      <c r="S122" s="124"/>
      <c r="T122" s="125"/>
      <c r="U122" s="124"/>
      <c r="V122" s="126"/>
      <c r="W122" s="126"/>
      <c r="X122" s="126"/>
      <c r="Y122" s="126"/>
      <c r="Z122" s="126"/>
      <c r="AA122" s="126"/>
    </row>
    <row r="123" spans="1:27" s="123" customFormat="1" ht="30" customHeight="1">
      <c r="A123" s="1" t="s">
        <v>233</v>
      </c>
      <c r="B123" s="145" t="s">
        <v>31</v>
      </c>
      <c r="C123" s="128" t="s">
        <v>234</v>
      </c>
      <c r="D123" s="139"/>
      <c r="E123" s="140" t="s">
        <v>37</v>
      </c>
      <c r="F123" s="146">
        <v>1</v>
      </c>
      <c r="G123" s="141"/>
      <c r="H123" s="142">
        <f>ROUND(G123*F123,2)</f>
        <v>0</v>
      </c>
      <c r="I123" s="21"/>
      <c r="J123" s="115">
        <f ca="1">IF(CELL("protect",$G123)=1,"LOCKED","")</f>
      </c>
      <c r="K123" s="116" t="str">
        <f>CLEAN(CONCATENATE(TRIM($A123),TRIM($C123),TRIM($D123),TRIM($E123)))</f>
        <v>E007CSD-025each</v>
      </c>
      <c r="L123" s="117" t="e">
        <f>MATCH(K123,#REF!,0)</f>
        <v>#REF!</v>
      </c>
      <c r="M123" s="118" t="str">
        <f ca="1">CELL("format",$F123)</f>
        <v>F0</v>
      </c>
      <c r="N123" s="118" t="str">
        <f ca="1">CELL("format",$G123)</f>
        <v>C2</v>
      </c>
      <c r="O123" s="118" t="str">
        <f ca="1">CELL("format",$H123)</f>
        <v>C2</v>
      </c>
      <c r="P123" s="120"/>
      <c r="Q123" s="121"/>
      <c r="R123" s="121"/>
      <c r="S123" s="120"/>
      <c r="T123" s="122"/>
      <c r="U123" s="120"/>
      <c r="V123" s="127"/>
      <c r="W123" s="127"/>
      <c r="X123" s="127"/>
      <c r="Y123" s="127"/>
      <c r="Z123" s="127"/>
      <c r="AA123" s="127"/>
    </row>
    <row r="124" spans="1:16" s="13" customFormat="1" ht="51.75" customHeight="1">
      <c r="A124" s="17"/>
      <c r="B124" s="2"/>
      <c r="C124" s="85" t="s">
        <v>353</v>
      </c>
      <c r="D124" s="75"/>
      <c r="E124" s="86"/>
      <c r="F124" s="75"/>
      <c r="G124" s="72"/>
      <c r="H124" s="60"/>
      <c r="I124" s="9"/>
      <c r="J124" s="77"/>
      <c r="K124" s="78"/>
      <c r="L124" s="79"/>
      <c r="M124" s="80"/>
      <c r="N124" s="80"/>
      <c r="O124" s="80"/>
      <c r="P124" s="10"/>
    </row>
    <row r="125" spans="1:16" s="13" customFormat="1" ht="30" customHeight="1">
      <c r="A125" s="1" t="s">
        <v>139</v>
      </c>
      <c r="B125" s="2" t="s">
        <v>263</v>
      </c>
      <c r="C125" s="3" t="s">
        <v>140</v>
      </c>
      <c r="D125" s="4" t="s">
        <v>136</v>
      </c>
      <c r="E125" s="5"/>
      <c r="F125" s="20"/>
      <c r="G125" s="14"/>
      <c r="H125" s="21"/>
      <c r="I125" s="9"/>
      <c r="J125" s="77" t="str">
        <f ca="1" t="shared" si="37"/>
        <v>LOCKED</v>
      </c>
      <c r="K125" s="78" t="str">
        <f t="shared" si="38"/>
        <v>E008Sewer Service (c/w video inspection)CW 2130-R12</v>
      </c>
      <c r="L125" s="79" t="e">
        <f>MATCH(K125,#REF!,0)</f>
        <v>#REF!</v>
      </c>
      <c r="M125" s="80" t="str">
        <f ca="1">CELL("format",$F125)</f>
        <v>F0</v>
      </c>
      <c r="N125" s="80" t="str">
        <f ca="1" t="shared" si="39"/>
        <v>G</v>
      </c>
      <c r="O125" s="80" t="str">
        <f ca="1" t="shared" si="40"/>
        <v>C2</v>
      </c>
      <c r="P125" s="10"/>
    </row>
    <row r="126" spans="1:16" s="13" customFormat="1" ht="30" customHeight="1">
      <c r="A126" s="1" t="s">
        <v>141</v>
      </c>
      <c r="B126" s="15" t="s">
        <v>31</v>
      </c>
      <c r="C126" s="3" t="s">
        <v>142</v>
      </c>
      <c r="D126" s="4"/>
      <c r="E126" s="5"/>
      <c r="F126" s="20"/>
      <c r="G126" s="14"/>
      <c r="H126" s="21"/>
      <c r="I126" s="9" t="s">
        <v>143</v>
      </c>
      <c r="J126" s="77" t="str">
        <f ca="1" t="shared" si="37"/>
        <v>LOCKED</v>
      </c>
      <c r="K126" s="78" t="str">
        <f t="shared" si="38"/>
        <v>E009250 mm, PVC</v>
      </c>
      <c r="L126" s="79" t="e">
        <f>MATCH(K126,#REF!,0)</f>
        <v>#REF!</v>
      </c>
      <c r="M126" s="80" t="str">
        <f ca="1">CELL("format",$F126)</f>
        <v>F0</v>
      </c>
      <c r="N126" s="80" t="str">
        <f ca="1" t="shared" si="39"/>
        <v>G</v>
      </c>
      <c r="O126" s="80" t="str">
        <f ca="1" t="shared" si="40"/>
        <v>C2</v>
      </c>
      <c r="P126" s="10"/>
    </row>
    <row r="127" spans="1:16" s="13" customFormat="1" ht="30">
      <c r="A127" s="1" t="s">
        <v>144</v>
      </c>
      <c r="B127" s="18" t="s">
        <v>103</v>
      </c>
      <c r="C127" s="3" t="s">
        <v>145</v>
      </c>
      <c r="D127" s="4"/>
      <c r="E127" s="5" t="s">
        <v>49</v>
      </c>
      <c r="F127" s="20">
        <v>95</v>
      </c>
      <c r="G127" s="7"/>
      <c r="H127" s="8">
        <f>ROUND(G127*F127,2)</f>
        <v>0</v>
      </c>
      <c r="I127" s="9" t="s">
        <v>146</v>
      </c>
      <c r="J127" s="77">
        <f ca="1" t="shared" si="37"/>
      </c>
      <c r="K127" s="78" t="str">
        <f t="shared" si="38"/>
        <v>E010In a Trench, Class B Type 2 Bedding, Class 2 Backfillm</v>
      </c>
      <c r="L127" s="79" t="e">
        <f>MATCH(K127,#REF!,0)</f>
        <v>#REF!</v>
      </c>
      <c r="M127" s="80" t="str">
        <f ca="1">CELL("format",$F127)</f>
        <v>F0</v>
      </c>
      <c r="N127" s="80" t="str">
        <f ca="1" t="shared" si="39"/>
        <v>C2</v>
      </c>
      <c r="O127" s="80" t="str">
        <f ca="1" t="shared" si="40"/>
        <v>C2</v>
      </c>
      <c r="P127" s="10"/>
    </row>
    <row r="128" spans="1:27" s="13" customFormat="1" ht="30" customHeight="1">
      <c r="A128" s="29" t="s">
        <v>141</v>
      </c>
      <c r="B128" s="36" t="s">
        <v>38</v>
      </c>
      <c r="C128" s="30" t="s">
        <v>201</v>
      </c>
      <c r="D128" s="27"/>
      <c r="E128" s="31"/>
      <c r="F128" s="37"/>
      <c r="G128" s="38"/>
      <c r="H128" s="39"/>
      <c r="I128" s="35" t="s">
        <v>143</v>
      </c>
      <c r="J128" s="81" t="s">
        <v>178</v>
      </c>
      <c r="K128" s="82" t="s">
        <v>200</v>
      </c>
      <c r="L128" s="83" t="e">
        <v>#REF!</v>
      </c>
      <c r="M128" s="84" t="s">
        <v>166</v>
      </c>
      <c r="N128" s="84" t="s">
        <v>67</v>
      </c>
      <c r="O128" s="84" t="s">
        <v>167</v>
      </c>
      <c r="P128" s="34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16" s="13" customFormat="1" ht="43.5" customHeight="1">
      <c r="A129" s="1" t="s">
        <v>144</v>
      </c>
      <c r="B129" s="18" t="s">
        <v>103</v>
      </c>
      <c r="C129" s="3" t="s">
        <v>145</v>
      </c>
      <c r="D129" s="4"/>
      <c r="E129" s="5" t="s">
        <v>49</v>
      </c>
      <c r="F129" s="20">
        <v>135</v>
      </c>
      <c r="G129" s="7"/>
      <c r="H129" s="8">
        <f>ROUND(G129*F129,2)</f>
        <v>0</v>
      </c>
      <c r="I129" s="9" t="s">
        <v>146</v>
      </c>
      <c r="J129" s="77">
        <f ca="1" t="shared" si="37"/>
      </c>
      <c r="K129" s="78" t="str">
        <f t="shared" si="38"/>
        <v>E010In a Trench, Class B Type 2 Bedding, Class 2 Backfillm</v>
      </c>
      <c r="L129" s="79" t="e">
        <f>MATCH(K129,#REF!,0)</f>
        <v>#REF!</v>
      </c>
      <c r="M129" s="80" t="str">
        <f ca="1">CELL("format",$F129)</f>
        <v>F0</v>
      </c>
      <c r="N129" s="80" t="str">
        <f ca="1" t="shared" si="39"/>
        <v>C2</v>
      </c>
      <c r="O129" s="80" t="str">
        <f ca="1" t="shared" si="40"/>
        <v>C2</v>
      </c>
      <c r="P129" s="10"/>
    </row>
    <row r="130" spans="1:16" s="13" customFormat="1" ht="43.5" customHeight="1">
      <c r="A130" s="1" t="s">
        <v>147</v>
      </c>
      <c r="B130" s="2" t="s">
        <v>264</v>
      </c>
      <c r="C130" s="3" t="s">
        <v>148</v>
      </c>
      <c r="D130" s="4" t="s">
        <v>364</v>
      </c>
      <c r="E130" s="5" t="s">
        <v>49</v>
      </c>
      <c r="F130" s="20">
        <v>85</v>
      </c>
      <c r="G130" s="7"/>
      <c r="H130" s="8">
        <f>ROUND(G130*F130,2)</f>
        <v>0</v>
      </c>
      <c r="I130" s="9"/>
      <c r="J130" s="77">
        <f ca="1" t="shared" si="37"/>
      </c>
      <c r="K130" s="78" t="str">
        <f t="shared" si="38"/>
        <v>E051Installation of SubdrainsE9, CW 3120-R4m</v>
      </c>
      <c r="L130" s="79" t="e">
        <f>MATCH(K130,#REF!,0)</f>
        <v>#REF!</v>
      </c>
      <c r="M130" s="80" t="str">
        <f aca="true" ca="1" t="shared" si="41" ref="M130:M138">CELL("format",$F130)</f>
        <v>F0</v>
      </c>
      <c r="N130" s="80" t="str">
        <f ca="1" t="shared" si="39"/>
        <v>C2</v>
      </c>
      <c r="O130" s="80" t="str">
        <f ca="1" t="shared" si="40"/>
        <v>C2</v>
      </c>
      <c r="P130" s="10"/>
    </row>
    <row r="131" spans="1:16" s="13" customFormat="1" ht="30" customHeight="1">
      <c r="A131" s="1"/>
      <c r="B131" s="2" t="s">
        <v>265</v>
      </c>
      <c r="C131" s="3" t="s">
        <v>182</v>
      </c>
      <c r="D131" s="4" t="s">
        <v>136</v>
      </c>
      <c r="E131" s="5" t="s">
        <v>62</v>
      </c>
      <c r="F131" s="41">
        <v>2.5</v>
      </c>
      <c r="G131" s="7"/>
      <c r="H131" s="8">
        <f>ROUND(G131*F131,2)</f>
        <v>0</v>
      </c>
      <c r="I131" s="9"/>
      <c r="J131" s="77"/>
      <c r="K131" s="78"/>
      <c r="L131" s="79"/>
      <c r="M131" s="80" t="str">
        <f ca="1" t="shared" si="41"/>
        <v>F1</v>
      </c>
      <c r="N131" s="80"/>
      <c r="O131" s="80"/>
      <c r="P131" s="10"/>
    </row>
    <row r="132" spans="1:16" s="24" customFormat="1" ht="30" customHeight="1">
      <c r="A132" s="1" t="s">
        <v>328</v>
      </c>
      <c r="B132" s="2" t="s">
        <v>266</v>
      </c>
      <c r="C132" s="23" t="s">
        <v>329</v>
      </c>
      <c r="D132" s="4" t="s">
        <v>136</v>
      </c>
      <c r="E132" s="5"/>
      <c r="F132" s="20"/>
      <c r="G132" s="14"/>
      <c r="H132" s="21"/>
      <c r="I132" s="9"/>
      <c r="J132" s="115" t="str">
        <f ca="1">IF(CELL("protect",$G132)=1,"LOCKED","")</f>
        <v>LOCKED</v>
      </c>
      <c r="K132" s="116" t="str">
        <f>CLEAN(CONCATENATE(TRIM($A132),TRIM($C132),TRIM($D132),TRIM($E132)))</f>
        <v>E036Connecting to Existing SewerCW 2130-R12</v>
      </c>
      <c r="L132" s="117" t="e">
        <f>MATCH(K132,#REF!,0)</f>
        <v>#REF!</v>
      </c>
      <c r="M132" s="118" t="str">
        <f ca="1" t="shared" si="41"/>
        <v>F0</v>
      </c>
      <c r="N132" s="118" t="str">
        <f ca="1">CELL("format",$G132)</f>
        <v>G</v>
      </c>
      <c r="O132" s="118" t="str">
        <f ca="1">CELL("format",$H132)</f>
        <v>C2</v>
      </c>
      <c r="P132" s="10"/>
    </row>
    <row r="133" spans="1:16" s="24" customFormat="1" ht="39.75" customHeight="1">
      <c r="A133" s="1" t="s">
        <v>330</v>
      </c>
      <c r="B133" s="15" t="s">
        <v>31</v>
      </c>
      <c r="C133" s="23" t="s">
        <v>333</v>
      </c>
      <c r="D133" s="4"/>
      <c r="E133" s="5"/>
      <c r="F133" s="20"/>
      <c r="G133" s="14"/>
      <c r="H133" s="21"/>
      <c r="I133" s="133" t="s">
        <v>331</v>
      </c>
      <c r="J133" s="115" t="str">
        <f ca="1">IF(CELL("protect",$G133)=1,"LOCKED","")</f>
        <v>LOCKED</v>
      </c>
      <c r="K133" s="116" t="str">
        <f>CLEAN(CONCATENATE(TRIM($A133),TRIM($C133),TRIM($D133),TRIM($E133)))</f>
        <v>E037300 mm (PVC) Connecting Pipe</v>
      </c>
      <c r="L133" s="117" t="e">
        <f>MATCH(K133,#REF!,0)</f>
        <v>#REF!</v>
      </c>
      <c r="M133" s="118" t="str">
        <f ca="1" t="shared" si="41"/>
        <v>F0</v>
      </c>
      <c r="N133" s="118" t="str">
        <f ca="1">CELL("format",$G133)</f>
        <v>G</v>
      </c>
      <c r="O133" s="118" t="str">
        <f ca="1">CELL("format",$H133)</f>
        <v>C2</v>
      </c>
      <c r="P133" s="10"/>
    </row>
    <row r="134" spans="1:16" s="13" customFormat="1" ht="43.5" customHeight="1">
      <c r="A134" s="134"/>
      <c r="B134" s="18" t="s">
        <v>103</v>
      </c>
      <c r="C134" s="3" t="s">
        <v>342</v>
      </c>
      <c r="D134" s="4"/>
      <c r="E134" s="5" t="s">
        <v>37</v>
      </c>
      <c r="F134" s="20">
        <v>1</v>
      </c>
      <c r="G134" s="7"/>
      <c r="H134" s="8">
        <f>ROUND(G134*F134,2)</f>
        <v>0</v>
      </c>
      <c r="I134" s="136" t="s">
        <v>332</v>
      </c>
      <c r="J134" s="115">
        <f ca="1">IF(CELL("protect",$G134)=1,"LOCKED","")</f>
      </c>
      <c r="K134" s="116" t="str">
        <f>CLEAN(CONCATENATE(TRIM($A134),TRIM($C134),TRIM($D134),TRIM($E134)))</f>
        <v>Connecting to 450 mm AC SRS Sewereach</v>
      </c>
      <c r="L134" s="117" t="e">
        <f>MATCH(K134,#REF!,0)</f>
        <v>#REF!</v>
      </c>
      <c r="M134" s="118" t="str">
        <f ca="1" t="shared" si="41"/>
        <v>F0</v>
      </c>
      <c r="N134" s="118" t="str">
        <f ca="1">CELL("format",$G134)</f>
        <v>C2</v>
      </c>
      <c r="O134" s="118" t="str">
        <f ca="1">CELL("format",$H134)</f>
        <v>C2</v>
      </c>
      <c r="P134" s="10"/>
    </row>
    <row r="135" spans="1:16" s="13" customFormat="1" ht="43.5" customHeight="1" thickBot="1">
      <c r="A135" s="134"/>
      <c r="B135" s="2" t="s">
        <v>267</v>
      </c>
      <c r="C135" s="3" t="s">
        <v>344</v>
      </c>
      <c r="D135" s="4" t="s">
        <v>136</v>
      </c>
      <c r="E135" s="5" t="s">
        <v>28</v>
      </c>
      <c r="F135" s="20">
        <v>5</v>
      </c>
      <c r="G135" s="7"/>
      <c r="H135" s="8">
        <f>ROUND(G135*F135,2)</f>
        <v>0</v>
      </c>
      <c r="I135" s="136"/>
      <c r="J135" s="115"/>
      <c r="K135" s="116"/>
      <c r="L135" s="117"/>
      <c r="M135" s="118"/>
      <c r="N135" s="118"/>
      <c r="O135" s="118"/>
      <c r="P135" s="10"/>
    </row>
    <row r="136" spans="1:16" s="11" customFormat="1" ht="36" customHeight="1" thickTop="1">
      <c r="A136" s="135"/>
      <c r="B136" s="129"/>
      <c r="C136" s="130" t="s">
        <v>21</v>
      </c>
      <c r="D136" s="131"/>
      <c r="E136" s="131"/>
      <c r="F136" s="131"/>
      <c r="G136" s="14"/>
      <c r="H136" s="132"/>
      <c r="I136" s="137"/>
      <c r="J136" s="115" t="str">
        <f ca="1">IF(CELL("protect",$G136)=1,"LOCKED","")</f>
        <v>LOCKED</v>
      </c>
      <c r="K136" s="116" t="str">
        <f>CLEAN(CONCATENATE(TRIM($A136),TRIM($C136),TRIM($D136),TRIM($E136)))</f>
        <v>ADJUSTMENTS</v>
      </c>
      <c r="L136" s="117" t="e">
        <f>MATCH(K136,#REF!,0)</f>
        <v>#REF!</v>
      </c>
      <c r="M136" s="118" t="str">
        <f ca="1" t="shared" si="41"/>
        <v>F0</v>
      </c>
      <c r="N136" s="118" t="str">
        <f ca="1">CELL("format",$G136)</f>
        <v>G</v>
      </c>
      <c r="O136" s="118" t="str">
        <f ca="1">CELL("format",$H136)</f>
        <v>F2</v>
      </c>
      <c r="P136" s="10"/>
    </row>
    <row r="137" spans="1:16" s="13" customFormat="1" ht="43.5" customHeight="1">
      <c r="A137" s="1" t="s">
        <v>54</v>
      </c>
      <c r="B137" s="2" t="s">
        <v>268</v>
      </c>
      <c r="C137" s="3" t="s">
        <v>66</v>
      </c>
      <c r="D137" s="4" t="s">
        <v>149</v>
      </c>
      <c r="E137" s="5" t="s">
        <v>37</v>
      </c>
      <c r="F137" s="20">
        <v>3</v>
      </c>
      <c r="G137" s="7"/>
      <c r="H137" s="8">
        <f>ROUND(G137*F137,2)</f>
        <v>0</v>
      </c>
      <c r="I137" s="9"/>
      <c r="J137" s="115">
        <f ca="1">IF(CELL("protect",$G137)=1,"LOCKED","")</f>
      </c>
      <c r="K137" s="116" t="str">
        <f>CLEAN(CONCATENATE(TRIM($A137),TRIM($C137),TRIM($D137),TRIM($E137)))</f>
        <v>F001Adjustment of Catch Basins / Manholes FramesCW 3210-R7each</v>
      </c>
      <c r="L137" s="117" t="e">
        <f>MATCH(K137,#REF!,0)</f>
        <v>#REF!</v>
      </c>
      <c r="M137" s="118" t="str">
        <f ca="1" t="shared" si="41"/>
        <v>F0</v>
      </c>
      <c r="N137" s="118" t="str">
        <f ca="1">CELL("format",$G137)</f>
        <v>C2</v>
      </c>
      <c r="O137" s="118" t="str">
        <f ca="1">CELL("format",$H137)</f>
        <v>C2</v>
      </c>
      <c r="P137" s="10"/>
    </row>
    <row r="138" spans="1:16" s="13" customFormat="1" ht="43.5" customHeight="1">
      <c r="A138" s="1" t="s">
        <v>326</v>
      </c>
      <c r="B138" s="2" t="s">
        <v>269</v>
      </c>
      <c r="C138" s="3" t="s">
        <v>327</v>
      </c>
      <c r="D138" s="4" t="s">
        <v>149</v>
      </c>
      <c r="E138" s="5" t="s">
        <v>37</v>
      </c>
      <c r="F138" s="20">
        <v>4</v>
      </c>
      <c r="G138" s="7"/>
      <c r="H138" s="8">
        <f>ROUND(G138*F138,2)</f>
        <v>0</v>
      </c>
      <c r="I138" s="9"/>
      <c r="J138" s="115">
        <f ca="1">IF(CELL("protect",$G138)=1,"LOCKED","")</f>
      </c>
      <c r="K138" s="116" t="str">
        <f>CLEAN(CONCATENATE(TRIM($A138),TRIM($C138),TRIM($D138),TRIM($E138)))</f>
        <v>F015Adjustment of Curb and Gutter Inlet FramesCW 3210-R7each</v>
      </c>
      <c r="L138" s="117" t="e">
        <f>MATCH(K138,#REF!,0)</f>
        <v>#REF!</v>
      </c>
      <c r="M138" s="118" t="str">
        <f ca="1" t="shared" si="41"/>
        <v>F0</v>
      </c>
      <c r="N138" s="118" t="str">
        <f ca="1">CELL("format",$G138)</f>
        <v>C2</v>
      </c>
      <c r="O138" s="118" t="str">
        <f ca="1">CELL("format",$H138)</f>
        <v>C2</v>
      </c>
      <c r="P138" s="10"/>
    </row>
    <row r="139" spans="1:8" ht="36" customHeight="1">
      <c r="A139" s="72"/>
      <c r="B139" s="73"/>
      <c r="C139" s="85" t="s">
        <v>22</v>
      </c>
      <c r="D139" s="75"/>
      <c r="E139" s="86"/>
      <c r="F139" s="75"/>
      <c r="G139" s="72"/>
      <c r="H139" s="60"/>
    </row>
    <row r="140" spans="1:16" s="11" customFormat="1" ht="30" customHeight="1">
      <c r="A140" s="17" t="s">
        <v>55</v>
      </c>
      <c r="B140" s="2" t="s">
        <v>270</v>
      </c>
      <c r="C140" s="3" t="s">
        <v>56</v>
      </c>
      <c r="D140" s="4" t="s">
        <v>150</v>
      </c>
      <c r="E140" s="5"/>
      <c r="F140" s="6"/>
      <c r="G140" s="14"/>
      <c r="H140" s="8"/>
      <c r="I140" s="9"/>
      <c r="J140" s="77" t="str">
        <f ca="1">IF(CELL("protect",$G140)=1,"LOCKED","")</f>
        <v>LOCKED</v>
      </c>
      <c r="K140" s="78" t="str">
        <f>CLEAN(CONCATENATE(TRIM($A140),TRIM($C140),TRIM($D140),TRIM($E140)))</f>
        <v>G001SoddingCW 3510-R9</v>
      </c>
      <c r="L140" s="79" t="e">
        <f>MATCH(K140,#REF!,0)</f>
        <v>#REF!</v>
      </c>
      <c r="M140" s="80" t="str">
        <f ca="1">CELL("format",$F140)</f>
        <v>F0</v>
      </c>
      <c r="N140" s="80" t="str">
        <f ca="1">CELL("format",$G140)</f>
        <v>G</v>
      </c>
      <c r="O140" s="80" t="str">
        <f ca="1">CELL("format",$H140)</f>
        <v>C2</v>
      </c>
      <c r="P140" s="10"/>
    </row>
    <row r="141" spans="1:16" s="13" customFormat="1" ht="30" customHeight="1">
      <c r="A141" s="17" t="s">
        <v>151</v>
      </c>
      <c r="B141" s="15" t="s">
        <v>31</v>
      </c>
      <c r="C141" s="3" t="s">
        <v>152</v>
      </c>
      <c r="D141" s="4"/>
      <c r="E141" s="5" t="s">
        <v>30</v>
      </c>
      <c r="F141" s="6">
        <v>60</v>
      </c>
      <c r="G141" s="7"/>
      <c r="H141" s="8">
        <f>ROUND(G141*F141,2)</f>
        <v>0</v>
      </c>
      <c r="I141" s="25"/>
      <c r="J141" s="77">
        <f ca="1">IF(CELL("protect",$G141)=1,"LOCKED","")</f>
      </c>
      <c r="K141" s="78" t="str">
        <f>CLEAN(CONCATENATE(TRIM($A141),TRIM($C141),TRIM($D141),TRIM($E141)))</f>
        <v>G002width &lt; 600 mmm²</v>
      </c>
      <c r="L141" s="79" t="e">
        <f>MATCH(K141,#REF!,0)</f>
        <v>#REF!</v>
      </c>
      <c r="M141" s="80" t="str">
        <f ca="1">CELL("format",$F141)</f>
        <v>F0</v>
      </c>
      <c r="N141" s="80" t="str">
        <f ca="1">CELL("format",$G141)</f>
        <v>C2</v>
      </c>
      <c r="O141" s="80" t="str">
        <f ca="1">CELL("format",$H141)</f>
        <v>C2</v>
      </c>
      <c r="P141" s="10"/>
    </row>
    <row r="142" spans="1:16" s="13" customFormat="1" ht="30" customHeight="1">
      <c r="A142" s="17" t="s">
        <v>153</v>
      </c>
      <c r="B142" s="2" t="s">
        <v>345</v>
      </c>
      <c r="C142" s="3" t="s">
        <v>154</v>
      </c>
      <c r="D142" s="4" t="s">
        <v>155</v>
      </c>
      <c r="E142" s="5" t="s">
        <v>30</v>
      </c>
      <c r="F142" s="6">
        <v>265</v>
      </c>
      <c r="G142" s="7"/>
      <c r="H142" s="8">
        <f>ROUND(G142*F142,2)</f>
        <v>0</v>
      </c>
      <c r="I142" s="9"/>
      <c r="J142" s="77">
        <f ca="1">IF(CELL("protect",$G142)=1,"LOCKED","")</f>
      </c>
      <c r="K142" s="78" t="str">
        <f>CLEAN(CONCATENATE(TRIM($A142),TRIM($C142),TRIM($D142),TRIM($E142)))</f>
        <v>G004SeedingCW 3520-R7m²</v>
      </c>
      <c r="L142" s="79" t="e">
        <f>MATCH(K142,#REF!,0)</f>
        <v>#REF!</v>
      </c>
      <c r="M142" s="80" t="str">
        <f ca="1">CELL("format",$F142)</f>
        <v>F0</v>
      </c>
      <c r="N142" s="80" t="str">
        <f ca="1">CELL("format",$G142)</f>
        <v>C2</v>
      </c>
      <c r="O142" s="80" t="str">
        <f ca="1">CELL("format",$H142)</f>
        <v>C2</v>
      </c>
      <c r="P142" s="10"/>
    </row>
    <row r="143" spans="1:8" s="71" customFormat="1" ht="36" customHeight="1" thickBot="1">
      <c r="A143" s="93"/>
      <c r="B143" s="89" t="str">
        <f>B78</f>
        <v>B</v>
      </c>
      <c r="C143" s="161" t="str">
        <f>C78</f>
        <v>DOMINION / GARFIELD ALLEY - YARWOOD TO NOTRE DAME</v>
      </c>
      <c r="D143" s="156"/>
      <c r="E143" s="156"/>
      <c r="F143" s="157"/>
      <c r="G143" s="93" t="s">
        <v>16</v>
      </c>
      <c r="H143" s="93">
        <f>SUM(H78:H142)</f>
        <v>0</v>
      </c>
    </row>
    <row r="144" spans="1:8" s="71" customFormat="1" ht="36" customHeight="1" thickTop="1">
      <c r="A144" s="90"/>
      <c r="B144" s="91" t="s">
        <v>13</v>
      </c>
      <c r="C144" s="173" t="s">
        <v>207</v>
      </c>
      <c r="D144" s="174"/>
      <c r="E144" s="174"/>
      <c r="F144" s="175"/>
      <c r="G144" s="90"/>
      <c r="H144" s="92"/>
    </row>
    <row r="145" spans="1:16" s="11" customFormat="1" ht="30" customHeight="1">
      <c r="A145" s="1" t="s">
        <v>68</v>
      </c>
      <c r="B145" s="2" t="s">
        <v>271</v>
      </c>
      <c r="C145" s="3" t="s">
        <v>69</v>
      </c>
      <c r="D145" s="4" t="s">
        <v>70</v>
      </c>
      <c r="E145" s="5" t="s">
        <v>28</v>
      </c>
      <c r="F145" s="6">
        <v>1000</v>
      </c>
      <c r="G145" s="7"/>
      <c r="H145" s="8">
        <f>ROUND(G145*F145,2)</f>
        <v>0</v>
      </c>
      <c r="I145" s="9"/>
      <c r="J145" s="77">
        <f aca="true" ca="1" t="shared" si="42" ref="J145:J155">IF(CELL("protect",$G145)=1,"LOCKED","")</f>
      </c>
      <c r="K145" s="78" t="str">
        <f aca="true" t="shared" si="43" ref="K145:K155">CLEAN(CONCATENATE(TRIM($A145),TRIM($C145),TRIM($D145),TRIM($E145)))</f>
        <v>A003ExcavationCW 3110-R17m³</v>
      </c>
      <c r="L145" s="79" t="e">
        <f>MATCH(K145,#REF!,0)</f>
        <v>#REF!</v>
      </c>
      <c r="M145" s="80" t="str">
        <f aca="true" ca="1" t="shared" si="44" ref="M145:M155">CELL("format",$F145)</f>
        <v>F0</v>
      </c>
      <c r="N145" s="80" t="str">
        <f aca="true" ca="1" t="shared" si="45" ref="N145:N155">CELL("format",$G145)</f>
        <v>C2</v>
      </c>
      <c r="O145" s="80" t="str">
        <f aca="true" ca="1" t="shared" si="46" ref="O145:O155">CELL("format",$H145)</f>
        <v>C2</v>
      </c>
      <c r="P145" s="10"/>
    </row>
    <row r="146" spans="1:16" s="13" customFormat="1" ht="30" customHeight="1">
      <c r="A146" s="12" t="s">
        <v>71</v>
      </c>
      <c r="B146" s="2" t="s">
        <v>272</v>
      </c>
      <c r="C146" s="3" t="s">
        <v>72</v>
      </c>
      <c r="D146" s="4" t="s">
        <v>70</v>
      </c>
      <c r="E146" s="5" t="s">
        <v>30</v>
      </c>
      <c r="F146" s="6">
        <v>1740</v>
      </c>
      <c r="G146" s="7"/>
      <c r="H146" s="8">
        <f>ROUND(G146*F146,2)</f>
        <v>0</v>
      </c>
      <c r="I146" s="9"/>
      <c r="J146" s="77">
        <f ca="1" t="shared" si="42"/>
      </c>
      <c r="K146" s="78" t="str">
        <f t="shared" si="43"/>
        <v>A004Sub-Grade CompactionCW 3110-R17m²</v>
      </c>
      <c r="L146" s="79" t="e">
        <f>MATCH(K146,#REF!,0)</f>
        <v>#REF!</v>
      </c>
      <c r="M146" s="80" t="str">
        <f ca="1" t="shared" si="44"/>
        <v>F0</v>
      </c>
      <c r="N146" s="80" t="str">
        <f ca="1" t="shared" si="45"/>
        <v>C2</v>
      </c>
      <c r="O146" s="80" t="str">
        <f ca="1" t="shared" si="46"/>
        <v>C2</v>
      </c>
      <c r="P146" s="10"/>
    </row>
    <row r="147" spans="1:16" s="11" customFormat="1" ht="30" customHeight="1">
      <c r="A147" s="12" t="s">
        <v>73</v>
      </c>
      <c r="B147" s="2" t="s">
        <v>273</v>
      </c>
      <c r="C147" s="3" t="s">
        <v>75</v>
      </c>
      <c r="D147" s="4" t="s">
        <v>70</v>
      </c>
      <c r="E147" s="5"/>
      <c r="F147" s="6"/>
      <c r="G147" s="14"/>
      <c r="H147" s="8"/>
      <c r="I147" s="9" t="s">
        <v>76</v>
      </c>
      <c r="J147" s="77" t="str">
        <f ca="1" t="shared" si="42"/>
        <v>LOCKED</v>
      </c>
      <c r="K147" s="78" t="str">
        <f t="shared" si="43"/>
        <v>A007Crushed Sub-base MaterialCW 3110-R17</v>
      </c>
      <c r="L147" s="79" t="e">
        <f>MATCH(K147,#REF!,0)</f>
        <v>#REF!</v>
      </c>
      <c r="M147" s="80" t="str">
        <f ca="1" t="shared" si="44"/>
        <v>F0</v>
      </c>
      <c r="N147" s="80" t="str">
        <f ca="1" t="shared" si="45"/>
        <v>G</v>
      </c>
      <c r="O147" s="80" t="str">
        <f ca="1" t="shared" si="46"/>
        <v>C2</v>
      </c>
      <c r="P147" s="10"/>
    </row>
    <row r="148" spans="1:16" s="11" customFormat="1" ht="30" customHeight="1">
      <c r="A148" s="12" t="s">
        <v>77</v>
      </c>
      <c r="B148" s="15" t="s">
        <v>31</v>
      </c>
      <c r="C148" s="3" t="s">
        <v>78</v>
      </c>
      <c r="D148" s="4" t="s">
        <v>1</v>
      </c>
      <c r="E148" s="5" t="s">
        <v>32</v>
      </c>
      <c r="F148" s="6">
        <v>1880</v>
      </c>
      <c r="G148" s="7"/>
      <c r="H148" s="8">
        <f aca="true" t="shared" si="47" ref="H148:H153">ROUND(G148*F148,2)</f>
        <v>0</v>
      </c>
      <c r="I148" s="9" t="s">
        <v>79</v>
      </c>
      <c r="J148" s="77">
        <f ca="1" t="shared" si="42"/>
      </c>
      <c r="K148" s="78" t="str">
        <f t="shared" si="43"/>
        <v>A007A50 mmtonne</v>
      </c>
      <c r="L148" s="79" t="e">
        <f>MATCH(K148,#REF!,0)</f>
        <v>#REF!</v>
      </c>
      <c r="M148" s="80" t="str">
        <f ca="1" t="shared" si="44"/>
        <v>F0</v>
      </c>
      <c r="N148" s="80" t="str">
        <f ca="1" t="shared" si="45"/>
        <v>C2</v>
      </c>
      <c r="O148" s="80" t="str">
        <f ca="1" t="shared" si="46"/>
        <v>C2</v>
      </c>
      <c r="P148" s="10"/>
    </row>
    <row r="149" spans="1:16" s="11" customFormat="1" ht="43.5" customHeight="1">
      <c r="A149" s="12" t="s">
        <v>33</v>
      </c>
      <c r="B149" s="2" t="s">
        <v>274</v>
      </c>
      <c r="C149" s="3" t="s">
        <v>34</v>
      </c>
      <c r="D149" s="4" t="s">
        <v>70</v>
      </c>
      <c r="E149" s="5" t="s">
        <v>28</v>
      </c>
      <c r="F149" s="6">
        <v>120</v>
      </c>
      <c r="G149" s="7"/>
      <c r="H149" s="8">
        <f t="shared" si="47"/>
        <v>0</v>
      </c>
      <c r="I149" s="9" t="s">
        <v>81</v>
      </c>
      <c r="J149" s="77">
        <f ca="1" t="shared" si="42"/>
      </c>
      <c r="K149" s="78" t="str">
        <f t="shared" si="43"/>
        <v>A010Supplying and Placing Base Course MaterialCW 3110-R17m³</v>
      </c>
      <c r="L149" s="79" t="e">
        <f>MATCH(K149,#REF!,0)</f>
        <v>#REF!</v>
      </c>
      <c r="M149" s="80" t="str">
        <f ca="1" t="shared" si="44"/>
        <v>F0</v>
      </c>
      <c r="N149" s="80" t="str">
        <f ca="1" t="shared" si="45"/>
        <v>C2</v>
      </c>
      <c r="O149" s="80" t="str">
        <f ca="1" t="shared" si="46"/>
        <v>C2</v>
      </c>
      <c r="P149" s="10"/>
    </row>
    <row r="150" spans="1:16" s="13" customFormat="1" ht="30" customHeight="1">
      <c r="A150" s="12" t="s">
        <v>35</v>
      </c>
      <c r="B150" s="2" t="s">
        <v>275</v>
      </c>
      <c r="C150" s="3" t="s">
        <v>36</v>
      </c>
      <c r="D150" s="4" t="s">
        <v>70</v>
      </c>
      <c r="E150" s="5" t="s">
        <v>30</v>
      </c>
      <c r="F150" s="6">
        <v>50</v>
      </c>
      <c r="G150" s="7"/>
      <c r="H150" s="8">
        <f t="shared" si="47"/>
        <v>0</v>
      </c>
      <c r="I150" s="9" t="s">
        <v>165</v>
      </c>
      <c r="J150" s="77">
        <f ca="1" t="shared" si="42"/>
      </c>
      <c r="K150" s="78"/>
      <c r="L150" s="79"/>
      <c r="M150" s="80" t="str">
        <f ca="1" t="shared" si="44"/>
        <v>F0</v>
      </c>
      <c r="N150" s="80" t="str">
        <f ca="1" t="shared" si="45"/>
        <v>C2</v>
      </c>
      <c r="O150" s="80" t="str">
        <f ca="1" t="shared" si="46"/>
        <v>C2</v>
      </c>
      <c r="P150" s="10"/>
    </row>
    <row r="151" spans="1:16" s="13" customFormat="1" ht="30" customHeight="1">
      <c r="A151" s="29" t="s">
        <v>168</v>
      </c>
      <c r="B151" s="26" t="s">
        <v>276</v>
      </c>
      <c r="C151" s="30" t="s">
        <v>169</v>
      </c>
      <c r="D151" s="27" t="s">
        <v>70</v>
      </c>
      <c r="E151" s="31" t="s">
        <v>28</v>
      </c>
      <c r="F151" s="32">
        <v>10</v>
      </c>
      <c r="G151" s="28"/>
      <c r="H151" s="8">
        <f t="shared" si="47"/>
        <v>0</v>
      </c>
      <c r="I151" s="33"/>
      <c r="J151" s="81">
        <f ca="1" t="shared" si="42"/>
      </c>
      <c r="K151" s="82" t="s">
        <v>170</v>
      </c>
      <c r="L151" s="83" t="e">
        <v>#REF!</v>
      </c>
      <c r="M151" s="84" t="s">
        <v>166</v>
      </c>
      <c r="N151" s="84" t="s">
        <v>167</v>
      </c>
      <c r="O151" s="84" t="s">
        <v>167</v>
      </c>
      <c r="P151" s="34"/>
    </row>
    <row r="152" spans="1:16" s="13" customFormat="1" ht="30" customHeight="1">
      <c r="A152" s="12" t="s">
        <v>82</v>
      </c>
      <c r="B152" s="2" t="s">
        <v>277</v>
      </c>
      <c r="C152" s="3" t="s">
        <v>84</v>
      </c>
      <c r="D152" s="4" t="s">
        <v>85</v>
      </c>
      <c r="E152" s="5" t="s">
        <v>30</v>
      </c>
      <c r="F152" s="6">
        <v>1750</v>
      </c>
      <c r="G152" s="7"/>
      <c r="H152" s="8">
        <f t="shared" si="47"/>
        <v>0</v>
      </c>
      <c r="I152" s="9"/>
      <c r="J152" s="77">
        <f ca="1" t="shared" si="42"/>
      </c>
      <c r="K152" s="78" t="str">
        <f t="shared" si="43"/>
        <v>A022Separation Geotextile FabricCW 3130-R4m²</v>
      </c>
      <c r="L152" s="79" t="e">
        <f>MATCH(K152,#REF!,0)</f>
        <v>#REF!</v>
      </c>
      <c r="M152" s="80" t="str">
        <f ca="1" t="shared" si="44"/>
        <v>F0</v>
      </c>
      <c r="N152" s="80" t="str">
        <f ca="1" t="shared" si="45"/>
        <v>C2</v>
      </c>
      <c r="O152" s="80" t="str">
        <f ca="1" t="shared" si="46"/>
        <v>C2</v>
      </c>
      <c r="P152" s="10"/>
    </row>
    <row r="153" spans="1:16" s="13" customFormat="1" ht="30" customHeight="1">
      <c r="A153" s="12" t="s">
        <v>86</v>
      </c>
      <c r="B153" s="26" t="s">
        <v>278</v>
      </c>
      <c r="C153" s="3" t="s">
        <v>88</v>
      </c>
      <c r="D153" s="4" t="s">
        <v>89</v>
      </c>
      <c r="E153" s="5" t="s">
        <v>30</v>
      </c>
      <c r="F153" s="6">
        <v>880</v>
      </c>
      <c r="G153" s="7"/>
      <c r="H153" s="8">
        <f t="shared" si="47"/>
        <v>0</v>
      </c>
      <c r="I153" s="9"/>
      <c r="J153" s="77">
        <f ca="1" t="shared" si="42"/>
      </c>
      <c r="K153" s="78" t="str">
        <f t="shared" si="43"/>
        <v>A022ASupply and Install GeogridCW 3135-R1m²</v>
      </c>
      <c r="L153" s="79" t="e">
        <f>MATCH(K153,#REF!,0)</f>
        <v>#REF!</v>
      </c>
      <c r="M153" s="80" t="str">
        <f ca="1" t="shared" si="44"/>
        <v>F0</v>
      </c>
      <c r="N153" s="80" t="str">
        <f ca="1" t="shared" si="45"/>
        <v>C2</v>
      </c>
      <c r="O153" s="80" t="str">
        <f ca="1" t="shared" si="46"/>
        <v>C2</v>
      </c>
      <c r="P153" s="10"/>
    </row>
    <row r="154" spans="1:16" s="13" customFormat="1" ht="30" customHeight="1">
      <c r="A154" s="1" t="s">
        <v>90</v>
      </c>
      <c r="B154" s="2" t="s">
        <v>279</v>
      </c>
      <c r="C154" s="3" t="s">
        <v>92</v>
      </c>
      <c r="D154" s="4" t="s">
        <v>93</v>
      </c>
      <c r="E154" s="5"/>
      <c r="F154" s="6"/>
      <c r="G154" s="14"/>
      <c r="H154" s="8"/>
      <c r="I154" s="9"/>
      <c r="J154" s="77" t="str">
        <f ca="1" t="shared" si="42"/>
        <v>LOCKED</v>
      </c>
      <c r="K154" s="78" t="str">
        <f t="shared" si="43"/>
        <v>A024Surfacing MaterialCW 3150-R4</v>
      </c>
      <c r="L154" s="79" t="e">
        <f>MATCH(K154,#REF!,0)</f>
        <v>#REF!</v>
      </c>
      <c r="M154" s="80" t="str">
        <f ca="1" t="shared" si="44"/>
        <v>F0</v>
      </c>
      <c r="N154" s="80" t="str">
        <f ca="1" t="shared" si="45"/>
        <v>G</v>
      </c>
      <c r="O154" s="80" t="str">
        <f ca="1" t="shared" si="46"/>
        <v>C2</v>
      </c>
      <c r="P154" s="10"/>
    </row>
    <row r="155" spans="1:16" s="11" customFormat="1" ht="30" customHeight="1">
      <c r="A155" s="1" t="s">
        <v>229</v>
      </c>
      <c r="B155" s="15" t="s">
        <v>31</v>
      </c>
      <c r="C155" s="3" t="s">
        <v>230</v>
      </c>
      <c r="D155" s="4" t="s">
        <v>1</v>
      </c>
      <c r="E155" s="5" t="s">
        <v>32</v>
      </c>
      <c r="F155" s="6">
        <v>15</v>
      </c>
      <c r="G155" s="7"/>
      <c r="H155" s="8">
        <f>ROUND(G155*F155,2)</f>
        <v>0</v>
      </c>
      <c r="I155" s="9"/>
      <c r="J155" s="115">
        <f ca="1" t="shared" si="42"/>
      </c>
      <c r="K155" s="116" t="str">
        <f t="shared" si="43"/>
        <v>A026Limestonetonne</v>
      </c>
      <c r="L155" s="117" t="e">
        <f>MATCH(K155,#REF!,0)</f>
        <v>#REF!</v>
      </c>
      <c r="M155" s="118" t="str">
        <f ca="1" t="shared" si="44"/>
        <v>F0</v>
      </c>
      <c r="N155" s="118" t="str">
        <f ca="1" t="shared" si="45"/>
        <v>C2</v>
      </c>
      <c r="O155" s="118" t="str">
        <f ca="1" t="shared" si="46"/>
        <v>C2</v>
      </c>
      <c r="P155" s="10"/>
    </row>
    <row r="156" spans="1:8" ht="36" customHeight="1">
      <c r="A156" s="72"/>
      <c r="B156" s="73"/>
      <c r="C156" s="85" t="s">
        <v>19</v>
      </c>
      <c r="D156" s="75"/>
      <c r="E156" s="86"/>
      <c r="F156" s="75"/>
      <c r="G156" s="72"/>
      <c r="H156" s="60"/>
    </row>
    <row r="157" spans="1:16" s="11" customFormat="1" ht="30" customHeight="1">
      <c r="A157" s="17" t="s">
        <v>57</v>
      </c>
      <c r="B157" s="2" t="s">
        <v>280</v>
      </c>
      <c r="C157" s="3" t="s">
        <v>58</v>
      </c>
      <c r="D157" s="4" t="s">
        <v>70</v>
      </c>
      <c r="E157" s="5"/>
      <c r="F157" s="6"/>
      <c r="G157" s="14"/>
      <c r="H157" s="8"/>
      <c r="I157" s="9"/>
      <c r="J157" s="77" t="str">
        <f aca="true" ca="1" t="shared" si="48" ref="J157:J173">IF(CELL("protect",$G157)=1,"LOCKED","")</f>
        <v>LOCKED</v>
      </c>
      <c r="K157" s="78" t="str">
        <f aca="true" t="shared" si="49" ref="K157:K173">CLEAN(CONCATENATE(TRIM($A157),TRIM($C157),TRIM($D157),TRIM($E157)))</f>
        <v>B001Pavement RemovalCW 3110-R17</v>
      </c>
      <c r="L157" s="79" t="e">
        <f>MATCH(K157,#REF!,0)</f>
        <v>#REF!</v>
      </c>
      <c r="M157" s="80" t="str">
        <f aca="true" ca="1" t="shared" si="50" ref="M157:M173">CELL("format",$F157)</f>
        <v>F0</v>
      </c>
      <c r="N157" s="80" t="str">
        <f aca="true" ca="1" t="shared" si="51" ref="N157:N173">CELL("format",$G157)</f>
        <v>G</v>
      </c>
      <c r="O157" s="80" t="str">
        <f aca="true" ca="1" t="shared" si="52" ref="O157:O173">CELL("format",$H157)</f>
        <v>C2</v>
      </c>
      <c r="P157" s="10"/>
    </row>
    <row r="158" spans="1:16" s="13" customFormat="1" ht="30" customHeight="1">
      <c r="A158" s="17" t="s">
        <v>59</v>
      </c>
      <c r="B158" s="15" t="s">
        <v>31</v>
      </c>
      <c r="C158" s="3" t="s">
        <v>60</v>
      </c>
      <c r="D158" s="4" t="s">
        <v>1</v>
      </c>
      <c r="E158" s="5" t="s">
        <v>30</v>
      </c>
      <c r="F158" s="6">
        <v>1340</v>
      </c>
      <c r="G158" s="7"/>
      <c r="H158" s="8">
        <f>ROUND(G158*F158,2)</f>
        <v>0</v>
      </c>
      <c r="I158" s="9"/>
      <c r="J158" s="77">
        <f ca="1" t="shared" si="48"/>
      </c>
      <c r="K158" s="78" t="str">
        <f t="shared" si="49"/>
        <v>B002Concrete Pavementm²</v>
      </c>
      <c r="L158" s="79" t="e">
        <f>MATCH(K158,#REF!,0)</f>
        <v>#REF!</v>
      </c>
      <c r="M158" s="80" t="str">
        <f ca="1" t="shared" si="50"/>
        <v>F0</v>
      </c>
      <c r="N158" s="80" t="str">
        <f ca="1" t="shared" si="51"/>
        <v>C2</v>
      </c>
      <c r="O158" s="80" t="str">
        <f ca="1" t="shared" si="52"/>
        <v>C2</v>
      </c>
      <c r="P158" s="10"/>
    </row>
    <row r="159" spans="1:16" s="13" customFormat="1" ht="30" customHeight="1">
      <c r="A159" s="17" t="s">
        <v>39</v>
      </c>
      <c r="B159" s="2" t="s">
        <v>281</v>
      </c>
      <c r="C159" s="3" t="s">
        <v>40</v>
      </c>
      <c r="D159" s="4" t="s">
        <v>96</v>
      </c>
      <c r="E159" s="5"/>
      <c r="F159" s="6"/>
      <c r="G159" s="14"/>
      <c r="H159" s="8"/>
      <c r="I159" s="9"/>
      <c r="J159" s="77" t="str">
        <f ca="1" t="shared" si="48"/>
        <v>LOCKED</v>
      </c>
      <c r="K159" s="78" t="str">
        <f t="shared" si="49"/>
        <v>B094Drilled DowelsCW 3230-R7</v>
      </c>
      <c r="L159" s="79" t="e">
        <f>MATCH(K159,#REF!,0)</f>
        <v>#REF!</v>
      </c>
      <c r="M159" s="80" t="str">
        <f ca="1" t="shared" si="50"/>
        <v>F0</v>
      </c>
      <c r="N159" s="80" t="str">
        <f ca="1" t="shared" si="51"/>
        <v>G</v>
      </c>
      <c r="O159" s="80" t="str">
        <f ca="1" t="shared" si="52"/>
        <v>C2</v>
      </c>
      <c r="P159" s="10"/>
    </row>
    <row r="160" spans="1:16" s="13" customFormat="1" ht="30" customHeight="1">
      <c r="A160" s="17" t="s">
        <v>41</v>
      </c>
      <c r="B160" s="15" t="s">
        <v>31</v>
      </c>
      <c r="C160" s="3" t="s">
        <v>42</v>
      </c>
      <c r="D160" s="4" t="s">
        <v>1</v>
      </c>
      <c r="E160" s="5" t="s">
        <v>37</v>
      </c>
      <c r="F160" s="6">
        <v>90</v>
      </c>
      <c r="G160" s="7"/>
      <c r="H160" s="8">
        <f>ROUND(G160*F160,2)</f>
        <v>0</v>
      </c>
      <c r="I160" s="9"/>
      <c r="J160" s="77">
        <f ca="1" t="shared" si="48"/>
      </c>
      <c r="K160" s="78" t="str">
        <f t="shared" si="49"/>
        <v>B09519.1 mm Diametereach</v>
      </c>
      <c r="L160" s="79" t="e">
        <f>MATCH(K160,#REF!,0)</f>
        <v>#REF!</v>
      </c>
      <c r="M160" s="80" t="str">
        <f ca="1" t="shared" si="50"/>
        <v>F0</v>
      </c>
      <c r="N160" s="80" t="str">
        <f ca="1" t="shared" si="51"/>
        <v>C2</v>
      </c>
      <c r="O160" s="80" t="str">
        <f ca="1" t="shared" si="52"/>
        <v>C2</v>
      </c>
      <c r="P160" s="10"/>
    </row>
    <row r="161" spans="1:16" s="13" customFormat="1" ht="30" customHeight="1">
      <c r="A161" s="17" t="s">
        <v>43</v>
      </c>
      <c r="B161" s="2" t="s">
        <v>282</v>
      </c>
      <c r="C161" s="3" t="s">
        <v>44</v>
      </c>
      <c r="D161" s="4" t="s">
        <v>96</v>
      </c>
      <c r="E161" s="5"/>
      <c r="F161" s="6"/>
      <c r="G161" s="14"/>
      <c r="H161" s="8"/>
      <c r="I161" s="9"/>
      <c r="J161" s="77" t="str">
        <f ca="1" t="shared" si="48"/>
        <v>LOCKED</v>
      </c>
      <c r="K161" s="78" t="str">
        <f t="shared" si="49"/>
        <v>B097Drilled Tie BarsCW 3230-R7</v>
      </c>
      <c r="L161" s="79" t="e">
        <f>MATCH(K161,#REF!,0)</f>
        <v>#REF!</v>
      </c>
      <c r="M161" s="80" t="str">
        <f ca="1" t="shared" si="50"/>
        <v>F0</v>
      </c>
      <c r="N161" s="80" t="str">
        <f ca="1" t="shared" si="51"/>
        <v>G</v>
      </c>
      <c r="O161" s="80" t="str">
        <f ca="1" t="shared" si="52"/>
        <v>C2</v>
      </c>
      <c r="P161" s="10"/>
    </row>
    <row r="162" spans="1:16" s="13" customFormat="1" ht="30" customHeight="1">
      <c r="A162" s="17" t="s">
        <v>45</v>
      </c>
      <c r="B162" s="15" t="s">
        <v>31</v>
      </c>
      <c r="C162" s="3" t="s">
        <v>46</v>
      </c>
      <c r="D162" s="4" t="s">
        <v>1</v>
      </c>
      <c r="E162" s="5" t="s">
        <v>37</v>
      </c>
      <c r="F162" s="6">
        <v>170</v>
      </c>
      <c r="G162" s="7"/>
      <c r="H162" s="8">
        <f>ROUND(G162*F162,2)</f>
        <v>0</v>
      </c>
      <c r="I162" s="9"/>
      <c r="J162" s="77">
        <f ca="1" t="shared" si="48"/>
      </c>
      <c r="K162" s="78" t="str">
        <f t="shared" si="49"/>
        <v>B09820 M Deformed Tie Bareach</v>
      </c>
      <c r="L162" s="79" t="e">
        <f>MATCH(K162,#REF!,0)</f>
        <v>#REF!</v>
      </c>
      <c r="M162" s="80" t="str">
        <f ca="1" t="shared" si="50"/>
        <v>F0</v>
      </c>
      <c r="N162" s="80" t="str">
        <f ca="1" t="shared" si="51"/>
        <v>C2</v>
      </c>
      <c r="O162" s="80" t="str">
        <f ca="1" t="shared" si="52"/>
        <v>C2</v>
      </c>
      <c r="P162" s="10"/>
    </row>
    <row r="163" spans="1:16" s="11" customFormat="1" ht="30" customHeight="1">
      <c r="A163" s="17" t="s">
        <v>97</v>
      </c>
      <c r="B163" s="2" t="s">
        <v>283</v>
      </c>
      <c r="C163" s="3" t="s">
        <v>47</v>
      </c>
      <c r="D163" s="4" t="s">
        <v>99</v>
      </c>
      <c r="E163" s="5"/>
      <c r="F163" s="6"/>
      <c r="G163" s="14"/>
      <c r="H163" s="8"/>
      <c r="I163" s="9"/>
      <c r="J163" s="77" t="str">
        <f ca="1" t="shared" si="48"/>
        <v>LOCKED</v>
      </c>
      <c r="K163" s="78" t="str">
        <f t="shared" si="49"/>
        <v>B114rlMiscellaneous Concrete Slab RenewalCW 3235-R9</v>
      </c>
      <c r="L163" s="79" t="e">
        <f>MATCH(K163,#REF!,0)</f>
        <v>#REF!</v>
      </c>
      <c r="M163" s="80" t="str">
        <f ca="1" t="shared" si="50"/>
        <v>F0</v>
      </c>
      <c r="N163" s="80" t="str">
        <f ca="1" t="shared" si="51"/>
        <v>G</v>
      </c>
      <c r="O163" s="80" t="str">
        <f ca="1" t="shared" si="52"/>
        <v>C2</v>
      </c>
      <c r="P163" s="10"/>
    </row>
    <row r="164" spans="1:16" s="13" customFormat="1" ht="30" customHeight="1">
      <c r="A164" s="17" t="s">
        <v>100</v>
      </c>
      <c r="B164" s="15" t="s">
        <v>31</v>
      </c>
      <c r="C164" s="3" t="s">
        <v>101</v>
      </c>
      <c r="D164" s="4" t="s">
        <v>48</v>
      </c>
      <c r="E164" s="5"/>
      <c r="F164" s="6"/>
      <c r="G164" s="14"/>
      <c r="H164" s="8"/>
      <c r="I164" s="9"/>
      <c r="J164" s="77" t="str">
        <f ca="1" t="shared" si="48"/>
        <v>LOCKED</v>
      </c>
      <c r="K164" s="78" t="str">
        <f t="shared" si="49"/>
        <v>B118rl100 mm SidewalkSD-228A</v>
      </c>
      <c r="L164" s="79" t="e">
        <f>MATCH(K164,#REF!,0)</f>
        <v>#REF!</v>
      </c>
      <c r="M164" s="80" t="str">
        <f ca="1" t="shared" si="50"/>
        <v>F0</v>
      </c>
      <c r="N164" s="80" t="str">
        <f ca="1" t="shared" si="51"/>
        <v>G</v>
      </c>
      <c r="O164" s="80" t="str">
        <f ca="1" t="shared" si="52"/>
        <v>C2</v>
      </c>
      <c r="P164" s="10"/>
    </row>
    <row r="165" spans="1:16" s="13" customFormat="1" ht="30" customHeight="1">
      <c r="A165" s="17" t="s">
        <v>102</v>
      </c>
      <c r="B165" s="18" t="s">
        <v>103</v>
      </c>
      <c r="C165" s="3" t="s">
        <v>104</v>
      </c>
      <c r="D165" s="4"/>
      <c r="E165" s="5" t="s">
        <v>30</v>
      </c>
      <c r="F165" s="6">
        <v>40</v>
      </c>
      <c r="G165" s="7"/>
      <c r="H165" s="8">
        <f>ROUND(G165*F165,2)</f>
        <v>0</v>
      </c>
      <c r="I165" s="19"/>
      <c r="J165" s="77">
        <f ca="1" t="shared" si="48"/>
      </c>
      <c r="K165" s="78" t="str">
        <f t="shared" si="49"/>
        <v>B119rlLess than 5 sq.m.m²</v>
      </c>
      <c r="L165" s="79" t="e">
        <f>MATCH(K165,#REF!,0)</f>
        <v>#REF!</v>
      </c>
      <c r="M165" s="80" t="str">
        <f ca="1" t="shared" si="50"/>
        <v>F0</v>
      </c>
      <c r="N165" s="80" t="str">
        <f ca="1" t="shared" si="51"/>
        <v>C2</v>
      </c>
      <c r="O165" s="80" t="str">
        <f ca="1" t="shared" si="52"/>
        <v>C2</v>
      </c>
      <c r="P165" s="10"/>
    </row>
    <row r="166" spans="1:16" s="13" customFormat="1" ht="30" customHeight="1">
      <c r="A166" s="17" t="s">
        <v>217</v>
      </c>
      <c r="B166" s="18" t="s">
        <v>105</v>
      </c>
      <c r="C166" s="3" t="s">
        <v>218</v>
      </c>
      <c r="D166" s="4"/>
      <c r="E166" s="5" t="s">
        <v>30</v>
      </c>
      <c r="F166" s="6">
        <v>30</v>
      </c>
      <c r="G166" s="7"/>
      <c r="H166" s="8">
        <f>ROUND(G166*F166,2)</f>
        <v>0</v>
      </c>
      <c r="I166" s="9"/>
      <c r="J166" s="115">
        <f ca="1" t="shared" si="48"/>
      </c>
      <c r="K166" s="116" t="str">
        <f t="shared" si="49"/>
        <v>B120rl5 sq.m. to 20 sq.m.m²</v>
      </c>
      <c r="L166" s="117" t="e">
        <f>MATCH(K166,#REF!,0)</f>
        <v>#REF!</v>
      </c>
      <c r="M166" s="118" t="str">
        <f ca="1" t="shared" si="50"/>
        <v>F0</v>
      </c>
      <c r="N166" s="118" t="str">
        <f ca="1" t="shared" si="51"/>
        <v>C2</v>
      </c>
      <c r="O166" s="118" t="str">
        <f ca="1" t="shared" si="52"/>
        <v>C2</v>
      </c>
      <c r="P166" s="10"/>
    </row>
    <row r="167" spans="1:16" s="11" customFormat="1" ht="30" customHeight="1">
      <c r="A167" s="17" t="s">
        <v>106</v>
      </c>
      <c r="B167" s="2" t="s">
        <v>284</v>
      </c>
      <c r="C167" s="3" t="s">
        <v>108</v>
      </c>
      <c r="D167" s="4" t="s">
        <v>109</v>
      </c>
      <c r="E167" s="5"/>
      <c r="F167" s="6"/>
      <c r="G167" s="14"/>
      <c r="H167" s="8"/>
      <c r="I167" s="9"/>
      <c r="J167" s="77" t="str">
        <f ca="1" t="shared" si="48"/>
        <v>LOCKED</v>
      </c>
      <c r="K167" s="78" t="str">
        <f t="shared" si="49"/>
        <v>B126rConcrete Curb RemovalCW 3240-R10</v>
      </c>
      <c r="L167" s="79" t="e">
        <f>MATCH(K167,#REF!,0)</f>
        <v>#REF!</v>
      </c>
      <c r="M167" s="80" t="str">
        <f ca="1" t="shared" si="50"/>
        <v>F0</v>
      </c>
      <c r="N167" s="80" t="str">
        <f ca="1" t="shared" si="51"/>
        <v>G</v>
      </c>
      <c r="O167" s="80" t="str">
        <f ca="1" t="shared" si="52"/>
        <v>C2</v>
      </c>
      <c r="P167" s="10"/>
    </row>
    <row r="168" spans="1:16" s="13" customFormat="1" ht="30" customHeight="1">
      <c r="A168" s="17" t="s">
        <v>110</v>
      </c>
      <c r="B168" s="145" t="s">
        <v>31</v>
      </c>
      <c r="C168" s="128" t="s">
        <v>219</v>
      </c>
      <c r="D168" s="139" t="s">
        <v>1</v>
      </c>
      <c r="E168" s="140" t="s">
        <v>49</v>
      </c>
      <c r="F168" s="144">
        <v>60</v>
      </c>
      <c r="G168" s="141"/>
      <c r="H168" s="142">
        <f>ROUND(G168*F168,2)</f>
        <v>0</v>
      </c>
      <c r="I168" s="9" t="s">
        <v>111</v>
      </c>
      <c r="J168" s="77">
        <f ca="1" t="shared" si="48"/>
      </c>
      <c r="K168" s="78" t="str">
        <f t="shared" si="49"/>
        <v>B127rBarrier Separatem</v>
      </c>
      <c r="L168" s="79" t="e">
        <f>MATCH(K168,#REF!,0)</f>
        <v>#REF!</v>
      </c>
      <c r="M168" s="80" t="str">
        <f ca="1" t="shared" si="50"/>
        <v>F0</v>
      </c>
      <c r="N168" s="80" t="str">
        <f ca="1" t="shared" si="51"/>
        <v>C2</v>
      </c>
      <c r="O168" s="80" t="str">
        <f ca="1" t="shared" si="52"/>
        <v>C2</v>
      </c>
      <c r="P168" s="10"/>
    </row>
    <row r="169" spans="1:8" ht="36" customHeight="1">
      <c r="A169" s="72"/>
      <c r="B169" s="73"/>
      <c r="C169" s="85" t="s">
        <v>367</v>
      </c>
      <c r="D169" s="75"/>
      <c r="E169" s="86"/>
      <c r="F169" s="75"/>
      <c r="G169" s="72"/>
      <c r="H169" s="60"/>
    </row>
    <row r="170" spans="1:16" s="13" customFormat="1" ht="30" customHeight="1">
      <c r="A170" s="17" t="s">
        <v>112</v>
      </c>
      <c r="B170" s="2" t="s">
        <v>285</v>
      </c>
      <c r="C170" s="3" t="s">
        <v>114</v>
      </c>
      <c r="D170" s="4" t="s">
        <v>109</v>
      </c>
      <c r="E170" s="5"/>
      <c r="F170" s="6"/>
      <c r="G170" s="14"/>
      <c r="H170" s="8"/>
      <c r="I170" s="9"/>
      <c r="J170" s="77" t="str">
        <f ca="1" t="shared" si="48"/>
        <v>LOCKED</v>
      </c>
      <c r="K170" s="78" t="str">
        <f t="shared" si="49"/>
        <v>B135iConcrete Curb InstallationCW 3240-R10</v>
      </c>
      <c r="L170" s="79" t="e">
        <f>MATCH(K170,#REF!,0)</f>
        <v>#REF!</v>
      </c>
      <c r="M170" s="80" t="str">
        <f ca="1" t="shared" si="50"/>
        <v>F0</v>
      </c>
      <c r="N170" s="80" t="str">
        <f ca="1" t="shared" si="51"/>
        <v>G</v>
      </c>
      <c r="O170" s="80" t="str">
        <f ca="1" t="shared" si="52"/>
        <v>C2</v>
      </c>
      <c r="P170" s="10"/>
    </row>
    <row r="171" spans="1:16" s="13" customFormat="1" ht="30" customHeight="1">
      <c r="A171" s="17" t="s">
        <v>220</v>
      </c>
      <c r="B171" s="15" t="s">
        <v>31</v>
      </c>
      <c r="C171" s="3" t="s">
        <v>223</v>
      </c>
      <c r="D171" s="4" t="s">
        <v>221</v>
      </c>
      <c r="E171" s="5" t="s">
        <v>49</v>
      </c>
      <c r="F171" s="6">
        <v>60</v>
      </c>
      <c r="G171" s="7"/>
      <c r="H171" s="8">
        <f>ROUND(G171*F171,2)</f>
        <v>0</v>
      </c>
      <c r="I171" s="9" t="s">
        <v>222</v>
      </c>
      <c r="J171" s="115">
        <f ca="1" t="shared" si="48"/>
      </c>
      <c r="K171" s="116" t="str">
        <f t="shared" si="49"/>
        <v>B137iBarrier (180 mm reveal ht, Separate)SD-203Am</v>
      </c>
      <c r="L171" s="117" t="e">
        <f>MATCH(K171,#REF!,0)</f>
        <v>#REF!</v>
      </c>
      <c r="M171" s="118" t="str">
        <f ca="1" t="shared" si="50"/>
        <v>F0</v>
      </c>
      <c r="N171" s="118" t="str">
        <f ca="1" t="shared" si="51"/>
        <v>C2</v>
      </c>
      <c r="O171" s="118" t="str">
        <f ca="1" t="shared" si="52"/>
        <v>C2</v>
      </c>
      <c r="P171" s="10"/>
    </row>
    <row r="172" spans="1:16" s="13" customFormat="1" ht="30" customHeight="1">
      <c r="A172" s="17" t="s">
        <v>115</v>
      </c>
      <c r="B172" s="15" t="s">
        <v>38</v>
      </c>
      <c r="C172" s="3" t="s">
        <v>116</v>
      </c>
      <c r="D172" s="4" t="s">
        <v>117</v>
      </c>
      <c r="E172" s="5" t="s">
        <v>49</v>
      </c>
      <c r="F172" s="6">
        <v>25</v>
      </c>
      <c r="G172" s="7"/>
      <c r="H172" s="8">
        <f>ROUND(G172*F172,2)</f>
        <v>0</v>
      </c>
      <c r="I172" s="9"/>
      <c r="J172" s="77">
        <f ca="1" t="shared" si="48"/>
      </c>
      <c r="K172" s="78" t="str">
        <f t="shared" si="49"/>
        <v>B150iCurb Ramp (8-12 mm reveal ht, Integral)SD-229A,B,Cm</v>
      </c>
      <c r="L172" s="79" t="e">
        <f>MATCH(K172,#REF!,0)</f>
        <v>#REF!</v>
      </c>
      <c r="M172" s="80" t="str">
        <f ca="1" t="shared" si="50"/>
        <v>F0</v>
      </c>
      <c r="N172" s="80" t="str">
        <f ca="1" t="shared" si="51"/>
        <v>C2</v>
      </c>
      <c r="O172" s="80" t="str">
        <f ca="1" t="shared" si="52"/>
        <v>C2</v>
      </c>
      <c r="P172" s="10"/>
    </row>
    <row r="173" spans="1:16" s="13" customFormat="1" ht="30">
      <c r="A173" s="17" t="s">
        <v>50</v>
      </c>
      <c r="B173" s="2" t="s">
        <v>286</v>
      </c>
      <c r="C173" s="3" t="s">
        <v>51</v>
      </c>
      <c r="D173" s="4" t="s">
        <v>119</v>
      </c>
      <c r="E173" s="5" t="s">
        <v>30</v>
      </c>
      <c r="F173" s="6">
        <v>35</v>
      </c>
      <c r="G173" s="7"/>
      <c r="H173" s="8">
        <f>ROUND(G173*F173,2)</f>
        <v>0</v>
      </c>
      <c r="I173" s="9"/>
      <c r="J173" s="115">
        <f ca="1" t="shared" si="48"/>
      </c>
      <c r="K173" s="116" t="str">
        <f t="shared" si="49"/>
        <v>B189Regrading Existing Interlocking Paving StonesCW 3330-R5m²</v>
      </c>
      <c r="L173" s="117" t="e">
        <f>MATCH(K173,#REF!,0)</f>
        <v>#REF!</v>
      </c>
      <c r="M173" s="118" t="str">
        <f ca="1" t="shared" si="50"/>
        <v>F0</v>
      </c>
      <c r="N173" s="118" t="str">
        <f ca="1" t="shared" si="51"/>
        <v>C2</v>
      </c>
      <c r="O173" s="118" t="str">
        <f ca="1" t="shared" si="52"/>
        <v>C2</v>
      </c>
      <c r="P173" s="10"/>
    </row>
    <row r="174" spans="1:8" ht="36" customHeight="1">
      <c r="A174" s="72"/>
      <c r="B174" s="87"/>
      <c r="C174" s="85" t="s">
        <v>20</v>
      </c>
      <c r="D174" s="75"/>
      <c r="E174" s="76"/>
      <c r="F174" s="76"/>
      <c r="G174" s="72"/>
      <c r="H174" s="60"/>
    </row>
    <row r="175" spans="1:16" s="11" customFormat="1" ht="30" customHeight="1">
      <c r="A175" s="1" t="s">
        <v>63</v>
      </c>
      <c r="B175" s="2" t="s">
        <v>287</v>
      </c>
      <c r="C175" s="3" t="s">
        <v>64</v>
      </c>
      <c r="D175" s="4" t="s">
        <v>121</v>
      </c>
      <c r="E175" s="5"/>
      <c r="F175" s="20"/>
      <c r="G175" s="14"/>
      <c r="H175" s="21"/>
      <c r="I175" s="19"/>
      <c r="J175" s="77" t="str">
        <f aca="true" ca="1" t="shared" si="53" ref="J175:J182">IF(CELL("protect",$G175)=1,"LOCKED","")</f>
        <v>LOCKED</v>
      </c>
      <c r="K175" s="78" t="str">
        <f aca="true" t="shared" si="54" ref="K175:K182">CLEAN(CONCATENATE(TRIM($A175),TRIM($C175),TRIM($D175),TRIM($E175)))</f>
        <v>C019Concrete Pavements for Early OpeningCW 3310-R14</v>
      </c>
      <c r="L175" s="79" t="e">
        <f>MATCH(K175,#REF!,0)</f>
        <v>#REF!</v>
      </c>
      <c r="M175" s="80" t="str">
        <f aca="true" ca="1" t="shared" si="55" ref="M175:M182">CELL("format",$F175)</f>
        <v>F0</v>
      </c>
      <c r="N175" s="80" t="str">
        <f aca="true" ca="1" t="shared" si="56" ref="N175:N182">CELL("format",$G175)</f>
        <v>G</v>
      </c>
      <c r="O175" s="80" t="str">
        <f aca="true" ca="1" t="shared" si="57" ref="O175:O182">CELL("format",$H175)</f>
        <v>C2</v>
      </c>
      <c r="P175" s="10"/>
    </row>
    <row r="176" spans="1:16" s="11" customFormat="1" ht="43.5" customHeight="1">
      <c r="A176" s="1" t="s">
        <v>122</v>
      </c>
      <c r="B176" s="15" t="s">
        <v>31</v>
      </c>
      <c r="C176" s="3" t="s">
        <v>123</v>
      </c>
      <c r="D176" s="4"/>
      <c r="E176" s="5" t="s">
        <v>30</v>
      </c>
      <c r="F176" s="20">
        <v>1500</v>
      </c>
      <c r="G176" s="7"/>
      <c r="H176" s="8">
        <f>ROUND(G176*F176,2)</f>
        <v>0</v>
      </c>
      <c r="I176" s="22" t="s">
        <v>124</v>
      </c>
      <c r="J176" s="77">
        <f ca="1" t="shared" si="53"/>
      </c>
      <c r="K176" s="78" t="str">
        <f t="shared" si="54"/>
        <v>C029Construction of 150 mm Concrete Pavement for Early Opening 72 Hour (Reinforced)m²</v>
      </c>
      <c r="L176" s="79" t="e">
        <f>MATCH(K176,#REF!,0)</f>
        <v>#REF!</v>
      </c>
      <c r="M176" s="80" t="str">
        <f ca="1" t="shared" si="55"/>
        <v>F0</v>
      </c>
      <c r="N176" s="80" t="str">
        <f ca="1" t="shared" si="56"/>
        <v>C2</v>
      </c>
      <c r="O176" s="80" t="str">
        <f ca="1" t="shared" si="57"/>
        <v>C2</v>
      </c>
      <c r="P176" s="10"/>
    </row>
    <row r="177" spans="1:16" s="11" customFormat="1" ht="43.5" customHeight="1">
      <c r="A177" s="1" t="s">
        <v>52</v>
      </c>
      <c r="B177" s="2" t="s">
        <v>288</v>
      </c>
      <c r="C177" s="3" t="s">
        <v>53</v>
      </c>
      <c r="D177" s="4" t="s">
        <v>121</v>
      </c>
      <c r="E177" s="5"/>
      <c r="F177" s="20"/>
      <c r="G177" s="14"/>
      <c r="H177" s="21"/>
      <c r="I177" s="9"/>
      <c r="J177" s="77" t="str">
        <f ca="1" t="shared" si="53"/>
        <v>LOCKED</v>
      </c>
      <c r="K177" s="78" t="str">
        <f t="shared" si="54"/>
        <v>C032Concrete Curbs, Curb and Gutter, and Splash StripsCW 3310-R14</v>
      </c>
      <c r="L177" s="79" t="e">
        <f>MATCH(K177,#REF!,0)</f>
        <v>#REF!</v>
      </c>
      <c r="M177" s="80" t="str">
        <f ca="1" t="shared" si="55"/>
        <v>F0</v>
      </c>
      <c r="N177" s="80" t="str">
        <f ca="1" t="shared" si="56"/>
        <v>G</v>
      </c>
      <c r="O177" s="80" t="str">
        <f ca="1" t="shared" si="57"/>
        <v>C2</v>
      </c>
      <c r="P177" s="10"/>
    </row>
    <row r="178" spans="1:16" s="13" customFormat="1" ht="43.5" customHeight="1">
      <c r="A178" s="1" t="s">
        <v>126</v>
      </c>
      <c r="B178" s="15" t="s">
        <v>31</v>
      </c>
      <c r="C178" s="3" t="s">
        <v>127</v>
      </c>
      <c r="D178" s="4" t="s">
        <v>128</v>
      </c>
      <c r="E178" s="5" t="s">
        <v>49</v>
      </c>
      <c r="F178" s="6">
        <v>10</v>
      </c>
      <c r="G178" s="7"/>
      <c r="H178" s="8">
        <f>ROUND(G178*F178,2)</f>
        <v>0</v>
      </c>
      <c r="I178" s="9" t="s">
        <v>129</v>
      </c>
      <c r="J178" s="77">
        <f ca="1" t="shared" si="53"/>
      </c>
      <c r="K178" s="78" t="str">
        <f t="shared" si="54"/>
        <v>C044Construction of Lip Curb (75 mm ht, Integral)SD-202Am</v>
      </c>
      <c r="L178" s="79" t="e">
        <f>MATCH(K178,#REF!,0)</f>
        <v>#REF!</v>
      </c>
      <c r="M178" s="80" t="str">
        <f ca="1" t="shared" si="55"/>
        <v>F0</v>
      </c>
      <c r="N178" s="80" t="str">
        <f ca="1" t="shared" si="56"/>
        <v>C2</v>
      </c>
      <c r="O178" s="80" t="str">
        <f ca="1" t="shared" si="57"/>
        <v>C2</v>
      </c>
      <c r="P178" s="10"/>
    </row>
    <row r="179" spans="1:16" s="13" customFormat="1" ht="43.5" customHeight="1">
      <c r="A179" s="1" t="s">
        <v>156</v>
      </c>
      <c r="B179" s="2" t="s">
        <v>289</v>
      </c>
      <c r="C179" s="3" t="s">
        <v>158</v>
      </c>
      <c r="D179" s="4" t="s">
        <v>159</v>
      </c>
      <c r="F179" s="6"/>
      <c r="G179" s="14"/>
      <c r="H179" s="21"/>
      <c r="I179" s="9"/>
      <c r="J179" s="77" t="str">
        <f ca="1" t="shared" si="53"/>
        <v>LOCKED</v>
      </c>
      <c r="K179" s="78" t="str">
        <f t="shared" si="54"/>
        <v>C055Construction of Asphaltic Concrete PavementsCW 3410-R9</v>
      </c>
      <c r="L179" s="79" t="e">
        <f>MATCH(K179,#REF!,0)</f>
        <v>#REF!</v>
      </c>
      <c r="M179" s="80" t="str">
        <f ca="1" t="shared" si="55"/>
        <v>F0</v>
      </c>
      <c r="N179" s="80" t="str">
        <f ca="1" t="shared" si="56"/>
        <v>G</v>
      </c>
      <c r="O179" s="80" t="str">
        <f ca="1" t="shared" si="57"/>
        <v>C2</v>
      </c>
      <c r="P179" s="10"/>
    </row>
    <row r="180" spans="1:16" s="13" customFormat="1" ht="30" customHeight="1">
      <c r="A180" s="1" t="s">
        <v>160</v>
      </c>
      <c r="B180" s="15" t="s">
        <v>31</v>
      </c>
      <c r="C180" s="3" t="s">
        <v>61</v>
      </c>
      <c r="D180" s="4"/>
      <c r="E180" s="5"/>
      <c r="F180" s="6"/>
      <c r="G180" s="14"/>
      <c r="H180" s="21"/>
      <c r="I180" s="9"/>
      <c r="J180" s="77" t="str">
        <f ca="1" t="shared" si="53"/>
        <v>LOCKED</v>
      </c>
      <c r="K180" s="78" t="str">
        <f t="shared" si="54"/>
        <v>C059Tie-ins and Approaches</v>
      </c>
      <c r="L180" s="79" t="e">
        <f>MATCH(K180,#REF!,0)</f>
        <v>#REF!</v>
      </c>
      <c r="M180" s="80" t="str">
        <f ca="1" t="shared" si="55"/>
        <v>F0</v>
      </c>
      <c r="N180" s="80" t="str">
        <f ca="1" t="shared" si="56"/>
        <v>G</v>
      </c>
      <c r="O180" s="80" t="str">
        <f ca="1" t="shared" si="57"/>
        <v>C2</v>
      </c>
      <c r="P180" s="10"/>
    </row>
    <row r="181" spans="1:16" s="13" customFormat="1" ht="30" customHeight="1">
      <c r="A181" s="1" t="s">
        <v>161</v>
      </c>
      <c r="B181" s="18" t="s">
        <v>103</v>
      </c>
      <c r="C181" s="3" t="s">
        <v>162</v>
      </c>
      <c r="D181" s="4"/>
      <c r="E181" s="5" t="s">
        <v>32</v>
      </c>
      <c r="F181" s="6">
        <v>15</v>
      </c>
      <c r="G181" s="7"/>
      <c r="H181" s="8">
        <f>ROUND(G181*F181,2)</f>
        <v>0</v>
      </c>
      <c r="I181" s="9"/>
      <c r="J181" s="77">
        <f ca="1" t="shared" si="53"/>
      </c>
      <c r="K181" s="78" t="str">
        <f t="shared" si="54"/>
        <v>C062Type IItonne</v>
      </c>
      <c r="L181" s="79" t="e">
        <f>MATCH(K181,#REF!,0)</f>
        <v>#REF!</v>
      </c>
      <c r="M181" s="80" t="str">
        <f ca="1" t="shared" si="55"/>
        <v>F0</v>
      </c>
      <c r="N181" s="80" t="str">
        <f ca="1" t="shared" si="56"/>
        <v>C2</v>
      </c>
      <c r="O181" s="80" t="str">
        <f ca="1" t="shared" si="57"/>
        <v>C2</v>
      </c>
      <c r="P181" s="10"/>
    </row>
    <row r="182" spans="1:16" s="13" customFormat="1" ht="30" customHeight="1" thickBot="1">
      <c r="A182" s="138"/>
      <c r="B182" s="2" t="s">
        <v>290</v>
      </c>
      <c r="C182" s="3" t="s">
        <v>164</v>
      </c>
      <c r="D182" s="4" t="s">
        <v>325</v>
      </c>
      <c r="E182" s="5" t="s">
        <v>30</v>
      </c>
      <c r="F182" s="6">
        <v>100</v>
      </c>
      <c r="G182" s="7"/>
      <c r="H182" s="8">
        <f>ROUND(G182*F182,2)</f>
        <v>0</v>
      </c>
      <c r="I182" s="137"/>
      <c r="J182" s="77">
        <f ca="1" t="shared" si="53"/>
      </c>
      <c r="K182" s="78" t="str">
        <f t="shared" si="54"/>
        <v>Plain Concrete PavementE10m²</v>
      </c>
      <c r="L182" s="79" t="e">
        <f>MATCH(K182,#REF!,0)</f>
        <v>#REF!</v>
      </c>
      <c r="M182" s="80" t="str">
        <f ca="1" t="shared" si="55"/>
        <v>F0</v>
      </c>
      <c r="N182" s="80" t="str">
        <f ca="1" t="shared" si="56"/>
        <v>C2</v>
      </c>
      <c r="O182" s="80" t="str">
        <f ca="1" t="shared" si="57"/>
        <v>C2</v>
      </c>
      <c r="P182" s="10"/>
    </row>
    <row r="183" spans="1:16" s="11" customFormat="1" ht="36" customHeight="1" thickTop="1">
      <c r="A183" s="119"/>
      <c r="B183" s="129"/>
      <c r="C183" s="130" t="s">
        <v>21</v>
      </c>
      <c r="D183" s="131"/>
      <c r="E183" s="131"/>
      <c r="F183" s="131"/>
      <c r="G183" s="14"/>
      <c r="H183" s="132"/>
      <c r="I183" s="9"/>
      <c r="J183" s="115" t="str">
        <f ca="1">IF(CELL("protect",$G183)=1,"LOCKED","")</f>
        <v>LOCKED</v>
      </c>
      <c r="K183" s="116" t="str">
        <f>CLEAN(CONCATENATE(TRIM($A183),TRIM($C183),TRIM($D183),TRIM($E183)))</f>
        <v>ADJUSTMENTS</v>
      </c>
      <c r="L183" s="117" t="e">
        <f>MATCH(K183,#REF!,0)</f>
        <v>#REF!</v>
      </c>
      <c r="M183" s="118" t="str">
        <f ca="1">CELL("format",$F183)</f>
        <v>F0</v>
      </c>
      <c r="N183" s="118" t="str">
        <f ca="1">CELL("format",$G183)</f>
        <v>G</v>
      </c>
      <c r="O183" s="118" t="str">
        <f ca="1">CELL("format",$H183)</f>
        <v>F2</v>
      </c>
      <c r="P183" s="10"/>
    </row>
    <row r="184" spans="1:16" s="13" customFormat="1" ht="43.5" customHeight="1">
      <c r="A184" s="1" t="s">
        <v>54</v>
      </c>
      <c r="B184" s="2" t="s">
        <v>291</v>
      </c>
      <c r="C184" s="3" t="s">
        <v>66</v>
      </c>
      <c r="D184" s="4" t="s">
        <v>149</v>
      </c>
      <c r="E184" s="5" t="s">
        <v>37</v>
      </c>
      <c r="F184" s="20">
        <v>3</v>
      </c>
      <c r="G184" s="7"/>
      <c r="H184" s="8">
        <f>ROUND(G184*F184,2)</f>
        <v>0</v>
      </c>
      <c r="I184" s="9"/>
      <c r="J184" s="115">
        <f ca="1">IF(CELL("protect",$G184)=1,"LOCKED","")</f>
      </c>
      <c r="K184" s="116" t="str">
        <f>CLEAN(CONCATENATE(TRIM($A184),TRIM($C184),TRIM($D184),TRIM($E184)))</f>
        <v>F001Adjustment of Catch Basins / Manholes FramesCW 3210-R7each</v>
      </c>
      <c r="L184" s="117" t="e">
        <f>MATCH(K184,#REF!,0)</f>
        <v>#REF!</v>
      </c>
      <c r="M184" s="118" t="str">
        <f ca="1">CELL("format",$F184)</f>
        <v>F0</v>
      </c>
      <c r="N184" s="118" t="str">
        <f ca="1">CELL("format",$G184)</f>
        <v>C2</v>
      </c>
      <c r="O184" s="118" t="str">
        <f ca="1">CELL("format",$H184)</f>
        <v>C2</v>
      </c>
      <c r="P184" s="10"/>
    </row>
    <row r="185" spans="1:16" s="13" customFormat="1" ht="43.5" customHeight="1">
      <c r="A185" s="1" t="s">
        <v>326</v>
      </c>
      <c r="B185" s="2" t="s">
        <v>292</v>
      </c>
      <c r="C185" s="3" t="s">
        <v>327</v>
      </c>
      <c r="D185" s="4" t="s">
        <v>149</v>
      </c>
      <c r="E185" s="5" t="s">
        <v>37</v>
      </c>
      <c r="F185" s="20">
        <v>2</v>
      </c>
      <c r="G185" s="7"/>
      <c r="H185" s="8">
        <f>ROUND(G185*F185,2)</f>
        <v>0</v>
      </c>
      <c r="I185" s="9"/>
      <c r="J185" s="115">
        <f ca="1">IF(CELL("protect",$G185)=1,"LOCKED","")</f>
      </c>
      <c r="K185" s="116" t="str">
        <f>CLEAN(CONCATENATE(TRIM($A185),TRIM($C185),TRIM($D185),TRIM($E185)))</f>
        <v>F015Adjustment of Curb and Gutter Inlet FramesCW 3210-R7each</v>
      </c>
      <c r="L185" s="117" t="e">
        <f>MATCH(K185,#REF!,0)</f>
        <v>#REF!</v>
      </c>
      <c r="M185" s="118" t="str">
        <f ca="1">CELL("format",$F185)</f>
        <v>F0</v>
      </c>
      <c r="N185" s="118" t="str">
        <f ca="1">CELL("format",$G185)</f>
        <v>C2</v>
      </c>
      <c r="O185" s="118" t="str">
        <f ca="1">CELL("format",$H185)</f>
        <v>C2</v>
      </c>
      <c r="P185" s="10"/>
    </row>
    <row r="186" spans="1:8" ht="36" customHeight="1">
      <c r="A186" s="72"/>
      <c r="B186" s="73"/>
      <c r="C186" s="85" t="s">
        <v>22</v>
      </c>
      <c r="D186" s="75"/>
      <c r="E186" s="86"/>
      <c r="F186" s="75"/>
      <c r="G186" s="72"/>
      <c r="H186" s="60"/>
    </row>
    <row r="187" spans="1:16" s="11" customFormat="1" ht="30" customHeight="1">
      <c r="A187" s="17" t="s">
        <v>55</v>
      </c>
      <c r="B187" s="2" t="s">
        <v>293</v>
      </c>
      <c r="C187" s="3" t="s">
        <v>56</v>
      </c>
      <c r="D187" s="4" t="s">
        <v>150</v>
      </c>
      <c r="E187" s="5"/>
      <c r="F187" s="6"/>
      <c r="G187" s="14"/>
      <c r="H187" s="8"/>
      <c r="I187" s="9"/>
      <c r="J187" s="77" t="str">
        <f ca="1">IF(CELL("protect",$G187)=1,"LOCKED","")</f>
        <v>LOCKED</v>
      </c>
      <c r="K187" s="78" t="str">
        <f>CLEAN(CONCATENATE(TRIM($A187),TRIM($C187),TRIM($D187),TRIM($E187)))</f>
        <v>G001SoddingCW 3510-R9</v>
      </c>
      <c r="L187" s="79" t="e">
        <f>MATCH(K187,#REF!,0)</f>
        <v>#REF!</v>
      </c>
      <c r="M187" s="80" t="str">
        <f ca="1">CELL("format",$F187)</f>
        <v>F0</v>
      </c>
      <c r="N187" s="80" t="str">
        <f ca="1">CELL("format",$G187)</f>
        <v>G</v>
      </c>
      <c r="O187" s="80" t="str">
        <f ca="1">CELL("format",$H187)</f>
        <v>C2</v>
      </c>
      <c r="P187" s="10"/>
    </row>
    <row r="188" spans="1:16" s="13" customFormat="1" ht="30" customHeight="1">
      <c r="A188" s="17" t="s">
        <v>151</v>
      </c>
      <c r="B188" s="15" t="s">
        <v>31</v>
      </c>
      <c r="C188" s="3" t="s">
        <v>152</v>
      </c>
      <c r="D188" s="4"/>
      <c r="E188" s="5" t="s">
        <v>30</v>
      </c>
      <c r="F188" s="6">
        <v>60</v>
      </c>
      <c r="G188" s="7"/>
      <c r="H188" s="8">
        <f>ROUND(G188*F188,2)</f>
        <v>0</v>
      </c>
      <c r="I188" s="25"/>
      <c r="J188" s="77">
        <f ca="1">IF(CELL("protect",$G188)=1,"LOCKED","")</f>
      </c>
      <c r="K188" s="78" t="str">
        <f>CLEAN(CONCATENATE(TRIM($A188),TRIM($C188),TRIM($D188),TRIM($E188)))</f>
        <v>G002width &lt; 600 mmm²</v>
      </c>
      <c r="L188" s="79" t="e">
        <f>MATCH(K188,#REF!,0)</f>
        <v>#REF!</v>
      </c>
      <c r="M188" s="80" t="str">
        <f ca="1">CELL("format",$F188)</f>
        <v>F0</v>
      </c>
      <c r="N188" s="80" t="str">
        <f ca="1">CELL("format",$G188)</f>
        <v>C2</v>
      </c>
      <c r="O188" s="80" t="str">
        <f ca="1">CELL("format",$H188)</f>
        <v>C2</v>
      </c>
      <c r="P188" s="10"/>
    </row>
    <row r="189" spans="1:16" s="13" customFormat="1" ht="30" customHeight="1">
      <c r="A189" s="17" t="s">
        <v>153</v>
      </c>
      <c r="B189" s="2" t="s">
        <v>335</v>
      </c>
      <c r="C189" s="3" t="s">
        <v>154</v>
      </c>
      <c r="D189" s="4" t="s">
        <v>155</v>
      </c>
      <c r="E189" s="5" t="s">
        <v>30</v>
      </c>
      <c r="F189" s="6">
        <v>250</v>
      </c>
      <c r="G189" s="7"/>
      <c r="H189" s="8">
        <f>ROUND(G189*F189,2)</f>
        <v>0</v>
      </c>
      <c r="I189" s="9"/>
      <c r="J189" s="77">
        <f ca="1">IF(CELL("protect",$G189)=1,"LOCKED","")</f>
      </c>
      <c r="K189" s="78" t="str">
        <f>CLEAN(CONCATENATE(TRIM($A189),TRIM($C189),TRIM($D189),TRIM($E189)))</f>
        <v>G004SeedingCW 3520-R7m²</v>
      </c>
      <c r="L189" s="79" t="e">
        <f>MATCH(K189,#REF!,0)</f>
        <v>#REF!</v>
      </c>
      <c r="M189" s="80" t="str">
        <f ca="1">CELL("format",$F189)</f>
        <v>F0</v>
      </c>
      <c r="N189" s="80" t="str">
        <f ca="1">CELL("format",$G189)</f>
        <v>C2</v>
      </c>
      <c r="O189" s="80" t="str">
        <f ca="1">CELL("format",$H189)</f>
        <v>C2</v>
      </c>
      <c r="P189" s="10"/>
    </row>
    <row r="190" spans="1:8" s="71" customFormat="1" ht="39.75" customHeight="1" thickBot="1">
      <c r="A190" s="93"/>
      <c r="B190" s="89" t="str">
        <f>B144</f>
        <v>C</v>
      </c>
      <c r="C190" s="161" t="str">
        <f>C144</f>
        <v>HOME / ETHELBERT ALLEY - WOLSELEY TO WESTMINSTER</v>
      </c>
      <c r="D190" s="156"/>
      <c r="E190" s="156"/>
      <c r="F190" s="157"/>
      <c r="G190" s="93" t="s">
        <v>16</v>
      </c>
      <c r="H190" s="93">
        <f>SUM(H144:H189)</f>
        <v>0</v>
      </c>
    </row>
    <row r="191" spans="1:8" s="71" customFormat="1" ht="36" customHeight="1" thickTop="1">
      <c r="A191" s="90"/>
      <c r="B191" s="91" t="s">
        <v>14</v>
      </c>
      <c r="C191" s="173" t="s">
        <v>208</v>
      </c>
      <c r="D191" s="174"/>
      <c r="E191" s="174"/>
      <c r="F191" s="175"/>
      <c r="G191" s="90"/>
      <c r="H191" s="92"/>
    </row>
    <row r="192" spans="1:16" s="11" customFormat="1" ht="30" customHeight="1">
      <c r="A192" s="1" t="s">
        <v>68</v>
      </c>
      <c r="B192" s="2" t="s">
        <v>294</v>
      </c>
      <c r="C192" s="3" t="s">
        <v>69</v>
      </c>
      <c r="D192" s="4" t="s">
        <v>70</v>
      </c>
      <c r="E192" s="5" t="s">
        <v>28</v>
      </c>
      <c r="F192" s="6">
        <v>1035</v>
      </c>
      <c r="G192" s="7"/>
      <c r="H192" s="8">
        <f>ROUND(G192*F192,2)</f>
        <v>0</v>
      </c>
      <c r="I192" s="9"/>
      <c r="J192" s="77">
        <f aca="true" ca="1" t="shared" si="58" ref="J192:J202">IF(CELL("protect",$G192)=1,"LOCKED","")</f>
      </c>
      <c r="K192" s="78" t="str">
        <f aca="true" t="shared" si="59" ref="K192:K202">CLEAN(CONCATENATE(TRIM($A192),TRIM($C192),TRIM($D192),TRIM($E192)))</f>
        <v>A003ExcavationCW 3110-R17m³</v>
      </c>
      <c r="L192" s="79" t="e">
        <f>MATCH(K192,#REF!,0)</f>
        <v>#REF!</v>
      </c>
      <c r="M192" s="80" t="str">
        <f aca="true" ca="1" t="shared" si="60" ref="M192:M202">CELL("format",$F192)</f>
        <v>F0</v>
      </c>
      <c r="N192" s="80" t="str">
        <f aca="true" ca="1" t="shared" si="61" ref="N192:N202">CELL("format",$G192)</f>
        <v>C2</v>
      </c>
      <c r="O192" s="80" t="str">
        <f aca="true" ca="1" t="shared" si="62" ref="O192:O202">CELL("format",$H192)</f>
        <v>C2</v>
      </c>
      <c r="P192" s="10"/>
    </row>
    <row r="193" spans="1:16" s="13" customFormat="1" ht="30" customHeight="1">
      <c r="A193" s="12" t="s">
        <v>71</v>
      </c>
      <c r="B193" s="2" t="s">
        <v>295</v>
      </c>
      <c r="C193" s="3" t="s">
        <v>72</v>
      </c>
      <c r="D193" s="4" t="s">
        <v>70</v>
      </c>
      <c r="E193" s="5" t="s">
        <v>30</v>
      </c>
      <c r="F193" s="6">
        <v>1900</v>
      </c>
      <c r="G193" s="7"/>
      <c r="H193" s="8">
        <f>ROUND(G193*F193,2)</f>
        <v>0</v>
      </c>
      <c r="I193" s="9"/>
      <c r="J193" s="77">
        <f ca="1" t="shared" si="58"/>
      </c>
      <c r="K193" s="78" t="str">
        <f t="shared" si="59"/>
        <v>A004Sub-Grade CompactionCW 3110-R17m²</v>
      </c>
      <c r="L193" s="79" t="e">
        <f>MATCH(K193,#REF!,0)</f>
        <v>#REF!</v>
      </c>
      <c r="M193" s="80" t="str">
        <f ca="1" t="shared" si="60"/>
        <v>F0</v>
      </c>
      <c r="N193" s="80" t="str">
        <f ca="1" t="shared" si="61"/>
        <v>C2</v>
      </c>
      <c r="O193" s="80" t="str">
        <f ca="1" t="shared" si="62"/>
        <v>C2</v>
      </c>
      <c r="P193" s="10"/>
    </row>
    <row r="194" spans="1:16" s="11" customFormat="1" ht="30" customHeight="1">
      <c r="A194" s="12" t="s">
        <v>73</v>
      </c>
      <c r="B194" s="2" t="s">
        <v>296</v>
      </c>
      <c r="C194" s="3" t="s">
        <v>75</v>
      </c>
      <c r="D194" s="4" t="s">
        <v>70</v>
      </c>
      <c r="E194" s="5"/>
      <c r="F194" s="6"/>
      <c r="G194" s="14"/>
      <c r="H194" s="8"/>
      <c r="I194" s="9" t="s">
        <v>76</v>
      </c>
      <c r="J194" s="77" t="str">
        <f ca="1" t="shared" si="58"/>
        <v>LOCKED</v>
      </c>
      <c r="K194" s="78" t="str">
        <f t="shared" si="59"/>
        <v>A007Crushed Sub-base MaterialCW 3110-R17</v>
      </c>
      <c r="L194" s="79" t="e">
        <f>MATCH(K194,#REF!,0)</f>
        <v>#REF!</v>
      </c>
      <c r="M194" s="80" t="str">
        <f ca="1" t="shared" si="60"/>
        <v>F0</v>
      </c>
      <c r="N194" s="80" t="str">
        <f ca="1" t="shared" si="61"/>
        <v>G</v>
      </c>
      <c r="O194" s="80" t="str">
        <f ca="1" t="shared" si="62"/>
        <v>C2</v>
      </c>
      <c r="P194" s="10"/>
    </row>
    <row r="195" spans="1:16" s="11" customFormat="1" ht="30" customHeight="1">
      <c r="A195" s="12" t="s">
        <v>77</v>
      </c>
      <c r="B195" s="15" t="s">
        <v>31</v>
      </c>
      <c r="C195" s="3" t="s">
        <v>78</v>
      </c>
      <c r="D195" s="4" t="s">
        <v>1</v>
      </c>
      <c r="E195" s="5" t="s">
        <v>32</v>
      </c>
      <c r="F195" s="6">
        <v>2020</v>
      </c>
      <c r="G195" s="7"/>
      <c r="H195" s="8">
        <f aca="true" t="shared" si="63" ref="H195:H200">ROUND(G195*F195,2)</f>
        <v>0</v>
      </c>
      <c r="I195" s="9" t="s">
        <v>79</v>
      </c>
      <c r="J195" s="77">
        <f ca="1" t="shared" si="58"/>
      </c>
      <c r="K195" s="78" t="str">
        <f t="shared" si="59"/>
        <v>A007A50 mmtonne</v>
      </c>
      <c r="L195" s="79" t="e">
        <f>MATCH(K195,#REF!,0)</f>
        <v>#REF!</v>
      </c>
      <c r="M195" s="80" t="str">
        <f ca="1" t="shared" si="60"/>
        <v>F0</v>
      </c>
      <c r="N195" s="80" t="str">
        <f ca="1" t="shared" si="61"/>
        <v>C2</v>
      </c>
      <c r="O195" s="80" t="str">
        <f ca="1" t="shared" si="62"/>
        <v>C2</v>
      </c>
      <c r="P195" s="10"/>
    </row>
    <row r="196" spans="1:16" s="11" customFormat="1" ht="30" customHeight="1">
      <c r="A196" s="12" t="s">
        <v>33</v>
      </c>
      <c r="B196" s="2" t="s">
        <v>297</v>
      </c>
      <c r="C196" s="3" t="s">
        <v>34</v>
      </c>
      <c r="D196" s="4" t="s">
        <v>70</v>
      </c>
      <c r="E196" s="5" t="s">
        <v>28</v>
      </c>
      <c r="F196" s="6">
        <v>130</v>
      </c>
      <c r="G196" s="7"/>
      <c r="H196" s="8">
        <f t="shared" si="63"/>
        <v>0</v>
      </c>
      <c r="I196" s="9" t="s">
        <v>81</v>
      </c>
      <c r="J196" s="77">
        <f ca="1" t="shared" si="58"/>
      </c>
      <c r="K196" s="78" t="str">
        <f t="shared" si="59"/>
        <v>A010Supplying and Placing Base Course MaterialCW 3110-R17m³</v>
      </c>
      <c r="L196" s="79" t="e">
        <f>MATCH(K196,#REF!,0)</f>
        <v>#REF!</v>
      </c>
      <c r="M196" s="80" t="str">
        <f ca="1" t="shared" si="60"/>
        <v>F0</v>
      </c>
      <c r="N196" s="80" t="str">
        <f ca="1" t="shared" si="61"/>
        <v>C2</v>
      </c>
      <c r="O196" s="80" t="str">
        <f ca="1" t="shared" si="62"/>
        <v>C2</v>
      </c>
      <c r="P196" s="10"/>
    </row>
    <row r="197" spans="1:16" s="13" customFormat="1" ht="30" customHeight="1">
      <c r="A197" s="12" t="s">
        <v>35</v>
      </c>
      <c r="B197" s="2" t="s">
        <v>299</v>
      </c>
      <c r="C197" s="3" t="s">
        <v>36</v>
      </c>
      <c r="D197" s="4" t="s">
        <v>70</v>
      </c>
      <c r="E197" s="5" t="s">
        <v>30</v>
      </c>
      <c r="F197" s="6">
        <v>18</v>
      </c>
      <c r="G197" s="7"/>
      <c r="H197" s="8">
        <f t="shared" si="63"/>
        <v>0</v>
      </c>
      <c r="I197" s="9" t="s">
        <v>165</v>
      </c>
      <c r="J197" s="77">
        <f ca="1" t="shared" si="58"/>
      </c>
      <c r="K197" s="78"/>
      <c r="L197" s="79"/>
      <c r="M197" s="80" t="str">
        <f ca="1" t="shared" si="60"/>
        <v>F0</v>
      </c>
      <c r="N197" s="80" t="str">
        <f ca="1" t="shared" si="61"/>
        <v>C2</v>
      </c>
      <c r="O197" s="80" t="str">
        <f ca="1" t="shared" si="62"/>
        <v>C2</v>
      </c>
      <c r="P197" s="10"/>
    </row>
    <row r="198" spans="1:16" s="13" customFormat="1" ht="30" customHeight="1">
      <c r="A198" s="29" t="s">
        <v>168</v>
      </c>
      <c r="B198" s="26" t="s">
        <v>298</v>
      </c>
      <c r="C198" s="30" t="s">
        <v>169</v>
      </c>
      <c r="D198" s="27" t="s">
        <v>70</v>
      </c>
      <c r="E198" s="31" t="s">
        <v>28</v>
      </c>
      <c r="F198" s="32">
        <v>5</v>
      </c>
      <c r="G198" s="28"/>
      <c r="H198" s="8">
        <f t="shared" si="63"/>
        <v>0</v>
      </c>
      <c r="I198" s="33"/>
      <c r="J198" s="81">
        <f ca="1" t="shared" si="58"/>
      </c>
      <c r="K198" s="82" t="s">
        <v>170</v>
      </c>
      <c r="L198" s="83" t="e">
        <v>#REF!</v>
      </c>
      <c r="M198" s="84" t="s">
        <v>166</v>
      </c>
      <c r="N198" s="84" t="s">
        <v>167</v>
      </c>
      <c r="O198" s="84" t="s">
        <v>167</v>
      </c>
      <c r="P198" s="34"/>
    </row>
    <row r="199" spans="1:16" s="13" customFormat="1" ht="30" customHeight="1">
      <c r="A199" s="12" t="s">
        <v>82</v>
      </c>
      <c r="B199" s="2" t="s">
        <v>300</v>
      </c>
      <c r="C199" s="3" t="s">
        <v>84</v>
      </c>
      <c r="D199" s="4" t="s">
        <v>85</v>
      </c>
      <c r="E199" s="5" t="s">
        <v>30</v>
      </c>
      <c r="F199" s="6">
        <v>1860</v>
      </c>
      <c r="G199" s="7"/>
      <c r="H199" s="8">
        <f t="shared" si="63"/>
        <v>0</v>
      </c>
      <c r="I199" s="9"/>
      <c r="J199" s="77">
        <f ca="1" t="shared" si="58"/>
      </c>
      <c r="K199" s="78" t="str">
        <f t="shared" si="59"/>
        <v>A022Separation Geotextile FabricCW 3130-R4m²</v>
      </c>
      <c r="L199" s="79" t="e">
        <f>MATCH(K199,#REF!,0)</f>
        <v>#REF!</v>
      </c>
      <c r="M199" s="80" t="str">
        <f ca="1" t="shared" si="60"/>
        <v>F0</v>
      </c>
      <c r="N199" s="80" t="str">
        <f ca="1" t="shared" si="61"/>
        <v>C2</v>
      </c>
      <c r="O199" s="80" t="str">
        <f ca="1" t="shared" si="62"/>
        <v>C2</v>
      </c>
      <c r="P199" s="10"/>
    </row>
    <row r="200" spans="1:16" s="13" customFormat="1" ht="30" customHeight="1">
      <c r="A200" s="12" t="s">
        <v>86</v>
      </c>
      <c r="B200" s="26" t="s">
        <v>301</v>
      </c>
      <c r="C200" s="3" t="s">
        <v>88</v>
      </c>
      <c r="D200" s="4" t="s">
        <v>89</v>
      </c>
      <c r="E200" s="5" t="s">
        <v>30</v>
      </c>
      <c r="F200" s="6">
        <v>1580</v>
      </c>
      <c r="G200" s="7"/>
      <c r="H200" s="8">
        <f t="shared" si="63"/>
        <v>0</v>
      </c>
      <c r="I200" s="9"/>
      <c r="J200" s="77">
        <f ca="1" t="shared" si="58"/>
      </c>
      <c r="K200" s="78" t="str">
        <f t="shared" si="59"/>
        <v>A022ASupply and Install GeogridCW 3135-R1m²</v>
      </c>
      <c r="L200" s="79" t="e">
        <f>MATCH(K200,#REF!,0)</f>
        <v>#REF!</v>
      </c>
      <c r="M200" s="80" t="str">
        <f ca="1" t="shared" si="60"/>
        <v>F0</v>
      </c>
      <c r="N200" s="80" t="str">
        <f ca="1" t="shared" si="61"/>
        <v>C2</v>
      </c>
      <c r="O200" s="80" t="str">
        <f ca="1" t="shared" si="62"/>
        <v>C2</v>
      </c>
      <c r="P200" s="10"/>
    </row>
    <row r="201" spans="1:16" s="13" customFormat="1" ht="30" customHeight="1">
      <c r="A201" s="1" t="s">
        <v>90</v>
      </c>
      <c r="B201" s="2" t="s">
        <v>302</v>
      </c>
      <c r="C201" s="3" t="s">
        <v>92</v>
      </c>
      <c r="D201" s="4" t="s">
        <v>93</v>
      </c>
      <c r="E201" s="5"/>
      <c r="F201" s="6"/>
      <c r="G201" s="14"/>
      <c r="H201" s="8"/>
      <c r="I201" s="9"/>
      <c r="J201" s="77" t="str">
        <f ca="1" t="shared" si="58"/>
        <v>LOCKED</v>
      </c>
      <c r="K201" s="78" t="str">
        <f t="shared" si="59"/>
        <v>A024Surfacing MaterialCW 3150-R4</v>
      </c>
      <c r="L201" s="79" t="e">
        <f>MATCH(K201,#REF!,0)</f>
        <v>#REF!</v>
      </c>
      <c r="M201" s="80" t="str">
        <f ca="1" t="shared" si="60"/>
        <v>F0</v>
      </c>
      <c r="N201" s="80" t="str">
        <f ca="1" t="shared" si="61"/>
        <v>G</v>
      </c>
      <c r="O201" s="80" t="str">
        <f ca="1" t="shared" si="62"/>
        <v>C2</v>
      </c>
      <c r="P201" s="10"/>
    </row>
    <row r="202" spans="1:16" s="11" customFormat="1" ht="30" customHeight="1">
      <c r="A202" s="1" t="s">
        <v>229</v>
      </c>
      <c r="B202" s="15" t="s">
        <v>31</v>
      </c>
      <c r="C202" s="3" t="s">
        <v>230</v>
      </c>
      <c r="D202" s="4" t="s">
        <v>1</v>
      </c>
      <c r="E202" s="5" t="s">
        <v>32</v>
      </c>
      <c r="F202" s="6">
        <v>45</v>
      </c>
      <c r="G202" s="7"/>
      <c r="H202" s="8">
        <f>ROUND(G202*F202,2)</f>
        <v>0</v>
      </c>
      <c r="I202" s="9"/>
      <c r="J202" s="115">
        <f ca="1" t="shared" si="58"/>
      </c>
      <c r="K202" s="116" t="str">
        <f t="shared" si="59"/>
        <v>A026Limestonetonne</v>
      </c>
      <c r="L202" s="117" t="e">
        <f>MATCH(K202,#REF!,0)</f>
        <v>#REF!</v>
      </c>
      <c r="M202" s="118" t="str">
        <f ca="1" t="shared" si="60"/>
        <v>F0</v>
      </c>
      <c r="N202" s="118" t="str">
        <f ca="1" t="shared" si="61"/>
        <v>C2</v>
      </c>
      <c r="O202" s="118" t="str">
        <f ca="1" t="shared" si="62"/>
        <v>C2</v>
      </c>
      <c r="P202" s="10"/>
    </row>
    <row r="203" spans="1:8" ht="36" customHeight="1">
      <c r="A203" s="72"/>
      <c r="B203" s="73"/>
      <c r="C203" s="85" t="s">
        <v>19</v>
      </c>
      <c r="D203" s="75"/>
      <c r="E203" s="86"/>
      <c r="F203" s="75"/>
      <c r="G203" s="72"/>
      <c r="H203" s="60"/>
    </row>
    <row r="204" spans="1:16" s="11" customFormat="1" ht="30" customHeight="1">
      <c r="A204" s="17" t="s">
        <v>57</v>
      </c>
      <c r="B204" s="2" t="s">
        <v>303</v>
      </c>
      <c r="C204" s="3" t="s">
        <v>58</v>
      </c>
      <c r="D204" s="4" t="s">
        <v>70</v>
      </c>
      <c r="E204" s="5"/>
      <c r="F204" s="6"/>
      <c r="G204" s="14"/>
      <c r="H204" s="8"/>
      <c r="I204" s="9"/>
      <c r="J204" s="77" t="str">
        <f aca="true" ca="1" t="shared" si="64" ref="J204:J222">IF(CELL("protect",$G204)=1,"LOCKED","")</f>
        <v>LOCKED</v>
      </c>
      <c r="K204" s="78" t="str">
        <f aca="true" t="shared" si="65" ref="K204:K222">CLEAN(CONCATENATE(TRIM($A204),TRIM($C204),TRIM($D204),TRIM($E204)))</f>
        <v>B001Pavement RemovalCW 3110-R17</v>
      </c>
      <c r="L204" s="79" t="e">
        <f>MATCH(K204,#REF!,0)</f>
        <v>#REF!</v>
      </c>
      <c r="M204" s="80" t="str">
        <f aca="true" ca="1" t="shared" si="66" ref="M204:M222">CELL("format",$F204)</f>
        <v>F0</v>
      </c>
      <c r="N204" s="80" t="str">
        <f aca="true" ca="1" t="shared" si="67" ref="N204:N222">CELL("format",$G204)</f>
        <v>G</v>
      </c>
      <c r="O204" s="80" t="str">
        <f aca="true" ca="1" t="shared" si="68" ref="O204:O222">CELL("format",$H204)</f>
        <v>C2</v>
      </c>
      <c r="P204" s="10"/>
    </row>
    <row r="205" spans="1:16" s="13" customFormat="1" ht="30" customHeight="1">
      <c r="A205" s="17" t="s">
        <v>59</v>
      </c>
      <c r="B205" s="15" t="s">
        <v>31</v>
      </c>
      <c r="C205" s="3" t="s">
        <v>60</v>
      </c>
      <c r="D205" s="4" t="s">
        <v>1</v>
      </c>
      <c r="E205" s="5" t="s">
        <v>30</v>
      </c>
      <c r="F205" s="6">
        <v>1810</v>
      </c>
      <c r="G205" s="7"/>
      <c r="H205" s="8">
        <f>ROUND(G205*F205,2)</f>
        <v>0</v>
      </c>
      <c r="I205" s="9"/>
      <c r="J205" s="77">
        <f ca="1" t="shared" si="64"/>
      </c>
      <c r="K205" s="78" t="str">
        <f t="shared" si="65"/>
        <v>B002Concrete Pavementm²</v>
      </c>
      <c r="L205" s="79" t="e">
        <f>MATCH(K205,#REF!,0)</f>
        <v>#REF!</v>
      </c>
      <c r="M205" s="80" t="str">
        <f ca="1" t="shared" si="66"/>
        <v>F0</v>
      </c>
      <c r="N205" s="80" t="str">
        <f ca="1" t="shared" si="67"/>
        <v>C2</v>
      </c>
      <c r="O205" s="80" t="str">
        <f ca="1" t="shared" si="68"/>
        <v>C2</v>
      </c>
      <c r="P205" s="10"/>
    </row>
    <row r="206" spans="1:16" s="13" customFormat="1" ht="30" customHeight="1">
      <c r="A206" s="17" t="s">
        <v>39</v>
      </c>
      <c r="B206" s="2" t="s">
        <v>304</v>
      </c>
      <c r="C206" s="3" t="s">
        <v>40</v>
      </c>
      <c r="D206" s="4" t="s">
        <v>96</v>
      </c>
      <c r="E206" s="5"/>
      <c r="F206" s="6"/>
      <c r="G206" s="14"/>
      <c r="H206" s="8"/>
      <c r="I206" s="9"/>
      <c r="J206" s="77" t="str">
        <f ca="1" t="shared" si="64"/>
        <v>LOCKED</v>
      </c>
      <c r="K206" s="78" t="str">
        <f t="shared" si="65"/>
        <v>B094Drilled DowelsCW 3230-R7</v>
      </c>
      <c r="L206" s="79" t="e">
        <f>MATCH(K206,#REF!,0)</f>
        <v>#REF!</v>
      </c>
      <c r="M206" s="80" t="str">
        <f ca="1" t="shared" si="66"/>
        <v>F0</v>
      </c>
      <c r="N206" s="80" t="str">
        <f ca="1" t="shared" si="67"/>
        <v>G</v>
      </c>
      <c r="O206" s="80" t="str">
        <f ca="1" t="shared" si="68"/>
        <v>C2</v>
      </c>
      <c r="P206" s="10"/>
    </row>
    <row r="207" spans="1:16" s="13" customFormat="1" ht="30" customHeight="1">
      <c r="A207" s="17" t="s">
        <v>41</v>
      </c>
      <c r="B207" s="15" t="s">
        <v>31</v>
      </c>
      <c r="C207" s="3" t="s">
        <v>42</v>
      </c>
      <c r="D207" s="4" t="s">
        <v>1</v>
      </c>
      <c r="E207" s="5" t="s">
        <v>37</v>
      </c>
      <c r="F207" s="6">
        <v>60</v>
      </c>
      <c r="G207" s="7"/>
      <c r="H207" s="8">
        <f>ROUND(G207*F207,2)</f>
        <v>0</v>
      </c>
      <c r="I207" s="9"/>
      <c r="J207" s="77">
        <f ca="1" t="shared" si="64"/>
      </c>
      <c r="K207" s="78" t="str">
        <f t="shared" si="65"/>
        <v>B09519.1 mm Diametereach</v>
      </c>
      <c r="L207" s="79" t="e">
        <f>MATCH(K207,#REF!,0)</f>
        <v>#REF!</v>
      </c>
      <c r="M207" s="80" t="str">
        <f ca="1" t="shared" si="66"/>
        <v>F0</v>
      </c>
      <c r="N207" s="80" t="str">
        <f ca="1" t="shared" si="67"/>
        <v>C2</v>
      </c>
      <c r="O207" s="80" t="str">
        <f ca="1" t="shared" si="68"/>
        <v>C2</v>
      </c>
      <c r="P207" s="10"/>
    </row>
    <row r="208" spans="1:16" s="13" customFormat="1" ht="30" customHeight="1">
      <c r="A208" s="17" t="s">
        <v>43</v>
      </c>
      <c r="B208" s="2" t="s">
        <v>305</v>
      </c>
      <c r="C208" s="3" t="s">
        <v>44</v>
      </c>
      <c r="D208" s="4" t="s">
        <v>96</v>
      </c>
      <c r="E208" s="5"/>
      <c r="F208" s="6"/>
      <c r="G208" s="14"/>
      <c r="H208" s="8"/>
      <c r="I208" s="9"/>
      <c r="J208" s="77" t="str">
        <f ca="1" t="shared" si="64"/>
        <v>LOCKED</v>
      </c>
      <c r="K208" s="78" t="str">
        <f t="shared" si="65"/>
        <v>B097Drilled Tie BarsCW 3230-R7</v>
      </c>
      <c r="L208" s="79" t="e">
        <f>MATCH(K208,#REF!,0)</f>
        <v>#REF!</v>
      </c>
      <c r="M208" s="80" t="str">
        <f ca="1" t="shared" si="66"/>
        <v>F0</v>
      </c>
      <c r="N208" s="80" t="str">
        <f ca="1" t="shared" si="67"/>
        <v>G</v>
      </c>
      <c r="O208" s="80" t="str">
        <f ca="1" t="shared" si="68"/>
        <v>C2</v>
      </c>
      <c r="P208" s="10"/>
    </row>
    <row r="209" spans="1:16" s="13" customFormat="1" ht="30" customHeight="1">
      <c r="A209" s="17" t="s">
        <v>45</v>
      </c>
      <c r="B209" s="15" t="s">
        <v>31</v>
      </c>
      <c r="C209" s="3" t="s">
        <v>46</v>
      </c>
      <c r="D209" s="4" t="s">
        <v>1</v>
      </c>
      <c r="E209" s="5" t="s">
        <v>37</v>
      </c>
      <c r="F209" s="6">
        <v>290</v>
      </c>
      <c r="G209" s="7"/>
      <c r="H209" s="8">
        <f>ROUND(G209*F209,2)</f>
        <v>0</v>
      </c>
      <c r="I209" s="9"/>
      <c r="J209" s="77">
        <f ca="1" t="shared" si="64"/>
      </c>
      <c r="K209" s="78" t="str">
        <f t="shared" si="65"/>
        <v>B09820 M Deformed Tie Bareach</v>
      </c>
      <c r="L209" s="79" t="e">
        <f>MATCH(K209,#REF!,0)</f>
        <v>#REF!</v>
      </c>
      <c r="M209" s="80" t="str">
        <f ca="1" t="shared" si="66"/>
        <v>F0</v>
      </c>
      <c r="N209" s="80" t="str">
        <f ca="1" t="shared" si="67"/>
        <v>C2</v>
      </c>
      <c r="O209" s="80" t="str">
        <f ca="1" t="shared" si="68"/>
        <v>C2</v>
      </c>
      <c r="P209" s="10"/>
    </row>
    <row r="210" spans="1:16" s="11" customFormat="1" ht="30" customHeight="1">
      <c r="A210" s="17" t="s">
        <v>97</v>
      </c>
      <c r="B210" s="2" t="s">
        <v>306</v>
      </c>
      <c r="C210" s="3" t="s">
        <v>47</v>
      </c>
      <c r="D210" s="4" t="s">
        <v>99</v>
      </c>
      <c r="E210" s="5"/>
      <c r="F210" s="6"/>
      <c r="G210" s="14"/>
      <c r="H210" s="8"/>
      <c r="I210" s="9"/>
      <c r="J210" s="77" t="str">
        <f ca="1" t="shared" si="64"/>
        <v>LOCKED</v>
      </c>
      <c r="K210" s="78" t="str">
        <f t="shared" si="65"/>
        <v>B114rlMiscellaneous Concrete Slab RenewalCW 3235-R9</v>
      </c>
      <c r="L210" s="79" t="e">
        <f>MATCH(K210,#REF!,0)</f>
        <v>#REF!</v>
      </c>
      <c r="M210" s="80" t="str">
        <f ca="1" t="shared" si="66"/>
        <v>F0</v>
      </c>
      <c r="N210" s="80" t="str">
        <f ca="1" t="shared" si="67"/>
        <v>G</v>
      </c>
      <c r="O210" s="80" t="str">
        <f ca="1" t="shared" si="68"/>
        <v>C2</v>
      </c>
      <c r="P210" s="10"/>
    </row>
    <row r="211" spans="1:16" s="13" customFormat="1" ht="30" customHeight="1">
      <c r="A211" s="17" t="s">
        <v>100</v>
      </c>
      <c r="B211" s="15" t="s">
        <v>31</v>
      </c>
      <c r="C211" s="3" t="s">
        <v>101</v>
      </c>
      <c r="D211" s="4" t="s">
        <v>48</v>
      </c>
      <c r="E211" s="5"/>
      <c r="F211" s="6"/>
      <c r="G211" s="14"/>
      <c r="H211" s="8"/>
      <c r="I211" s="9"/>
      <c r="J211" s="77" t="str">
        <f ca="1" t="shared" si="64"/>
        <v>LOCKED</v>
      </c>
      <c r="K211" s="78" t="str">
        <f t="shared" si="65"/>
        <v>B118rl100 mm SidewalkSD-228A</v>
      </c>
      <c r="L211" s="79" t="e">
        <f>MATCH(K211,#REF!,0)</f>
        <v>#REF!</v>
      </c>
      <c r="M211" s="80" t="str">
        <f ca="1" t="shared" si="66"/>
        <v>F0</v>
      </c>
      <c r="N211" s="80" t="str">
        <f ca="1" t="shared" si="67"/>
        <v>G</v>
      </c>
      <c r="O211" s="80" t="str">
        <f ca="1" t="shared" si="68"/>
        <v>C2</v>
      </c>
      <c r="P211" s="10"/>
    </row>
    <row r="212" spans="1:16" s="13" customFormat="1" ht="30" customHeight="1">
      <c r="A212" s="17" t="s">
        <v>102</v>
      </c>
      <c r="B212" s="18" t="s">
        <v>103</v>
      </c>
      <c r="C212" s="3" t="s">
        <v>104</v>
      </c>
      <c r="D212" s="4"/>
      <c r="E212" s="5" t="s">
        <v>30</v>
      </c>
      <c r="F212" s="6">
        <v>5</v>
      </c>
      <c r="G212" s="7"/>
      <c r="H212" s="8">
        <f>ROUND(G212*F212,2)</f>
        <v>0</v>
      </c>
      <c r="I212" s="19"/>
      <c r="J212" s="77">
        <f ca="1" t="shared" si="64"/>
      </c>
      <c r="K212" s="78" t="str">
        <f t="shared" si="65"/>
        <v>B119rlLess than 5 sq.m.m²</v>
      </c>
      <c r="L212" s="79" t="e">
        <f>MATCH(K212,#REF!,0)</f>
        <v>#REF!</v>
      </c>
      <c r="M212" s="80" t="str">
        <f ca="1" t="shared" si="66"/>
        <v>F0</v>
      </c>
      <c r="N212" s="80" t="str">
        <f ca="1" t="shared" si="67"/>
        <v>C2</v>
      </c>
      <c r="O212" s="80" t="str">
        <f ca="1" t="shared" si="68"/>
        <v>C2</v>
      </c>
      <c r="P212" s="10"/>
    </row>
    <row r="213" spans="1:16" s="13" customFormat="1" ht="30" customHeight="1">
      <c r="A213" s="17" t="s">
        <v>217</v>
      </c>
      <c r="B213" s="18" t="s">
        <v>105</v>
      </c>
      <c r="C213" s="3" t="s">
        <v>218</v>
      </c>
      <c r="D213" s="4"/>
      <c r="E213" s="5" t="s">
        <v>30</v>
      </c>
      <c r="F213" s="6">
        <v>30</v>
      </c>
      <c r="G213" s="7"/>
      <c r="H213" s="8">
        <f>ROUND(G213*F213,2)</f>
        <v>0</v>
      </c>
      <c r="I213" s="9"/>
      <c r="J213" s="115">
        <f ca="1" t="shared" si="64"/>
      </c>
      <c r="K213" s="116" t="str">
        <f t="shared" si="65"/>
        <v>B120rl5 sq.m. to 20 sq.m.m²</v>
      </c>
      <c r="L213" s="117" t="e">
        <f>MATCH(K213,#REF!,0)</f>
        <v>#REF!</v>
      </c>
      <c r="M213" s="118" t="str">
        <f ca="1" t="shared" si="66"/>
        <v>F0</v>
      </c>
      <c r="N213" s="118" t="str">
        <f ca="1" t="shared" si="67"/>
        <v>C2</v>
      </c>
      <c r="O213" s="118" t="str">
        <f ca="1" t="shared" si="68"/>
        <v>C2</v>
      </c>
      <c r="P213" s="10"/>
    </row>
    <row r="214" spans="1:16" s="11" customFormat="1" ht="30" customHeight="1">
      <c r="A214" s="17" t="s">
        <v>106</v>
      </c>
      <c r="B214" s="2" t="s">
        <v>307</v>
      </c>
      <c r="C214" s="3" t="s">
        <v>108</v>
      </c>
      <c r="D214" s="4" t="s">
        <v>109</v>
      </c>
      <c r="E214" s="5"/>
      <c r="F214" s="6"/>
      <c r="G214" s="14"/>
      <c r="H214" s="8"/>
      <c r="I214" s="9"/>
      <c r="J214" s="77" t="str">
        <f ca="1" t="shared" si="64"/>
        <v>LOCKED</v>
      </c>
      <c r="K214" s="78" t="str">
        <f t="shared" si="65"/>
        <v>B126rConcrete Curb RemovalCW 3240-R10</v>
      </c>
      <c r="L214" s="79" t="e">
        <f>MATCH(K214,#REF!,0)</f>
        <v>#REF!</v>
      </c>
      <c r="M214" s="80" t="str">
        <f ca="1" t="shared" si="66"/>
        <v>F0</v>
      </c>
      <c r="N214" s="80" t="str">
        <f ca="1" t="shared" si="67"/>
        <v>G</v>
      </c>
      <c r="O214" s="80" t="str">
        <f ca="1" t="shared" si="68"/>
        <v>C2</v>
      </c>
      <c r="P214" s="10"/>
    </row>
    <row r="215" spans="1:16" s="13" customFormat="1" ht="30" customHeight="1">
      <c r="A215" s="17" t="s">
        <v>110</v>
      </c>
      <c r="B215" s="15" t="s">
        <v>31</v>
      </c>
      <c r="C215" s="3" t="s">
        <v>219</v>
      </c>
      <c r="D215" s="4" t="s">
        <v>1</v>
      </c>
      <c r="E215" s="5" t="s">
        <v>49</v>
      </c>
      <c r="F215" s="6">
        <v>25</v>
      </c>
      <c r="G215" s="7"/>
      <c r="H215" s="8">
        <f>ROUND(G215*F215,2)</f>
        <v>0</v>
      </c>
      <c r="I215" s="9" t="s">
        <v>111</v>
      </c>
      <c r="J215" s="77">
        <f ca="1" t="shared" si="64"/>
      </c>
      <c r="K215" s="78" t="str">
        <f t="shared" si="65"/>
        <v>B127rBarrier Separatem</v>
      </c>
      <c r="L215" s="79" t="e">
        <f>MATCH(K215,#REF!,0)</f>
        <v>#REF!</v>
      </c>
      <c r="M215" s="80" t="str">
        <f ca="1" t="shared" si="66"/>
        <v>F0</v>
      </c>
      <c r="N215" s="80" t="str">
        <f ca="1" t="shared" si="67"/>
        <v>C2</v>
      </c>
      <c r="O215" s="80" t="str">
        <f ca="1" t="shared" si="68"/>
        <v>C2</v>
      </c>
      <c r="P215" s="10"/>
    </row>
    <row r="216" spans="1:16" s="13" customFormat="1" ht="30" customHeight="1">
      <c r="A216" s="17" t="s">
        <v>112</v>
      </c>
      <c r="B216" s="2" t="s">
        <v>308</v>
      </c>
      <c r="C216" s="3" t="s">
        <v>114</v>
      </c>
      <c r="D216" s="4" t="s">
        <v>109</v>
      </c>
      <c r="E216" s="5"/>
      <c r="F216" s="6"/>
      <c r="G216" s="14"/>
      <c r="H216" s="8"/>
      <c r="I216" s="9"/>
      <c r="J216" s="77" t="str">
        <f ca="1" t="shared" si="64"/>
        <v>LOCKED</v>
      </c>
      <c r="K216" s="78" t="str">
        <f t="shared" si="65"/>
        <v>B135iConcrete Curb InstallationCW 3240-R10</v>
      </c>
      <c r="L216" s="79" t="e">
        <f>MATCH(K216,#REF!,0)</f>
        <v>#REF!</v>
      </c>
      <c r="M216" s="80" t="str">
        <f ca="1" t="shared" si="66"/>
        <v>F0</v>
      </c>
      <c r="N216" s="80" t="str">
        <f ca="1" t="shared" si="67"/>
        <v>G</v>
      </c>
      <c r="O216" s="80" t="str">
        <f ca="1" t="shared" si="68"/>
        <v>C2</v>
      </c>
      <c r="P216" s="10"/>
    </row>
    <row r="217" spans="1:16" s="13" customFormat="1" ht="30" customHeight="1">
      <c r="A217" s="17" t="s">
        <v>220</v>
      </c>
      <c r="B217" s="15" t="s">
        <v>31</v>
      </c>
      <c r="C217" s="3" t="s">
        <v>223</v>
      </c>
      <c r="D217" s="4" t="s">
        <v>221</v>
      </c>
      <c r="E217" s="5" t="s">
        <v>49</v>
      </c>
      <c r="F217" s="6">
        <v>25</v>
      </c>
      <c r="G217" s="7"/>
      <c r="H217" s="8">
        <f>ROUND(G217*F217,2)</f>
        <v>0</v>
      </c>
      <c r="I217" s="9" t="s">
        <v>222</v>
      </c>
      <c r="J217" s="115">
        <f ca="1" t="shared" si="64"/>
      </c>
      <c r="K217" s="116" t="str">
        <f t="shared" si="65"/>
        <v>B137iBarrier (180 mm reveal ht, Separate)SD-203Am</v>
      </c>
      <c r="L217" s="117" t="e">
        <f>MATCH(K217,#REF!,0)</f>
        <v>#REF!</v>
      </c>
      <c r="M217" s="118" t="str">
        <f ca="1" t="shared" si="66"/>
        <v>F0</v>
      </c>
      <c r="N217" s="118" t="str">
        <f ca="1" t="shared" si="67"/>
        <v>C2</v>
      </c>
      <c r="O217" s="118" t="str">
        <f ca="1" t="shared" si="68"/>
        <v>C2</v>
      </c>
      <c r="P217" s="10"/>
    </row>
    <row r="218" spans="1:16" s="13" customFormat="1" ht="30" customHeight="1">
      <c r="A218" s="17" t="s">
        <v>115</v>
      </c>
      <c r="B218" s="145" t="s">
        <v>38</v>
      </c>
      <c r="C218" s="128" t="s">
        <v>116</v>
      </c>
      <c r="D218" s="139" t="s">
        <v>117</v>
      </c>
      <c r="E218" s="140" t="s">
        <v>49</v>
      </c>
      <c r="F218" s="144">
        <v>10</v>
      </c>
      <c r="G218" s="141"/>
      <c r="H218" s="142">
        <f>ROUND(G218*F218,2)</f>
        <v>0</v>
      </c>
      <c r="I218" s="9"/>
      <c r="J218" s="77">
        <f ca="1" t="shared" si="64"/>
      </c>
      <c r="K218" s="78" t="str">
        <f t="shared" si="65"/>
        <v>B150iCurb Ramp (8-12 mm reveal ht, Integral)SD-229A,B,Cm</v>
      </c>
      <c r="L218" s="79" t="e">
        <f>MATCH(K218,#REF!,0)</f>
        <v>#REF!</v>
      </c>
      <c r="M218" s="80" t="str">
        <f ca="1" t="shared" si="66"/>
        <v>F0</v>
      </c>
      <c r="N218" s="80" t="str">
        <f ca="1" t="shared" si="67"/>
        <v>C2</v>
      </c>
      <c r="O218" s="80" t="str">
        <f ca="1" t="shared" si="68"/>
        <v>C2</v>
      </c>
      <c r="P218" s="10"/>
    </row>
    <row r="219" spans="1:8" ht="36" customHeight="1">
      <c r="A219" s="72"/>
      <c r="B219" s="73"/>
      <c r="C219" s="85" t="s">
        <v>367</v>
      </c>
      <c r="D219" s="75"/>
      <c r="E219" s="86"/>
      <c r="F219" s="75"/>
      <c r="G219" s="72"/>
      <c r="H219" s="60"/>
    </row>
    <row r="220" spans="1:16" s="13" customFormat="1" ht="30">
      <c r="A220" s="17" t="s">
        <v>50</v>
      </c>
      <c r="B220" s="2" t="s">
        <v>309</v>
      </c>
      <c r="C220" s="3" t="s">
        <v>51</v>
      </c>
      <c r="D220" s="4" t="s">
        <v>119</v>
      </c>
      <c r="E220" s="5" t="s">
        <v>30</v>
      </c>
      <c r="F220" s="6">
        <v>5</v>
      </c>
      <c r="G220" s="7"/>
      <c r="H220" s="8">
        <f>ROUND(G220*F220,2)</f>
        <v>0</v>
      </c>
      <c r="I220" s="9"/>
      <c r="J220" s="115">
        <f ca="1" t="shared" si="64"/>
      </c>
      <c r="K220" s="116" t="str">
        <f t="shared" si="65"/>
        <v>B189Regrading Existing Interlocking Paving StonesCW 3330-R5m²</v>
      </c>
      <c r="L220" s="117" t="e">
        <f>MATCH(K220,#REF!,0)</f>
        <v>#REF!</v>
      </c>
      <c r="M220" s="118" t="str">
        <f ca="1" t="shared" si="66"/>
        <v>F0</v>
      </c>
      <c r="N220" s="118" t="str">
        <f ca="1" t="shared" si="67"/>
        <v>C2</v>
      </c>
      <c r="O220" s="118" t="str">
        <f ca="1" t="shared" si="68"/>
        <v>C2</v>
      </c>
      <c r="P220" s="10"/>
    </row>
    <row r="221" spans="1:16" s="13" customFormat="1" ht="43.5" customHeight="1">
      <c r="A221" s="17" t="s">
        <v>354</v>
      </c>
      <c r="B221" s="2" t="s">
        <v>310</v>
      </c>
      <c r="C221" s="3" t="s">
        <v>355</v>
      </c>
      <c r="D221" s="4" t="s">
        <v>96</v>
      </c>
      <c r="E221" s="5"/>
      <c r="F221" s="6"/>
      <c r="G221" s="14"/>
      <c r="H221" s="8"/>
      <c r="I221" s="9"/>
      <c r="J221" s="115" t="str">
        <f ca="1" t="shared" si="64"/>
        <v>LOCKED</v>
      </c>
      <c r="K221" s="116" t="str">
        <f t="shared" si="65"/>
        <v>B047-24Partial Slab Patches - Early Opening (24 hour)CW 3230-R7</v>
      </c>
      <c r="L221" s="117" t="e">
        <f>MATCH(K221,#REF!,0)</f>
        <v>#REF!</v>
      </c>
      <c r="M221" s="118" t="str">
        <f ca="1" t="shared" si="66"/>
        <v>F0</v>
      </c>
      <c r="N221" s="118" t="str">
        <f ca="1" t="shared" si="67"/>
        <v>G</v>
      </c>
      <c r="O221" s="118" t="str">
        <f ca="1" t="shared" si="68"/>
        <v>C2</v>
      </c>
      <c r="P221" s="10"/>
    </row>
    <row r="222" spans="1:16" s="13" customFormat="1" ht="43.5" customHeight="1">
      <c r="A222" s="17" t="s">
        <v>358</v>
      </c>
      <c r="B222" s="15" t="s">
        <v>31</v>
      </c>
      <c r="C222" s="3" t="s">
        <v>359</v>
      </c>
      <c r="D222" s="4" t="s">
        <v>1</v>
      </c>
      <c r="E222" s="5" t="s">
        <v>30</v>
      </c>
      <c r="F222" s="6">
        <v>10</v>
      </c>
      <c r="G222" s="7"/>
      <c r="H222" s="8">
        <f>ROUND(G222*F222,2)</f>
        <v>0</v>
      </c>
      <c r="I222" s="9"/>
      <c r="J222" s="115">
        <f ca="1" t="shared" si="64"/>
      </c>
      <c r="K222" s="116" t="str">
        <f t="shared" si="65"/>
        <v>B023230 mm Concrete Pavement (Type B)m²</v>
      </c>
      <c r="L222" s="117" t="e">
        <f>MATCH(K222,#REF!,0)</f>
        <v>#REF!</v>
      </c>
      <c r="M222" s="118" t="str">
        <f ca="1" t="shared" si="66"/>
        <v>F0</v>
      </c>
      <c r="N222" s="118" t="str">
        <f ca="1" t="shared" si="67"/>
        <v>C2</v>
      </c>
      <c r="O222" s="118" t="str">
        <f ca="1" t="shared" si="68"/>
        <v>C2</v>
      </c>
      <c r="P222" s="10"/>
    </row>
    <row r="223" spans="1:8" ht="36" customHeight="1">
      <c r="A223" s="72"/>
      <c r="B223" s="87"/>
      <c r="C223" s="85" t="s">
        <v>20</v>
      </c>
      <c r="D223" s="75"/>
      <c r="E223" s="76"/>
      <c r="F223" s="76"/>
      <c r="G223" s="72"/>
      <c r="H223" s="60"/>
    </row>
    <row r="224" spans="1:16" s="11" customFormat="1" ht="30" customHeight="1">
      <c r="A224" s="1" t="s">
        <v>63</v>
      </c>
      <c r="B224" s="2" t="s">
        <v>311</v>
      </c>
      <c r="C224" s="3" t="s">
        <v>64</v>
      </c>
      <c r="D224" s="4" t="s">
        <v>121</v>
      </c>
      <c r="E224" s="5"/>
      <c r="F224" s="20"/>
      <c r="G224" s="14"/>
      <c r="H224" s="21"/>
      <c r="I224" s="19"/>
      <c r="J224" s="77" t="str">
        <f aca="true" ca="1" t="shared" si="69" ref="J224:J231">IF(CELL("protect",$G224)=1,"LOCKED","")</f>
        <v>LOCKED</v>
      </c>
      <c r="K224" s="78" t="str">
        <f aca="true" t="shared" si="70" ref="K224:K231">CLEAN(CONCATENATE(TRIM($A224),TRIM($C224),TRIM($D224),TRIM($E224)))</f>
        <v>C019Concrete Pavements for Early OpeningCW 3310-R14</v>
      </c>
      <c r="L224" s="79" t="e">
        <f>MATCH(K224,#REF!,0)</f>
        <v>#REF!</v>
      </c>
      <c r="M224" s="80" t="str">
        <f aca="true" ca="1" t="shared" si="71" ref="M224:M231">CELL("format",$F224)</f>
        <v>F0</v>
      </c>
      <c r="N224" s="80" t="str">
        <f aca="true" ca="1" t="shared" si="72" ref="N224:N231">CELL("format",$G224)</f>
        <v>G</v>
      </c>
      <c r="O224" s="80" t="str">
        <f aca="true" ca="1" t="shared" si="73" ref="O224:O231">CELL("format",$H224)</f>
        <v>C2</v>
      </c>
      <c r="P224" s="10"/>
    </row>
    <row r="225" spans="1:16" s="11" customFormat="1" ht="43.5" customHeight="1">
      <c r="A225" s="1" t="s">
        <v>122</v>
      </c>
      <c r="B225" s="15" t="s">
        <v>31</v>
      </c>
      <c r="C225" s="3" t="s">
        <v>123</v>
      </c>
      <c r="D225" s="4"/>
      <c r="E225" s="5" t="s">
        <v>30</v>
      </c>
      <c r="F225" s="20">
        <v>1620</v>
      </c>
      <c r="G225" s="7"/>
      <c r="H225" s="8">
        <f>ROUND(G225*F225,2)</f>
        <v>0</v>
      </c>
      <c r="I225" s="22" t="s">
        <v>124</v>
      </c>
      <c r="J225" s="77">
        <f ca="1" t="shared" si="69"/>
      </c>
      <c r="K225" s="78" t="str">
        <f t="shared" si="70"/>
        <v>C029Construction of 150 mm Concrete Pavement for Early Opening 72 Hour (Reinforced)m²</v>
      </c>
      <c r="L225" s="79" t="e">
        <f>MATCH(K225,#REF!,0)</f>
        <v>#REF!</v>
      </c>
      <c r="M225" s="80" t="str">
        <f ca="1" t="shared" si="71"/>
        <v>F0</v>
      </c>
      <c r="N225" s="80" t="str">
        <f ca="1" t="shared" si="72"/>
        <v>C2</v>
      </c>
      <c r="O225" s="80" t="str">
        <f ca="1" t="shared" si="73"/>
        <v>C2</v>
      </c>
      <c r="P225" s="10"/>
    </row>
    <row r="226" spans="1:16" s="11" customFormat="1" ht="43.5" customHeight="1">
      <c r="A226" s="1" t="s">
        <v>52</v>
      </c>
      <c r="B226" s="2" t="s">
        <v>312</v>
      </c>
      <c r="C226" s="3" t="s">
        <v>53</v>
      </c>
      <c r="D226" s="4" t="s">
        <v>121</v>
      </c>
      <c r="E226" s="5"/>
      <c r="F226" s="20"/>
      <c r="G226" s="14"/>
      <c r="H226" s="21"/>
      <c r="I226" s="9"/>
      <c r="J226" s="77" t="str">
        <f ca="1" t="shared" si="69"/>
        <v>LOCKED</v>
      </c>
      <c r="K226" s="78" t="str">
        <f t="shared" si="70"/>
        <v>C032Concrete Curbs, Curb and Gutter, and Splash StripsCW 3310-R14</v>
      </c>
      <c r="L226" s="79" t="e">
        <f>MATCH(K226,#REF!,0)</f>
        <v>#REF!</v>
      </c>
      <c r="M226" s="80" t="str">
        <f ca="1" t="shared" si="71"/>
        <v>F0</v>
      </c>
      <c r="N226" s="80" t="str">
        <f ca="1" t="shared" si="72"/>
        <v>G</v>
      </c>
      <c r="O226" s="80" t="str">
        <f ca="1" t="shared" si="73"/>
        <v>C2</v>
      </c>
      <c r="P226" s="10"/>
    </row>
    <row r="227" spans="1:16" s="13" customFormat="1" ht="43.5" customHeight="1">
      <c r="A227" s="1" t="s">
        <v>126</v>
      </c>
      <c r="B227" s="15" t="s">
        <v>31</v>
      </c>
      <c r="C227" s="3" t="s">
        <v>127</v>
      </c>
      <c r="D227" s="4" t="s">
        <v>128</v>
      </c>
      <c r="E227" s="5" t="s">
        <v>49</v>
      </c>
      <c r="F227" s="6">
        <v>10</v>
      </c>
      <c r="G227" s="7"/>
      <c r="H227" s="8">
        <f>ROUND(G227*F227,2)</f>
        <v>0</v>
      </c>
      <c r="I227" s="9" t="s">
        <v>129</v>
      </c>
      <c r="J227" s="77">
        <f ca="1" t="shared" si="69"/>
      </c>
      <c r="K227" s="78" t="str">
        <f t="shared" si="70"/>
        <v>C044Construction of Lip Curb (75 mm ht, Integral)SD-202Am</v>
      </c>
      <c r="L227" s="79" t="e">
        <f>MATCH(K227,#REF!,0)</f>
        <v>#REF!</v>
      </c>
      <c r="M227" s="80" t="str">
        <f ca="1" t="shared" si="71"/>
        <v>F0</v>
      </c>
      <c r="N227" s="80" t="str">
        <f ca="1" t="shared" si="72"/>
        <v>C2</v>
      </c>
      <c r="O227" s="80" t="str">
        <f ca="1" t="shared" si="73"/>
        <v>C2</v>
      </c>
      <c r="P227" s="10"/>
    </row>
    <row r="228" spans="1:16" s="13" customFormat="1" ht="43.5" customHeight="1">
      <c r="A228" s="1" t="s">
        <v>156</v>
      </c>
      <c r="B228" s="2" t="s">
        <v>313</v>
      </c>
      <c r="C228" s="3" t="s">
        <v>158</v>
      </c>
      <c r="D228" s="4" t="s">
        <v>159</v>
      </c>
      <c r="F228" s="6"/>
      <c r="G228" s="14"/>
      <c r="H228" s="21"/>
      <c r="I228" s="9"/>
      <c r="J228" s="77" t="str">
        <f ca="1" t="shared" si="69"/>
        <v>LOCKED</v>
      </c>
      <c r="K228" s="78" t="str">
        <f t="shared" si="70"/>
        <v>C055Construction of Asphaltic Concrete PavementsCW 3410-R9</v>
      </c>
      <c r="L228" s="79" t="e">
        <f>MATCH(K228,#REF!,0)</f>
        <v>#REF!</v>
      </c>
      <c r="M228" s="80" t="str">
        <f ca="1" t="shared" si="71"/>
        <v>F0</v>
      </c>
      <c r="N228" s="80" t="str">
        <f ca="1" t="shared" si="72"/>
        <v>G</v>
      </c>
      <c r="O228" s="80" t="str">
        <f ca="1" t="shared" si="73"/>
        <v>C2</v>
      </c>
      <c r="P228" s="10"/>
    </row>
    <row r="229" spans="1:16" s="13" customFormat="1" ht="30" customHeight="1">
      <c r="A229" s="1" t="s">
        <v>160</v>
      </c>
      <c r="B229" s="15" t="s">
        <v>31</v>
      </c>
      <c r="C229" s="3" t="s">
        <v>61</v>
      </c>
      <c r="D229" s="4"/>
      <c r="E229" s="5"/>
      <c r="F229" s="6"/>
      <c r="G229" s="14"/>
      <c r="H229" s="21"/>
      <c r="I229" s="9"/>
      <c r="J229" s="77" t="str">
        <f ca="1" t="shared" si="69"/>
        <v>LOCKED</v>
      </c>
      <c r="K229" s="78" t="str">
        <f t="shared" si="70"/>
        <v>C059Tie-ins and Approaches</v>
      </c>
      <c r="L229" s="79" t="e">
        <f>MATCH(K229,#REF!,0)</f>
        <v>#REF!</v>
      </c>
      <c r="M229" s="80" t="str">
        <f ca="1" t="shared" si="71"/>
        <v>F0</v>
      </c>
      <c r="N229" s="80" t="str">
        <f ca="1" t="shared" si="72"/>
        <v>G</v>
      </c>
      <c r="O229" s="80" t="str">
        <f ca="1" t="shared" si="73"/>
        <v>C2</v>
      </c>
      <c r="P229" s="10"/>
    </row>
    <row r="230" spans="1:16" s="13" customFormat="1" ht="30" customHeight="1">
      <c r="A230" s="1" t="s">
        <v>161</v>
      </c>
      <c r="B230" s="18" t="s">
        <v>103</v>
      </c>
      <c r="C230" s="3" t="s">
        <v>162</v>
      </c>
      <c r="D230" s="4"/>
      <c r="E230" s="5" t="s">
        <v>32</v>
      </c>
      <c r="F230" s="6">
        <v>15</v>
      </c>
      <c r="G230" s="7"/>
      <c r="H230" s="8">
        <f>ROUND(G230*F230,2)</f>
        <v>0</v>
      </c>
      <c r="I230" s="9"/>
      <c r="J230" s="77">
        <f ca="1" t="shared" si="69"/>
      </c>
      <c r="K230" s="78" t="str">
        <f t="shared" si="70"/>
        <v>C062Type IItonne</v>
      </c>
      <c r="L230" s="79" t="e">
        <f>MATCH(K230,#REF!,0)</f>
        <v>#REF!</v>
      </c>
      <c r="M230" s="80" t="str">
        <f ca="1" t="shared" si="71"/>
        <v>F0</v>
      </c>
      <c r="N230" s="80" t="str">
        <f ca="1" t="shared" si="72"/>
        <v>C2</v>
      </c>
      <c r="O230" s="80" t="str">
        <f ca="1" t="shared" si="73"/>
        <v>C2</v>
      </c>
      <c r="P230" s="10"/>
    </row>
    <row r="231" spans="1:16" s="13" customFormat="1" ht="30" customHeight="1">
      <c r="A231" s="17"/>
      <c r="B231" s="2" t="s">
        <v>314</v>
      </c>
      <c r="C231" s="3" t="s">
        <v>164</v>
      </c>
      <c r="D231" s="4" t="s">
        <v>325</v>
      </c>
      <c r="E231" s="5" t="s">
        <v>30</v>
      </c>
      <c r="F231" s="16">
        <v>165</v>
      </c>
      <c r="G231" s="7"/>
      <c r="H231" s="8">
        <f>ROUND(G231*F231,2)</f>
        <v>0</v>
      </c>
      <c r="I231" s="9"/>
      <c r="J231" s="77">
        <f ca="1" t="shared" si="69"/>
      </c>
      <c r="K231" s="78" t="str">
        <f t="shared" si="70"/>
        <v>Plain Concrete PavementE10m²</v>
      </c>
      <c r="L231" s="79" t="e">
        <f>MATCH(K231,#REF!,0)</f>
        <v>#REF!</v>
      </c>
      <c r="M231" s="80" t="str">
        <f ca="1" t="shared" si="71"/>
        <v>F0</v>
      </c>
      <c r="N231" s="80" t="str">
        <f ca="1" t="shared" si="72"/>
        <v>C2</v>
      </c>
      <c r="O231" s="80" t="str">
        <f ca="1" t="shared" si="73"/>
        <v>C2</v>
      </c>
      <c r="P231" s="10"/>
    </row>
    <row r="232" spans="1:16" s="13" customFormat="1" ht="30" customHeight="1">
      <c r="A232" s="17"/>
      <c r="B232" s="2"/>
      <c r="C232" s="74" t="s">
        <v>205</v>
      </c>
      <c r="D232" s="75"/>
      <c r="E232" s="76"/>
      <c r="F232" s="76"/>
      <c r="G232" s="72"/>
      <c r="H232" s="60"/>
      <c r="I232" s="9"/>
      <c r="J232" s="77"/>
      <c r="K232" s="78"/>
      <c r="L232" s="79"/>
      <c r="M232" s="80"/>
      <c r="N232" s="80"/>
      <c r="O232" s="80"/>
      <c r="P232" s="10"/>
    </row>
    <row r="233" spans="1:16" s="11" customFormat="1" ht="30" customHeight="1">
      <c r="A233" s="1" t="s">
        <v>133</v>
      </c>
      <c r="B233" s="2" t="s">
        <v>315</v>
      </c>
      <c r="C233" s="3" t="s">
        <v>135</v>
      </c>
      <c r="D233" s="4" t="s">
        <v>136</v>
      </c>
      <c r="E233" s="5"/>
      <c r="F233" s="20"/>
      <c r="G233" s="14"/>
      <c r="H233" s="21"/>
      <c r="I233" s="9"/>
      <c r="J233" s="77" t="str">
        <f aca="true" ca="1" t="shared" si="74" ref="J233:J244">IF(CELL("protect",$G233)=1,"LOCKED","")</f>
        <v>LOCKED</v>
      </c>
      <c r="K233" s="78" t="str">
        <f aca="true" t="shared" si="75" ref="K233:K244">CLEAN(CONCATENATE(TRIM($A233),TRIM($C233),TRIM($D233),TRIM($E233)))</f>
        <v>E003Catch BasinCW 2130-R12</v>
      </c>
      <c r="L233" s="79" t="e">
        <f>MATCH(K233,#REF!,0)</f>
        <v>#REF!</v>
      </c>
      <c r="M233" s="80" t="str">
        <f ca="1">CELL("format",$F233)</f>
        <v>F0</v>
      </c>
      <c r="N233" s="80" t="str">
        <f aca="true" ca="1" t="shared" si="76" ref="N233:N244">CELL("format",$G233)</f>
        <v>G</v>
      </c>
      <c r="O233" s="80" t="str">
        <f aca="true" ca="1" t="shared" si="77" ref="O233:O244">CELL("format",$H233)</f>
        <v>C2</v>
      </c>
      <c r="P233" s="10"/>
    </row>
    <row r="234" spans="1:16" s="11" customFormat="1" ht="30" customHeight="1">
      <c r="A234" s="29" t="s">
        <v>171</v>
      </c>
      <c r="B234" s="36" t="s">
        <v>31</v>
      </c>
      <c r="C234" s="30" t="s">
        <v>174</v>
      </c>
      <c r="D234" s="27"/>
      <c r="E234" s="31" t="s">
        <v>37</v>
      </c>
      <c r="F234" s="37">
        <v>4</v>
      </c>
      <c r="G234" s="28"/>
      <c r="H234" s="8">
        <f>ROUND(G234*F234,2)</f>
        <v>0</v>
      </c>
      <c r="I234" s="35" t="s">
        <v>137</v>
      </c>
      <c r="J234" s="81" t="s">
        <v>1</v>
      </c>
      <c r="K234" s="82" t="s">
        <v>172</v>
      </c>
      <c r="L234" s="83" t="e">
        <v>#REF!</v>
      </c>
      <c r="M234" s="84" t="s">
        <v>166</v>
      </c>
      <c r="N234" s="84" t="s">
        <v>167</v>
      </c>
      <c r="O234" s="84" t="s">
        <v>167</v>
      </c>
      <c r="P234" s="34"/>
    </row>
    <row r="235" spans="1:27" s="11" customFormat="1" ht="43.5" customHeight="1">
      <c r="A235" s="1" t="s">
        <v>231</v>
      </c>
      <c r="B235" s="2" t="s">
        <v>316</v>
      </c>
      <c r="C235" s="3" t="s">
        <v>232</v>
      </c>
      <c r="D235" s="4" t="s">
        <v>136</v>
      </c>
      <c r="E235" s="5"/>
      <c r="F235" s="20"/>
      <c r="G235" s="14"/>
      <c r="H235" s="21"/>
      <c r="I235" s="21"/>
      <c r="J235" s="115" t="str">
        <f ca="1">IF(CELL("protect",$G235)=1,"LOCKED","")</f>
        <v>LOCKED</v>
      </c>
      <c r="K235" s="116" t="str">
        <f>CLEAN(CONCATENATE(TRIM($A235),TRIM($C235),TRIM($D235),TRIM($E235)))</f>
        <v>E007ARemove and Replace Existing Catch BasinCW 2130-R12</v>
      </c>
      <c r="L235" s="117" t="e">
        <f>MATCH(K235,#REF!,0)</f>
        <v>#REF!</v>
      </c>
      <c r="M235" s="118" t="str">
        <f aca="true" ca="1" t="shared" si="78" ref="M235:M245">CELL("format",$F235)</f>
        <v>F0</v>
      </c>
      <c r="N235" s="118" t="str">
        <f ca="1">CELL("format",$G235)</f>
        <v>G</v>
      </c>
      <c r="O235" s="118" t="str">
        <f ca="1">CELL("format",$H235)</f>
        <v>C2</v>
      </c>
      <c r="P235" s="124"/>
      <c r="Q235" s="121"/>
      <c r="R235" s="121"/>
      <c r="S235" s="124"/>
      <c r="T235" s="125"/>
      <c r="U235" s="124"/>
      <c r="V235" s="126"/>
      <c r="W235" s="126"/>
      <c r="X235" s="126"/>
      <c r="Y235" s="126"/>
      <c r="Z235" s="126"/>
      <c r="AA235" s="126"/>
    </row>
    <row r="236" spans="1:27" s="123" customFormat="1" ht="30" customHeight="1">
      <c r="A236" s="1" t="s">
        <v>233</v>
      </c>
      <c r="B236" s="15" t="s">
        <v>31</v>
      </c>
      <c r="C236" s="3" t="s">
        <v>234</v>
      </c>
      <c r="D236" s="4"/>
      <c r="E236" s="5" t="s">
        <v>37</v>
      </c>
      <c r="F236" s="20">
        <v>1</v>
      </c>
      <c r="G236" s="7"/>
      <c r="H236" s="8">
        <f>ROUND(G236*F236,2)</f>
        <v>0</v>
      </c>
      <c r="I236" s="21"/>
      <c r="J236" s="115">
        <f ca="1">IF(CELL("protect",$G236)=1,"LOCKED","")</f>
      </c>
      <c r="K236" s="116" t="str">
        <f>CLEAN(CONCATENATE(TRIM($A236),TRIM($C236),TRIM($D236),TRIM($E236)))</f>
        <v>E007CSD-025each</v>
      </c>
      <c r="L236" s="117" t="e">
        <f>MATCH(K236,#REF!,0)</f>
        <v>#REF!</v>
      </c>
      <c r="M236" s="118" t="str">
        <f ca="1" t="shared" si="78"/>
        <v>F0</v>
      </c>
      <c r="N236" s="118" t="str">
        <f ca="1">CELL("format",$G236)</f>
        <v>C2</v>
      </c>
      <c r="O236" s="118" t="str">
        <f ca="1">CELL("format",$H236)</f>
        <v>C2</v>
      </c>
      <c r="P236" s="120"/>
      <c r="Q236" s="121"/>
      <c r="R236" s="121"/>
      <c r="S236" s="120"/>
      <c r="T236" s="122"/>
      <c r="U236" s="120"/>
      <c r="V236" s="127"/>
      <c r="W236" s="127"/>
      <c r="X236" s="127"/>
      <c r="Y236" s="127"/>
      <c r="Z236" s="127"/>
      <c r="AA236" s="127"/>
    </row>
    <row r="237" spans="1:16" s="13" customFormat="1" ht="30" customHeight="1">
      <c r="A237" s="1" t="s">
        <v>139</v>
      </c>
      <c r="B237" s="2" t="s">
        <v>317</v>
      </c>
      <c r="C237" s="3" t="s">
        <v>140</v>
      </c>
      <c r="D237" s="4" t="s">
        <v>136</v>
      </c>
      <c r="E237" s="5"/>
      <c r="F237" s="20"/>
      <c r="G237" s="14"/>
      <c r="H237" s="21"/>
      <c r="I237" s="9"/>
      <c r="J237" s="77" t="str">
        <f ca="1" t="shared" si="74"/>
        <v>LOCKED</v>
      </c>
      <c r="K237" s="78" t="str">
        <f t="shared" si="75"/>
        <v>E008Sewer Service (c/w video inspection)CW 2130-R12</v>
      </c>
      <c r="L237" s="79" t="e">
        <f>MATCH(K237,#REF!,0)</f>
        <v>#REF!</v>
      </c>
      <c r="M237" s="80" t="str">
        <f ca="1" t="shared" si="78"/>
        <v>F0</v>
      </c>
      <c r="N237" s="80" t="str">
        <f ca="1" t="shared" si="76"/>
        <v>G</v>
      </c>
      <c r="O237" s="80" t="str">
        <f ca="1" t="shared" si="77"/>
        <v>C2</v>
      </c>
      <c r="P237" s="10"/>
    </row>
    <row r="238" spans="1:16" s="13" customFormat="1" ht="30" customHeight="1">
      <c r="A238" s="1" t="s">
        <v>141</v>
      </c>
      <c r="B238" s="15" t="s">
        <v>31</v>
      </c>
      <c r="C238" s="3" t="s">
        <v>142</v>
      </c>
      <c r="D238" s="4"/>
      <c r="E238" s="5"/>
      <c r="F238" s="20"/>
      <c r="G238" s="14"/>
      <c r="H238" s="21"/>
      <c r="I238" s="9" t="s">
        <v>143</v>
      </c>
      <c r="J238" s="77" t="str">
        <f ca="1" t="shared" si="74"/>
        <v>LOCKED</v>
      </c>
      <c r="K238" s="78" t="str">
        <f t="shared" si="75"/>
        <v>E009250 mm, PVC</v>
      </c>
      <c r="L238" s="79" t="e">
        <f>MATCH(K238,#REF!,0)</f>
        <v>#REF!</v>
      </c>
      <c r="M238" s="80" t="str">
        <f ca="1" t="shared" si="78"/>
        <v>F0</v>
      </c>
      <c r="N238" s="80" t="str">
        <f ca="1" t="shared" si="76"/>
        <v>G</v>
      </c>
      <c r="O238" s="80" t="str">
        <f ca="1" t="shared" si="77"/>
        <v>C2</v>
      </c>
      <c r="P238" s="10"/>
    </row>
    <row r="239" spans="1:16" s="13" customFormat="1" ht="30">
      <c r="A239" s="1" t="s">
        <v>144</v>
      </c>
      <c r="B239" s="18" t="s">
        <v>103</v>
      </c>
      <c r="C239" s="3" t="s">
        <v>145</v>
      </c>
      <c r="D239" s="4"/>
      <c r="E239" s="5" t="s">
        <v>49</v>
      </c>
      <c r="F239" s="20">
        <v>150</v>
      </c>
      <c r="G239" s="7"/>
      <c r="H239" s="8">
        <f>ROUND(G239*F239,2)</f>
        <v>0</v>
      </c>
      <c r="I239" s="9" t="s">
        <v>146</v>
      </c>
      <c r="J239" s="77">
        <f ca="1" t="shared" si="74"/>
      </c>
      <c r="K239" s="78" t="str">
        <f t="shared" si="75"/>
        <v>E010In a Trench, Class B Type 2 Bedding, Class 2 Backfillm</v>
      </c>
      <c r="L239" s="79" t="e">
        <f>MATCH(K239,#REF!,0)</f>
        <v>#REF!</v>
      </c>
      <c r="M239" s="80" t="str">
        <f ca="1" t="shared" si="78"/>
        <v>F0</v>
      </c>
      <c r="N239" s="80" t="str">
        <f ca="1" t="shared" si="76"/>
        <v>C2</v>
      </c>
      <c r="O239" s="80" t="str">
        <f ca="1" t="shared" si="77"/>
        <v>C2</v>
      </c>
      <c r="P239" s="10"/>
    </row>
    <row r="240" spans="1:16" s="13" customFormat="1" ht="30" customHeight="1">
      <c r="A240" s="1" t="s">
        <v>141</v>
      </c>
      <c r="B240" s="15" t="s">
        <v>38</v>
      </c>
      <c r="C240" s="3" t="s">
        <v>201</v>
      </c>
      <c r="D240" s="4"/>
      <c r="E240" s="5"/>
      <c r="F240" s="20"/>
      <c r="G240" s="14"/>
      <c r="H240" s="21"/>
      <c r="I240" s="9" t="s">
        <v>143</v>
      </c>
      <c r="J240" s="77" t="str">
        <f ca="1" t="shared" si="74"/>
        <v>LOCKED</v>
      </c>
      <c r="K240" s="78" t="str">
        <f t="shared" si="75"/>
        <v>E009300 mm, PVC</v>
      </c>
      <c r="L240" s="79" t="e">
        <f>MATCH(K240,#REF!,0)</f>
        <v>#REF!</v>
      </c>
      <c r="M240" s="80" t="str">
        <f ca="1" t="shared" si="78"/>
        <v>F0</v>
      </c>
      <c r="N240" s="80" t="str">
        <f ca="1" t="shared" si="76"/>
        <v>G</v>
      </c>
      <c r="O240" s="80" t="str">
        <f ca="1" t="shared" si="77"/>
        <v>C2</v>
      </c>
      <c r="P240" s="10"/>
    </row>
    <row r="241" spans="1:16" s="13" customFormat="1" ht="43.5" customHeight="1">
      <c r="A241" s="1" t="s">
        <v>144</v>
      </c>
      <c r="B241" s="18" t="s">
        <v>103</v>
      </c>
      <c r="C241" s="3" t="s">
        <v>145</v>
      </c>
      <c r="D241" s="4"/>
      <c r="E241" s="5" t="s">
        <v>49</v>
      </c>
      <c r="F241" s="20">
        <v>55</v>
      </c>
      <c r="G241" s="7"/>
      <c r="H241" s="8">
        <f>ROUND(G241*F241,2)</f>
        <v>0</v>
      </c>
      <c r="I241" s="9" t="s">
        <v>146</v>
      </c>
      <c r="J241" s="77">
        <f ca="1" t="shared" si="74"/>
      </c>
      <c r="K241" s="78" t="str">
        <f t="shared" si="75"/>
        <v>E010In a Trench, Class B Type 2 Bedding, Class 2 Backfillm</v>
      </c>
      <c r="L241" s="79" t="e">
        <f>MATCH(K241,#REF!,0)</f>
        <v>#REF!</v>
      </c>
      <c r="M241" s="80" t="str">
        <f ca="1" t="shared" si="78"/>
        <v>F0</v>
      </c>
      <c r="N241" s="80" t="str">
        <f ca="1" t="shared" si="76"/>
        <v>C2</v>
      </c>
      <c r="O241" s="80" t="str">
        <f ca="1" t="shared" si="77"/>
        <v>C2</v>
      </c>
      <c r="P241" s="10"/>
    </row>
    <row r="242" spans="1:16" s="13" customFormat="1" ht="43.5" customHeight="1">
      <c r="A242" s="1" t="s">
        <v>350</v>
      </c>
      <c r="B242" s="143" t="s">
        <v>105</v>
      </c>
      <c r="C242" s="128" t="s">
        <v>352</v>
      </c>
      <c r="D242" s="139"/>
      <c r="E242" s="140" t="s">
        <v>49</v>
      </c>
      <c r="F242" s="146">
        <v>30</v>
      </c>
      <c r="G242" s="141"/>
      <c r="H242" s="142">
        <f>ROUND(G242*F242,2)</f>
        <v>0</v>
      </c>
      <c r="I242" s="9" t="s">
        <v>351</v>
      </c>
      <c r="J242" s="115">
        <f ca="1" t="shared" si="74"/>
      </c>
      <c r="K242" s="116" t="str">
        <f t="shared" si="75"/>
        <v>E011Trenchless Installation, Class B Type 2 Bedding, Class 2 Backfillm</v>
      </c>
      <c r="L242" s="117" t="e">
        <f>MATCH(K242,#REF!,0)</f>
        <v>#REF!</v>
      </c>
      <c r="M242" s="118" t="str">
        <f ca="1" t="shared" si="78"/>
        <v>F0</v>
      </c>
      <c r="N242" s="118" t="str">
        <f ca="1" t="shared" si="76"/>
        <v>C2</v>
      </c>
      <c r="O242" s="118" t="str">
        <f ca="1" t="shared" si="77"/>
        <v>C2</v>
      </c>
      <c r="P242" s="10"/>
    </row>
    <row r="243" spans="1:16" s="13" customFormat="1" ht="51.75" customHeight="1">
      <c r="A243" s="17"/>
      <c r="B243" s="2"/>
      <c r="C243" s="85" t="s">
        <v>353</v>
      </c>
      <c r="D243" s="75"/>
      <c r="E243" s="86"/>
      <c r="F243" s="75"/>
      <c r="G243" s="72"/>
      <c r="H243" s="60"/>
      <c r="I243" s="9"/>
      <c r="J243" s="77"/>
      <c r="K243" s="78"/>
      <c r="L243" s="79"/>
      <c r="M243" s="80"/>
      <c r="N243" s="80"/>
      <c r="O243" s="80"/>
      <c r="P243" s="10"/>
    </row>
    <row r="244" spans="1:16" s="13" customFormat="1" ht="43.5" customHeight="1">
      <c r="A244" s="1" t="s">
        <v>147</v>
      </c>
      <c r="B244" s="2" t="s">
        <v>318</v>
      </c>
      <c r="C244" s="3" t="s">
        <v>148</v>
      </c>
      <c r="D244" s="4" t="s">
        <v>364</v>
      </c>
      <c r="E244" s="5" t="s">
        <v>49</v>
      </c>
      <c r="F244" s="20">
        <v>45</v>
      </c>
      <c r="G244" s="7"/>
      <c r="H244" s="8">
        <f>ROUND(G244*F244,2)</f>
        <v>0</v>
      </c>
      <c r="I244" s="9"/>
      <c r="J244" s="77">
        <f ca="1" t="shared" si="74"/>
      </c>
      <c r="K244" s="78" t="str">
        <f t="shared" si="75"/>
        <v>E051Installation of SubdrainsE9, CW 3120-R4m</v>
      </c>
      <c r="L244" s="79" t="e">
        <f>MATCH(K244,#REF!,0)</f>
        <v>#REF!</v>
      </c>
      <c r="M244" s="80" t="str">
        <f ca="1" t="shared" si="78"/>
        <v>F0</v>
      </c>
      <c r="N244" s="80" t="str">
        <f ca="1" t="shared" si="76"/>
        <v>C2</v>
      </c>
      <c r="O244" s="80" t="str">
        <f ca="1" t="shared" si="77"/>
        <v>C2</v>
      </c>
      <c r="P244" s="10"/>
    </row>
    <row r="245" spans="1:16" s="13" customFormat="1" ht="30" customHeight="1">
      <c r="A245" s="1"/>
      <c r="B245" s="2" t="s">
        <v>360</v>
      </c>
      <c r="C245" s="3" t="s">
        <v>182</v>
      </c>
      <c r="D245" s="4" t="s">
        <v>136</v>
      </c>
      <c r="E245" s="5" t="s">
        <v>62</v>
      </c>
      <c r="F245" s="41">
        <v>1.3</v>
      </c>
      <c r="G245" s="7"/>
      <c r="H245" s="8">
        <f>ROUND(G245*F245,2)</f>
        <v>0</v>
      </c>
      <c r="I245" s="9"/>
      <c r="J245" s="77"/>
      <c r="K245" s="78"/>
      <c r="L245" s="79"/>
      <c r="M245" s="80" t="str">
        <f ca="1" t="shared" si="78"/>
        <v>F1</v>
      </c>
      <c r="N245" s="80"/>
      <c r="O245" s="80"/>
      <c r="P245" s="10"/>
    </row>
    <row r="246" spans="1:16" s="24" customFormat="1" ht="30" customHeight="1">
      <c r="A246" s="1" t="s">
        <v>328</v>
      </c>
      <c r="B246" s="2" t="s">
        <v>319</v>
      </c>
      <c r="C246" s="23" t="s">
        <v>329</v>
      </c>
      <c r="D246" s="4" t="s">
        <v>136</v>
      </c>
      <c r="E246" s="5"/>
      <c r="F246" s="20"/>
      <c r="G246" s="14"/>
      <c r="H246" s="21"/>
      <c r="I246" s="9"/>
      <c r="J246" s="115" t="str">
        <f ca="1">IF(CELL("protect",$G246)=1,"LOCKED","")</f>
        <v>LOCKED</v>
      </c>
      <c r="K246" s="116" t="str">
        <f>CLEAN(CONCATENATE(TRIM($A246),TRIM($C246),TRIM($D246),TRIM($E246)))</f>
        <v>E036Connecting to Existing SewerCW 2130-R12</v>
      </c>
      <c r="L246" s="117" t="e">
        <f>MATCH(K246,#REF!,0)</f>
        <v>#REF!</v>
      </c>
      <c r="M246" s="118" t="str">
        <f ca="1">CELL("format",$F246)</f>
        <v>F0</v>
      </c>
      <c r="N246" s="118" t="str">
        <f ca="1">CELL("format",$G246)</f>
        <v>G</v>
      </c>
      <c r="O246" s="118" t="str">
        <f ca="1">CELL("format",$H246)</f>
        <v>C2</v>
      </c>
      <c r="P246" s="10"/>
    </row>
    <row r="247" spans="1:16" s="24" customFormat="1" ht="39.75" customHeight="1">
      <c r="A247" s="1" t="s">
        <v>330</v>
      </c>
      <c r="B247" s="15" t="s">
        <v>31</v>
      </c>
      <c r="C247" s="23" t="s">
        <v>333</v>
      </c>
      <c r="D247" s="4"/>
      <c r="E247" s="5"/>
      <c r="F247" s="20"/>
      <c r="G247" s="14"/>
      <c r="H247" s="21"/>
      <c r="I247" s="133" t="s">
        <v>331</v>
      </c>
      <c r="J247" s="115" t="str">
        <f ca="1">IF(CELL("protect",$G247)=1,"LOCKED","")</f>
        <v>LOCKED</v>
      </c>
      <c r="K247" s="116" t="str">
        <f>CLEAN(CONCATENATE(TRIM($A247),TRIM($C247),TRIM($D247),TRIM($E247)))</f>
        <v>E037300 mm (PVC) Connecting Pipe</v>
      </c>
      <c r="L247" s="117" t="e">
        <f>MATCH(K247,#REF!,0)</f>
        <v>#REF!</v>
      </c>
      <c r="M247" s="118" t="str">
        <f ca="1">CELL("format",$F247)</f>
        <v>F0</v>
      </c>
      <c r="N247" s="118" t="str">
        <f ca="1">CELL("format",$G247)</f>
        <v>G</v>
      </c>
      <c r="O247" s="118" t="str">
        <f ca="1">CELL("format",$H247)</f>
        <v>C2</v>
      </c>
      <c r="P247" s="10"/>
    </row>
    <row r="248" spans="1:16" s="13" customFormat="1" ht="43.5" customHeight="1">
      <c r="A248" s="134"/>
      <c r="B248" s="18" t="s">
        <v>103</v>
      </c>
      <c r="C248" s="3" t="s">
        <v>336</v>
      </c>
      <c r="D248" s="4"/>
      <c r="E248" s="5" t="s">
        <v>37</v>
      </c>
      <c r="F248" s="20">
        <v>1</v>
      </c>
      <c r="G248" s="7"/>
      <c r="H248" s="8">
        <f>ROUND(G248*F248,2)</f>
        <v>0</v>
      </c>
      <c r="I248" s="136" t="s">
        <v>332</v>
      </c>
      <c r="J248" s="115">
        <f ca="1">IF(CELL("protect",$G248)=1,"LOCKED","")</f>
      </c>
      <c r="K248" s="116" t="str">
        <f>CLEAN(CONCATENATE(TRIM($A248),TRIM($C248),TRIM($D248),TRIM($E248)))</f>
        <v>Connecting to 750 mm CSeach</v>
      </c>
      <c r="L248" s="117" t="e">
        <f>MATCH(K248,#REF!,0)</f>
        <v>#REF!</v>
      </c>
      <c r="M248" s="118" t="str">
        <f ca="1">CELL("format",$F248)</f>
        <v>F0</v>
      </c>
      <c r="N248" s="118" t="str">
        <f ca="1">CELL("format",$G248)</f>
        <v>C2</v>
      </c>
      <c r="O248" s="118" t="str">
        <f ca="1">CELL("format",$H248)</f>
        <v>C2</v>
      </c>
      <c r="P248" s="10"/>
    </row>
    <row r="249" spans="1:16" s="13" customFormat="1" ht="43.5" customHeight="1">
      <c r="A249" s="134"/>
      <c r="B249" s="18" t="s">
        <v>105</v>
      </c>
      <c r="C249" s="3" t="s">
        <v>343</v>
      </c>
      <c r="D249" s="4"/>
      <c r="E249" s="5" t="s">
        <v>37</v>
      </c>
      <c r="F249" s="20">
        <v>1</v>
      </c>
      <c r="G249" s="7"/>
      <c r="H249" s="8">
        <f>ROUND(G249*F249,2)</f>
        <v>0</v>
      </c>
      <c r="I249" s="136" t="s">
        <v>332</v>
      </c>
      <c r="J249" s="115">
        <f ca="1">IF(CELL("protect",$G249)=1,"LOCKED","")</f>
      </c>
      <c r="K249" s="116" t="str">
        <f>CLEAN(CONCATENATE(TRIM($A249),TRIM($C249),TRIM($D249),TRIM($E249)))</f>
        <v>Connecting to 600 mm CSeach</v>
      </c>
      <c r="L249" s="117" t="e">
        <f>MATCH(K249,#REF!,0)</f>
        <v>#REF!</v>
      </c>
      <c r="M249" s="118" t="str">
        <f ca="1">CELL("format",$F249)</f>
        <v>F0</v>
      </c>
      <c r="N249" s="118" t="str">
        <f ca="1">CELL("format",$G249)</f>
        <v>C2</v>
      </c>
      <c r="O249" s="118" t="str">
        <f ca="1">CELL("format",$H249)</f>
        <v>C2</v>
      </c>
      <c r="P249" s="10"/>
    </row>
    <row r="250" spans="1:16" s="13" customFormat="1" ht="43.5" customHeight="1" thickBot="1">
      <c r="A250" s="134"/>
      <c r="B250" s="2" t="s">
        <v>320</v>
      </c>
      <c r="C250" s="3" t="s">
        <v>344</v>
      </c>
      <c r="D250" s="4" t="s">
        <v>136</v>
      </c>
      <c r="E250" s="5" t="s">
        <v>28</v>
      </c>
      <c r="F250" s="20">
        <v>5</v>
      </c>
      <c r="G250" s="7"/>
      <c r="H250" s="8">
        <f>ROUND(G250*F250,2)</f>
        <v>0</v>
      </c>
      <c r="I250" s="136"/>
      <c r="J250" s="115"/>
      <c r="K250" s="116"/>
      <c r="L250" s="117"/>
      <c r="M250" s="118"/>
      <c r="N250" s="118"/>
      <c r="O250" s="118"/>
      <c r="P250" s="10"/>
    </row>
    <row r="251" spans="1:16" s="11" customFormat="1" ht="36" customHeight="1" thickTop="1">
      <c r="A251" s="135"/>
      <c r="B251" s="129"/>
      <c r="C251" s="130" t="s">
        <v>21</v>
      </c>
      <c r="D251" s="131"/>
      <c r="E251" s="131"/>
      <c r="F251" s="131"/>
      <c r="G251" s="14"/>
      <c r="H251" s="132"/>
      <c r="I251" s="137"/>
      <c r="J251" s="115" t="str">
        <f ca="1">IF(CELL("protect",$G251)=1,"LOCKED","")</f>
        <v>LOCKED</v>
      </c>
      <c r="K251" s="116" t="str">
        <f>CLEAN(CONCATENATE(TRIM($A251),TRIM($C251),TRIM($D251),TRIM($E251)))</f>
        <v>ADJUSTMENTS</v>
      </c>
      <c r="L251" s="117" t="e">
        <f>MATCH(K251,#REF!,0)</f>
        <v>#REF!</v>
      </c>
      <c r="M251" s="118" t="str">
        <f ca="1">CELL("format",$F251)</f>
        <v>F0</v>
      </c>
      <c r="N251" s="118" t="str">
        <f ca="1">CELL("format",$G251)</f>
        <v>G</v>
      </c>
      <c r="O251" s="118" t="str">
        <f ca="1">CELL("format",$H251)</f>
        <v>F2</v>
      </c>
      <c r="P251" s="10"/>
    </row>
    <row r="252" spans="1:16" s="13" customFormat="1" ht="43.5" customHeight="1">
      <c r="A252" s="1" t="s">
        <v>326</v>
      </c>
      <c r="B252" s="2" t="s">
        <v>361</v>
      </c>
      <c r="C252" s="3" t="s">
        <v>327</v>
      </c>
      <c r="D252" s="4" t="s">
        <v>149</v>
      </c>
      <c r="E252" s="5" t="s">
        <v>37</v>
      </c>
      <c r="F252" s="20">
        <v>2</v>
      </c>
      <c r="G252" s="7"/>
      <c r="H252" s="8">
        <f>ROUND(G252*F252,2)</f>
        <v>0</v>
      </c>
      <c r="I252" s="9"/>
      <c r="J252" s="115">
        <f ca="1">IF(CELL("protect",$G252)=1,"LOCKED","")</f>
      </c>
      <c r="K252" s="116" t="str">
        <f>CLEAN(CONCATENATE(TRIM($A252),TRIM($C252),TRIM($D252),TRIM($E252)))</f>
        <v>F015Adjustment of Curb and Gutter Inlet FramesCW 3210-R7each</v>
      </c>
      <c r="L252" s="117" t="e">
        <f>MATCH(K252,#REF!,0)</f>
        <v>#REF!</v>
      </c>
      <c r="M252" s="118" t="str">
        <f ca="1">CELL("format",$F252)</f>
        <v>F0</v>
      </c>
      <c r="N252" s="118" t="str">
        <f ca="1">CELL("format",$G252)</f>
        <v>C2</v>
      </c>
      <c r="O252" s="118" t="str">
        <f ca="1">CELL("format",$H252)</f>
        <v>C2</v>
      </c>
      <c r="P252" s="10"/>
    </row>
    <row r="253" spans="1:8" ht="36" customHeight="1">
      <c r="A253" s="72"/>
      <c r="B253" s="73"/>
      <c r="C253" s="85" t="s">
        <v>22</v>
      </c>
      <c r="D253" s="75"/>
      <c r="E253" s="86"/>
      <c r="F253" s="75"/>
      <c r="G253" s="72"/>
      <c r="H253" s="60"/>
    </row>
    <row r="254" spans="1:16" s="11" customFormat="1" ht="30" customHeight="1">
      <c r="A254" s="17" t="s">
        <v>55</v>
      </c>
      <c r="B254" s="2" t="s">
        <v>346</v>
      </c>
      <c r="C254" s="3" t="s">
        <v>56</v>
      </c>
      <c r="D254" s="4" t="s">
        <v>150</v>
      </c>
      <c r="E254" s="5"/>
      <c r="F254" s="6"/>
      <c r="G254" s="14"/>
      <c r="H254" s="8"/>
      <c r="I254" s="9"/>
      <c r="J254" s="77" t="str">
        <f ca="1">IF(CELL("protect",$G254)=1,"LOCKED","")</f>
        <v>LOCKED</v>
      </c>
      <c r="K254" s="78" t="str">
        <f>CLEAN(CONCATENATE(TRIM($A254),TRIM($C254),TRIM($D254),TRIM($E254)))</f>
        <v>G001SoddingCW 3510-R9</v>
      </c>
      <c r="L254" s="79" t="e">
        <f>MATCH(K254,#REF!,0)</f>
        <v>#REF!</v>
      </c>
      <c r="M254" s="80" t="str">
        <f ca="1">CELL("format",$F254)</f>
        <v>F0</v>
      </c>
      <c r="N254" s="80" t="str">
        <f ca="1">CELL("format",$G254)</f>
        <v>G</v>
      </c>
      <c r="O254" s="80" t="str">
        <f ca="1">CELL("format",$H254)</f>
        <v>C2</v>
      </c>
      <c r="P254" s="10"/>
    </row>
    <row r="255" spans="1:16" s="13" customFormat="1" ht="30" customHeight="1">
      <c r="A255" s="17" t="s">
        <v>151</v>
      </c>
      <c r="B255" s="15" t="s">
        <v>31</v>
      </c>
      <c r="C255" s="3" t="s">
        <v>152</v>
      </c>
      <c r="D255" s="4"/>
      <c r="E255" s="5" t="s">
        <v>30</v>
      </c>
      <c r="F255" s="6">
        <v>20</v>
      </c>
      <c r="G255" s="7"/>
      <c r="H255" s="8">
        <f>ROUND(G255*F255,2)</f>
        <v>0</v>
      </c>
      <c r="I255" s="25"/>
      <c r="J255" s="77">
        <f ca="1">IF(CELL("protect",$G255)=1,"LOCKED","")</f>
      </c>
      <c r="K255" s="78" t="str">
        <f>CLEAN(CONCATENATE(TRIM($A255),TRIM($C255),TRIM($D255),TRIM($E255)))</f>
        <v>G002width &lt; 600 mmm²</v>
      </c>
      <c r="L255" s="79" t="e">
        <f>MATCH(K255,#REF!,0)</f>
        <v>#REF!</v>
      </c>
      <c r="M255" s="80" t="str">
        <f ca="1">CELL("format",$F255)</f>
        <v>F0</v>
      </c>
      <c r="N255" s="80" t="str">
        <f ca="1">CELL("format",$G255)</f>
        <v>C2</v>
      </c>
      <c r="O255" s="80" t="str">
        <f ca="1">CELL("format",$H255)</f>
        <v>C2</v>
      </c>
      <c r="P255" s="10"/>
    </row>
    <row r="256" spans="1:16" s="13" customFormat="1" ht="30" customHeight="1">
      <c r="A256" s="17" t="s">
        <v>153</v>
      </c>
      <c r="B256" s="2" t="s">
        <v>362</v>
      </c>
      <c r="C256" s="128" t="s">
        <v>154</v>
      </c>
      <c r="D256" s="4" t="s">
        <v>155</v>
      </c>
      <c r="E256" s="5" t="s">
        <v>30</v>
      </c>
      <c r="F256" s="6">
        <v>230</v>
      </c>
      <c r="G256" s="7"/>
      <c r="H256" s="8">
        <f>ROUND(G256*F256,2)</f>
        <v>0</v>
      </c>
      <c r="I256" s="9"/>
      <c r="J256" s="77">
        <f ca="1">IF(CELL("protect",$G256)=1,"LOCKED","")</f>
      </c>
      <c r="K256" s="78" t="str">
        <f>CLEAN(CONCATENATE(TRIM($A256),TRIM($C256),TRIM($D256),TRIM($E256)))</f>
        <v>G004SeedingCW 3520-R7m²</v>
      </c>
      <c r="L256" s="79" t="e">
        <f>MATCH(K256,#REF!,0)</f>
        <v>#REF!</v>
      </c>
      <c r="M256" s="80" t="str">
        <f ca="1">CELL("format",$F256)</f>
        <v>F0</v>
      </c>
      <c r="N256" s="80" t="str">
        <f ca="1">CELL("format",$G256)</f>
        <v>C2</v>
      </c>
      <c r="O256" s="80" t="str">
        <f ca="1">CELL("format",$H256)</f>
        <v>C2</v>
      </c>
      <c r="P256" s="10"/>
    </row>
    <row r="257" spans="1:8" s="71" customFormat="1" ht="36" customHeight="1" thickBot="1">
      <c r="A257" s="93"/>
      <c r="B257" s="89" t="str">
        <f>B191</f>
        <v>D</v>
      </c>
      <c r="C257" s="155" t="str">
        <f>C191</f>
        <v>ASHBURN / VALOUR - ST. MATTHEWS TO ELLICE</v>
      </c>
      <c r="D257" s="156"/>
      <c r="E257" s="156"/>
      <c r="F257" s="157"/>
      <c r="G257" s="93" t="s">
        <v>16</v>
      </c>
      <c r="H257" s="93">
        <f>SUM(H191:H256)</f>
        <v>0</v>
      </c>
    </row>
    <row r="258" spans="1:8" s="71" customFormat="1" ht="36" customHeight="1" thickTop="1">
      <c r="A258" s="94"/>
      <c r="B258" s="91" t="s">
        <v>15</v>
      </c>
      <c r="C258" s="158" t="s">
        <v>209</v>
      </c>
      <c r="D258" s="159"/>
      <c r="E258" s="159"/>
      <c r="F258" s="160"/>
      <c r="G258" s="94"/>
      <c r="H258" s="95"/>
    </row>
    <row r="259" spans="1:8" ht="36" customHeight="1">
      <c r="A259" s="72"/>
      <c r="B259" s="73"/>
      <c r="C259" s="74" t="s">
        <v>18</v>
      </c>
      <c r="D259" s="75"/>
      <c r="E259" s="76" t="s">
        <v>1</v>
      </c>
      <c r="F259" s="76" t="s">
        <v>1</v>
      </c>
      <c r="G259" s="72" t="s">
        <v>1</v>
      </c>
      <c r="H259" s="60"/>
    </row>
    <row r="260" spans="1:16" s="11" customFormat="1" ht="30" customHeight="1">
      <c r="A260" s="1" t="s">
        <v>68</v>
      </c>
      <c r="B260" s="2" t="s">
        <v>65</v>
      </c>
      <c r="C260" s="3" t="s">
        <v>69</v>
      </c>
      <c r="D260" s="4" t="s">
        <v>70</v>
      </c>
      <c r="E260" s="5" t="s">
        <v>28</v>
      </c>
      <c r="F260" s="6">
        <v>125</v>
      </c>
      <c r="G260" s="7"/>
      <c r="H260" s="8">
        <f>ROUND(G260*F260,2)</f>
        <v>0</v>
      </c>
      <c r="I260" s="9"/>
      <c r="J260" s="77">
        <f aca="true" ca="1" t="shared" si="79" ref="J260:J269">IF(CELL("protect",$G260)=1,"LOCKED","")</f>
      </c>
      <c r="K260" s="78" t="str">
        <f aca="true" t="shared" si="80" ref="K260:K269">CLEAN(CONCATENATE(TRIM($A260),TRIM($C260),TRIM($D260),TRIM($E260)))</f>
        <v>A003ExcavationCW 3110-R17m³</v>
      </c>
      <c r="L260" s="79" t="e">
        <f>MATCH(K260,#REF!,0)</f>
        <v>#REF!</v>
      </c>
      <c r="M260" s="80" t="str">
        <f aca="true" ca="1" t="shared" si="81" ref="M260:M269">CELL("format",$F260)</f>
        <v>F0</v>
      </c>
      <c r="N260" s="80" t="str">
        <f aca="true" ca="1" t="shared" si="82" ref="N260:N269">CELL("format",$G260)</f>
        <v>C2</v>
      </c>
      <c r="O260" s="80" t="str">
        <f aca="true" ca="1" t="shared" si="83" ref="O260:O269">CELL("format",$H260)</f>
        <v>C2</v>
      </c>
      <c r="P260" s="10"/>
    </row>
    <row r="261" spans="1:16" s="13" customFormat="1" ht="30" customHeight="1">
      <c r="A261" s="12" t="s">
        <v>71</v>
      </c>
      <c r="B261" s="2" t="s">
        <v>176</v>
      </c>
      <c r="C261" s="3" t="s">
        <v>72</v>
      </c>
      <c r="D261" s="4" t="s">
        <v>70</v>
      </c>
      <c r="E261" s="5" t="s">
        <v>30</v>
      </c>
      <c r="F261" s="6">
        <v>305</v>
      </c>
      <c r="G261" s="7"/>
      <c r="H261" s="8">
        <f>ROUND(G261*F261,2)</f>
        <v>0</v>
      </c>
      <c r="I261" s="9"/>
      <c r="J261" s="77">
        <f ca="1" t="shared" si="79"/>
      </c>
      <c r="K261" s="78" t="str">
        <f t="shared" si="80"/>
        <v>A004Sub-Grade CompactionCW 3110-R17m²</v>
      </c>
      <c r="L261" s="79" t="e">
        <f>MATCH(K261,#REF!,0)</f>
        <v>#REF!</v>
      </c>
      <c r="M261" s="80" t="str">
        <f ca="1" t="shared" si="81"/>
        <v>F0</v>
      </c>
      <c r="N261" s="80" t="str">
        <f ca="1" t="shared" si="82"/>
        <v>C2</v>
      </c>
      <c r="O261" s="80" t="str">
        <f ca="1" t="shared" si="83"/>
        <v>C2</v>
      </c>
      <c r="P261" s="10"/>
    </row>
    <row r="262" spans="1:16" s="11" customFormat="1" ht="30" customHeight="1">
      <c r="A262" s="12" t="s">
        <v>73</v>
      </c>
      <c r="B262" s="2" t="s">
        <v>184</v>
      </c>
      <c r="C262" s="3" t="s">
        <v>75</v>
      </c>
      <c r="D262" s="4" t="s">
        <v>70</v>
      </c>
      <c r="E262" s="5"/>
      <c r="F262" s="6"/>
      <c r="G262" s="14"/>
      <c r="H262" s="8"/>
      <c r="I262" s="9" t="s">
        <v>76</v>
      </c>
      <c r="J262" s="77" t="str">
        <f ca="1" t="shared" si="79"/>
        <v>LOCKED</v>
      </c>
      <c r="K262" s="78" t="str">
        <f t="shared" si="80"/>
        <v>A007Crushed Sub-base MaterialCW 3110-R17</v>
      </c>
      <c r="L262" s="79" t="e">
        <f>MATCH(K262,#REF!,0)</f>
        <v>#REF!</v>
      </c>
      <c r="M262" s="80" t="str">
        <f ca="1" t="shared" si="81"/>
        <v>F0</v>
      </c>
      <c r="N262" s="80" t="str">
        <f ca="1" t="shared" si="82"/>
        <v>G</v>
      </c>
      <c r="O262" s="80" t="str">
        <f ca="1" t="shared" si="83"/>
        <v>C2</v>
      </c>
      <c r="P262" s="10"/>
    </row>
    <row r="263" spans="1:16" s="11" customFormat="1" ht="30" customHeight="1">
      <c r="A263" s="12" t="s">
        <v>77</v>
      </c>
      <c r="B263" s="15" t="s">
        <v>31</v>
      </c>
      <c r="C263" s="3" t="s">
        <v>78</v>
      </c>
      <c r="D263" s="4" t="s">
        <v>1</v>
      </c>
      <c r="E263" s="5" t="s">
        <v>32</v>
      </c>
      <c r="F263" s="6">
        <v>230</v>
      </c>
      <c r="G263" s="7"/>
      <c r="H263" s="8">
        <f>ROUND(G263*F263,2)</f>
        <v>0</v>
      </c>
      <c r="I263" s="9" t="s">
        <v>79</v>
      </c>
      <c r="J263" s="115">
        <f ca="1" t="shared" si="79"/>
      </c>
      <c r="K263" s="116" t="str">
        <f t="shared" si="80"/>
        <v>A007A50 mmtonne</v>
      </c>
      <c r="L263" s="117" t="e">
        <f>MATCH(K263,#REF!,0)</f>
        <v>#REF!</v>
      </c>
      <c r="M263" s="118" t="str">
        <f ca="1" t="shared" si="81"/>
        <v>F0</v>
      </c>
      <c r="N263" s="118" t="str">
        <f ca="1" t="shared" si="82"/>
        <v>C2</v>
      </c>
      <c r="O263" s="118" t="str">
        <f ca="1" t="shared" si="83"/>
        <v>C2</v>
      </c>
      <c r="P263" s="10"/>
    </row>
    <row r="264" spans="1:16" s="11" customFormat="1" ht="43.5" customHeight="1">
      <c r="A264" s="12" t="s">
        <v>33</v>
      </c>
      <c r="B264" s="2" t="s">
        <v>185</v>
      </c>
      <c r="C264" s="3" t="s">
        <v>34</v>
      </c>
      <c r="D264" s="4" t="s">
        <v>70</v>
      </c>
      <c r="E264" s="5" t="s">
        <v>28</v>
      </c>
      <c r="F264" s="6">
        <v>23</v>
      </c>
      <c r="G264" s="7"/>
      <c r="H264" s="8">
        <f>ROUND(G264*F264,2)</f>
        <v>0</v>
      </c>
      <c r="I264" s="9" t="s">
        <v>81</v>
      </c>
      <c r="J264" s="77">
        <f ca="1" t="shared" si="79"/>
      </c>
      <c r="K264" s="78" t="str">
        <f t="shared" si="80"/>
        <v>A010Supplying and Placing Base Course MaterialCW 3110-R17m³</v>
      </c>
      <c r="L264" s="79" t="e">
        <f>MATCH(K264,#REF!,0)</f>
        <v>#REF!</v>
      </c>
      <c r="M264" s="80" t="str">
        <f ca="1" t="shared" si="81"/>
        <v>F0</v>
      </c>
      <c r="N264" s="80" t="str">
        <f ca="1" t="shared" si="82"/>
        <v>C2</v>
      </c>
      <c r="O264" s="80" t="str">
        <f ca="1" t="shared" si="83"/>
        <v>C2</v>
      </c>
      <c r="P264" s="10"/>
    </row>
    <row r="265" spans="1:16" s="13" customFormat="1" ht="30" customHeight="1">
      <c r="A265" s="12" t="s">
        <v>35</v>
      </c>
      <c r="B265" s="2" t="s">
        <v>186</v>
      </c>
      <c r="C265" s="3" t="s">
        <v>36</v>
      </c>
      <c r="D265" s="4" t="s">
        <v>70</v>
      </c>
      <c r="E265" s="5" t="s">
        <v>30</v>
      </c>
      <c r="F265" s="6">
        <v>30</v>
      </c>
      <c r="G265" s="7"/>
      <c r="H265" s="8">
        <f>ROUND(G265*F265,2)</f>
        <v>0</v>
      </c>
      <c r="I265" s="9" t="s">
        <v>165</v>
      </c>
      <c r="J265" s="77">
        <f ca="1" t="shared" si="79"/>
      </c>
      <c r="K265" s="78"/>
      <c r="L265" s="79"/>
      <c r="M265" s="80" t="str">
        <f ca="1" t="shared" si="81"/>
        <v>F0</v>
      </c>
      <c r="N265" s="80" t="str">
        <f ca="1" t="shared" si="82"/>
        <v>C2</v>
      </c>
      <c r="O265" s="80" t="str">
        <f ca="1" t="shared" si="83"/>
        <v>C2</v>
      </c>
      <c r="P265" s="10"/>
    </row>
    <row r="266" spans="1:16" s="13" customFormat="1" ht="30" customHeight="1">
      <c r="A266" s="12" t="s">
        <v>82</v>
      </c>
      <c r="B266" s="2" t="s">
        <v>321</v>
      </c>
      <c r="C266" s="3" t="s">
        <v>84</v>
      </c>
      <c r="D266" s="4" t="s">
        <v>85</v>
      </c>
      <c r="E266" s="5" t="s">
        <v>30</v>
      </c>
      <c r="F266" s="6">
        <v>305</v>
      </c>
      <c r="G266" s="7"/>
      <c r="H266" s="8">
        <f>ROUND(G266*F266,2)</f>
        <v>0</v>
      </c>
      <c r="I266" s="9"/>
      <c r="J266" s="77">
        <f ca="1" t="shared" si="79"/>
      </c>
      <c r="K266" s="78" t="str">
        <f t="shared" si="80"/>
        <v>A022Separation Geotextile FabricCW 3130-R4m²</v>
      </c>
      <c r="L266" s="79" t="e">
        <f>MATCH(K266,#REF!,0)</f>
        <v>#REF!</v>
      </c>
      <c r="M266" s="80" t="str">
        <f ca="1" t="shared" si="81"/>
        <v>F0</v>
      </c>
      <c r="N266" s="80" t="str">
        <f ca="1" t="shared" si="82"/>
        <v>C2</v>
      </c>
      <c r="O266" s="80" t="str">
        <f ca="1" t="shared" si="83"/>
        <v>C2</v>
      </c>
      <c r="P266" s="10"/>
    </row>
    <row r="267" spans="1:16" s="13" customFormat="1" ht="30" customHeight="1">
      <c r="A267" s="12" t="s">
        <v>86</v>
      </c>
      <c r="B267" s="2" t="s">
        <v>187</v>
      </c>
      <c r="C267" s="3" t="s">
        <v>88</v>
      </c>
      <c r="D267" s="4" t="s">
        <v>89</v>
      </c>
      <c r="E267" s="5" t="s">
        <v>30</v>
      </c>
      <c r="F267" s="6">
        <v>35</v>
      </c>
      <c r="G267" s="7"/>
      <c r="H267" s="8">
        <f>ROUND(G267*F267,2)</f>
        <v>0</v>
      </c>
      <c r="I267" s="9"/>
      <c r="J267" s="77">
        <f ca="1" t="shared" si="79"/>
      </c>
      <c r="K267" s="78" t="str">
        <f t="shared" si="80"/>
        <v>A022ASupply and Install GeogridCW 3135-R1m²</v>
      </c>
      <c r="L267" s="79" t="e">
        <f>MATCH(K267,#REF!,0)</f>
        <v>#REF!</v>
      </c>
      <c r="M267" s="80" t="str">
        <f ca="1" t="shared" si="81"/>
        <v>F0</v>
      </c>
      <c r="N267" s="80" t="str">
        <f ca="1" t="shared" si="82"/>
        <v>C2</v>
      </c>
      <c r="O267" s="80" t="str">
        <f ca="1" t="shared" si="83"/>
        <v>C2</v>
      </c>
      <c r="P267" s="10"/>
    </row>
    <row r="268" spans="1:16" s="13" customFormat="1" ht="30" customHeight="1">
      <c r="A268" s="1" t="s">
        <v>90</v>
      </c>
      <c r="B268" s="2" t="s">
        <v>188</v>
      </c>
      <c r="C268" s="3" t="s">
        <v>92</v>
      </c>
      <c r="D268" s="4" t="s">
        <v>93</v>
      </c>
      <c r="E268" s="86"/>
      <c r="F268" s="75"/>
      <c r="G268" s="72"/>
      <c r="H268" s="60"/>
      <c r="I268" s="9"/>
      <c r="J268" s="77" t="str">
        <f ca="1" t="shared" si="79"/>
        <v>LOCKED</v>
      </c>
      <c r="K268" s="78" t="str">
        <f t="shared" si="80"/>
        <v>A024Surfacing MaterialCW 3150-R4</v>
      </c>
      <c r="L268" s="79" t="e">
        <f>MATCH(K268,#REF!,0)</f>
        <v>#REF!</v>
      </c>
      <c r="M268" s="80" t="str">
        <f ca="1" t="shared" si="81"/>
        <v>F0</v>
      </c>
      <c r="N268" s="80" t="str">
        <f ca="1" t="shared" si="82"/>
        <v>C2</v>
      </c>
      <c r="O268" s="80" t="str">
        <f ca="1" t="shared" si="83"/>
        <v>C2</v>
      </c>
      <c r="P268" s="10"/>
    </row>
    <row r="269" spans="1:16" s="11" customFormat="1" ht="30" customHeight="1">
      <c r="A269" s="1" t="s">
        <v>229</v>
      </c>
      <c r="B269" s="15" t="s">
        <v>31</v>
      </c>
      <c r="C269" s="3" t="s">
        <v>230</v>
      </c>
      <c r="D269" s="4" t="s">
        <v>1</v>
      </c>
      <c r="E269" s="5" t="s">
        <v>32</v>
      </c>
      <c r="F269" s="6">
        <v>30</v>
      </c>
      <c r="G269" s="7"/>
      <c r="H269" s="8">
        <f>ROUND(G269*F269,2)</f>
        <v>0</v>
      </c>
      <c r="I269" s="9"/>
      <c r="J269" s="115">
        <f ca="1" t="shared" si="79"/>
      </c>
      <c r="K269" s="116" t="str">
        <f t="shared" si="80"/>
        <v>A026Limestonetonne</v>
      </c>
      <c r="L269" s="117" t="e">
        <f>MATCH(K269,#REF!,0)</f>
        <v>#REF!</v>
      </c>
      <c r="M269" s="118" t="str">
        <f ca="1" t="shared" si="81"/>
        <v>F0</v>
      </c>
      <c r="N269" s="118" t="str">
        <f ca="1" t="shared" si="82"/>
        <v>C2</v>
      </c>
      <c r="O269" s="118" t="str">
        <f ca="1" t="shared" si="83"/>
        <v>C2</v>
      </c>
      <c r="P269" s="10"/>
    </row>
    <row r="270" spans="1:8" ht="36" customHeight="1">
      <c r="A270" s="72"/>
      <c r="B270" s="73"/>
      <c r="C270" s="85" t="s">
        <v>19</v>
      </c>
      <c r="D270" s="75"/>
      <c r="E270" s="86"/>
      <c r="F270" s="75"/>
      <c r="G270" s="72"/>
      <c r="H270" s="60"/>
    </row>
    <row r="271" spans="1:16" s="11" customFormat="1" ht="30" customHeight="1">
      <c r="A271" s="17" t="s">
        <v>57</v>
      </c>
      <c r="B271" s="2" t="s">
        <v>189</v>
      </c>
      <c r="C271" s="3" t="s">
        <v>58</v>
      </c>
      <c r="D271" s="4" t="s">
        <v>70</v>
      </c>
      <c r="E271" s="5"/>
      <c r="F271" s="6"/>
      <c r="G271" s="14"/>
      <c r="H271" s="8"/>
      <c r="I271" s="9"/>
      <c r="J271" s="77" t="str">
        <f aca="true" ca="1" t="shared" si="84" ref="J271:J288">IF(CELL("protect",$G271)=1,"LOCKED","")</f>
        <v>LOCKED</v>
      </c>
      <c r="K271" s="78" t="str">
        <f aca="true" t="shared" si="85" ref="K271:K288">CLEAN(CONCATENATE(TRIM($A271),TRIM($C271),TRIM($D271),TRIM($E271)))</f>
        <v>B001Pavement RemovalCW 3110-R17</v>
      </c>
      <c r="L271" s="79" t="e">
        <f>MATCH(K271,#REF!,0)</f>
        <v>#REF!</v>
      </c>
      <c r="M271" s="80" t="str">
        <f aca="true" ca="1" t="shared" si="86" ref="M271:M288">CELL("format",$F271)</f>
        <v>F0</v>
      </c>
      <c r="N271" s="80" t="str">
        <f aca="true" ca="1" t="shared" si="87" ref="N271:N288">CELL("format",$G271)</f>
        <v>G</v>
      </c>
      <c r="O271" s="80" t="str">
        <f aca="true" ca="1" t="shared" si="88" ref="O271:O288">CELL("format",$H271)</f>
        <v>C2</v>
      </c>
      <c r="P271" s="10"/>
    </row>
    <row r="272" spans="1:16" s="13" customFormat="1" ht="30" customHeight="1">
      <c r="A272" s="17" t="s">
        <v>59</v>
      </c>
      <c r="B272" s="15" t="s">
        <v>31</v>
      </c>
      <c r="C272" s="3" t="s">
        <v>60</v>
      </c>
      <c r="D272" s="4" t="s">
        <v>1</v>
      </c>
      <c r="E272" s="5" t="s">
        <v>30</v>
      </c>
      <c r="F272" s="6">
        <v>300</v>
      </c>
      <c r="G272" s="7"/>
      <c r="H272" s="8">
        <f>ROUND(G272*F272,2)</f>
        <v>0</v>
      </c>
      <c r="I272" s="9"/>
      <c r="J272" s="77">
        <f ca="1" t="shared" si="84"/>
      </c>
      <c r="K272" s="78" t="str">
        <f t="shared" si="85"/>
        <v>B002Concrete Pavementm²</v>
      </c>
      <c r="L272" s="79" t="e">
        <f>MATCH(K272,#REF!,0)</f>
        <v>#REF!</v>
      </c>
      <c r="M272" s="80" t="str">
        <f ca="1" t="shared" si="86"/>
        <v>F0</v>
      </c>
      <c r="N272" s="80" t="str">
        <f ca="1" t="shared" si="87"/>
        <v>C2</v>
      </c>
      <c r="O272" s="80" t="str">
        <f ca="1" t="shared" si="88"/>
        <v>C2</v>
      </c>
      <c r="P272" s="10"/>
    </row>
    <row r="273" spans="1:16" s="13" customFormat="1" ht="30" customHeight="1">
      <c r="A273" s="17" t="s">
        <v>39</v>
      </c>
      <c r="B273" s="2" t="s">
        <v>190</v>
      </c>
      <c r="C273" s="3" t="s">
        <v>40</v>
      </c>
      <c r="D273" s="4" t="s">
        <v>96</v>
      </c>
      <c r="E273" s="5"/>
      <c r="F273" s="6"/>
      <c r="G273" s="14"/>
      <c r="H273" s="8"/>
      <c r="I273" s="9"/>
      <c r="J273" s="77" t="str">
        <f ca="1" t="shared" si="84"/>
        <v>LOCKED</v>
      </c>
      <c r="K273" s="78" t="str">
        <f t="shared" si="85"/>
        <v>B094Drilled DowelsCW 3230-R7</v>
      </c>
      <c r="L273" s="79" t="e">
        <f>MATCH(K273,#REF!,0)</f>
        <v>#REF!</v>
      </c>
      <c r="M273" s="80" t="str">
        <f ca="1" t="shared" si="86"/>
        <v>F0</v>
      </c>
      <c r="N273" s="80" t="str">
        <f ca="1" t="shared" si="87"/>
        <v>G</v>
      </c>
      <c r="O273" s="80" t="str">
        <f ca="1" t="shared" si="88"/>
        <v>C2</v>
      </c>
      <c r="P273" s="10"/>
    </row>
    <row r="274" spans="1:16" s="13" customFormat="1" ht="30" customHeight="1">
      <c r="A274" s="17" t="s">
        <v>41</v>
      </c>
      <c r="B274" s="15" t="s">
        <v>31</v>
      </c>
      <c r="C274" s="3" t="s">
        <v>42</v>
      </c>
      <c r="D274" s="4" t="s">
        <v>1</v>
      </c>
      <c r="E274" s="5" t="s">
        <v>37</v>
      </c>
      <c r="F274" s="6">
        <v>60</v>
      </c>
      <c r="G274" s="7"/>
      <c r="H274" s="8">
        <f>ROUND(G274*F274,2)</f>
        <v>0</v>
      </c>
      <c r="I274" s="9"/>
      <c r="J274" s="77">
        <f ca="1" t="shared" si="84"/>
      </c>
      <c r="K274" s="78" t="str">
        <f t="shared" si="85"/>
        <v>B09519.1 mm Diametereach</v>
      </c>
      <c r="L274" s="79" t="e">
        <f>MATCH(K274,#REF!,0)</f>
        <v>#REF!</v>
      </c>
      <c r="M274" s="80" t="str">
        <f ca="1" t="shared" si="86"/>
        <v>F0</v>
      </c>
      <c r="N274" s="80" t="str">
        <f ca="1" t="shared" si="87"/>
        <v>C2</v>
      </c>
      <c r="O274" s="80" t="str">
        <f ca="1" t="shared" si="88"/>
        <v>C2</v>
      </c>
      <c r="P274" s="10"/>
    </row>
    <row r="275" spans="1:16" s="13" customFormat="1" ht="30" customHeight="1">
      <c r="A275" s="17" t="s">
        <v>43</v>
      </c>
      <c r="B275" s="2" t="s">
        <v>191</v>
      </c>
      <c r="C275" s="3" t="s">
        <v>44</v>
      </c>
      <c r="D275" s="4" t="s">
        <v>96</v>
      </c>
      <c r="E275" s="5"/>
      <c r="F275" s="6"/>
      <c r="G275" s="14"/>
      <c r="H275" s="8"/>
      <c r="I275" s="9"/>
      <c r="J275" s="77" t="str">
        <f ca="1" t="shared" si="84"/>
        <v>LOCKED</v>
      </c>
      <c r="K275" s="78" t="str">
        <f t="shared" si="85"/>
        <v>B097Drilled Tie BarsCW 3230-R7</v>
      </c>
      <c r="L275" s="79" t="e">
        <f>MATCH(K275,#REF!,0)</f>
        <v>#REF!</v>
      </c>
      <c r="M275" s="80" t="str">
        <f ca="1" t="shared" si="86"/>
        <v>F0</v>
      </c>
      <c r="N275" s="80" t="str">
        <f ca="1" t="shared" si="87"/>
        <v>G</v>
      </c>
      <c r="O275" s="80" t="str">
        <f ca="1" t="shared" si="88"/>
        <v>C2</v>
      </c>
      <c r="P275" s="10"/>
    </row>
    <row r="276" spans="1:16" s="13" customFormat="1" ht="30" customHeight="1">
      <c r="A276" s="17" t="s">
        <v>45</v>
      </c>
      <c r="B276" s="15" t="s">
        <v>31</v>
      </c>
      <c r="C276" s="3" t="s">
        <v>46</v>
      </c>
      <c r="D276" s="4" t="s">
        <v>1</v>
      </c>
      <c r="E276" s="5" t="s">
        <v>37</v>
      </c>
      <c r="F276" s="6">
        <v>20</v>
      </c>
      <c r="G276" s="7"/>
      <c r="H276" s="8">
        <f>ROUND(G276*F276,2)</f>
        <v>0</v>
      </c>
      <c r="I276" s="9"/>
      <c r="J276" s="77">
        <f ca="1" t="shared" si="84"/>
      </c>
      <c r="K276" s="78" t="str">
        <f t="shared" si="85"/>
        <v>B09820 M Deformed Tie Bareach</v>
      </c>
      <c r="L276" s="79" t="e">
        <f>MATCH(K276,#REF!,0)</f>
        <v>#REF!</v>
      </c>
      <c r="M276" s="80" t="str">
        <f ca="1" t="shared" si="86"/>
        <v>F0</v>
      </c>
      <c r="N276" s="80" t="str">
        <f ca="1" t="shared" si="87"/>
        <v>C2</v>
      </c>
      <c r="O276" s="80" t="str">
        <f ca="1" t="shared" si="88"/>
        <v>C2</v>
      </c>
      <c r="P276" s="10"/>
    </row>
    <row r="277" spans="1:16" s="11" customFormat="1" ht="30" customHeight="1">
      <c r="A277" s="17" t="s">
        <v>97</v>
      </c>
      <c r="B277" s="2" t="s">
        <v>192</v>
      </c>
      <c r="C277" s="3" t="s">
        <v>47</v>
      </c>
      <c r="D277" s="4" t="s">
        <v>99</v>
      </c>
      <c r="E277" s="5"/>
      <c r="F277" s="6"/>
      <c r="G277" s="14"/>
      <c r="H277" s="8"/>
      <c r="I277" s="9"/>
      <c r="J277" s="77" t="str">
        <f ca="1" t="shared" si="84"/>
        <v>LOCKED</v>
      </c>
      <c r="K277" s="78" t="str">
        <f t="shared" si="85"/>
        <v>B114rlMiscellaneous Concrete Slab RenewalCW 3235-R9</v>
      </c>
      <c r="L277" s="79" t="e">
        <f>MATCH(K277,#REF!,0)</f>
        <v>#REF!</v>
      </c>
      <c r="M277" s="80" t="str">
        <f ca="1" t="shared" si="86"/>
        <v>F0</v>
      </c>
      <c r="N277" s="80" t="str">
        <f ca="1" t="shared" si="87"/>
        <v>G</v>
      </c>
      <c r="O277" s="80" t="str">
        <f ca="1" t="shared" si="88"/>
        <v>C2</v>
      </c>
      <c r="P277" s="10"/>
    </row>
    <row r="278" spans="1:16" s="13" customFormat="1" ht="30" customHeight="1">
      <c r="A278" s="17" t="s">
        <v>100</v>
      </c>
      <c r="B278" s="15" t="s">
        <v>31</v>
      </c>
      <c r="C278" s="3" t="s">
        <v>101</v>
      </c>
      <c r="D278" s="4" t="s">
        <v>48</v>
      </c>
      <c r="E278" s="5"/>
      <c r="F278" s="6"/>
      <c r="G278" s="14"/>
      <c r="H278" s="8"/>
      <c r="I278" s="9"/>
      <c r="J278" s="77" t="str">
        <f ca="1" t="shared" si="84"/>
        <v>LOCKED</v>
      </c>
      <c r="K278" s="78" t="str">
        <f t="shared" si="85"/>
        <v>B118rl100 mm SidewalkSD-228A</v>
      </c>
      <c r="L278" s="79" t="e">
        <f>MATCH(K278,#REF!,0)</f>
        <v>#REF!</v>
      </c>
      <c r="M278" s="80" t="str">
        <f ca="1" t="shared" si="86"/>
        <v>F0</v>
      </c>
      <c r="N278" s="80" t="str">
        <f ca="1" t="shared" si="87"/>
        <v>G</v>
      </c>
      <c r="O278" s="80" t="str">
        <f ca="1" t="shared" si="88"/>
        <v>C2</v>
      </c>
      <c r="P278" s="10"/>
    </row>
    <row r="279" spans="1:16" s="13" customFormat="1" ht="30" customHeight="1">
      <c r="A279" s="17" t="s">
        <v>102</v>
      </c>
      <c r="B279" s="18" t="s">
        <v>103</v>
      </c>
      <c r="C279" s="3" t="s">
        <v>104</v>
      </c>
      <c r="D279" s="4"/>
      <c r="E279" s="5" t="s">
        <v>30</v>
      </c>
      <c r="F279" s="6">
        <v>5</v>
      </c>
      <c r="G279" s="7"/>
      <c r="H279" s="8">
        <f>ROUND(G279*F279,2)</f>
        <v>0</v>
      </c>
      <c r="I279" s="19"/>
      <c r="J279" s="77">
        <f ca="1" t="shared" si="84"/>
      </c>
      <c r="K279" s="78" t="str">
        <f t="shared" si="85"/>
        <v>B119rlLess than 5 sq.m.m²</v>
      </c>
      <c r="L279" s="79" t="e">
        <f>MATCH(K279,#REF!,0)</f>
        <v>#REF!</v>
      </c>
      <c r="M279" s="80" t="str">
        <f ca="1" t="shared" si="86"/>
        <v>F0</v>
      </c>
      <c r="N279" s="80" t="str">
        <f ca="1" t="shared" si="87"/>
        <v>C2</v>
      </c>
      <c r="O279" s="80" t="str">
        <f ca="1" t="shared" si="88"/>
        <v>C2</v>
      </c>
      <c r="P279" s="10"/>
    </row>
    <row r="280" spans="1:16" s="13" customFormat="1" ht="30" customHeight="1">
      <c r="A280" s="17" t="s">
        <v>217</v>
      </c>
      <c r="B280" s="143" t="s">
        <v>105</v>
      </c>
      <c r="C280" s="128" t="s">
        <v>218</v>
      </c>
      <c r="D280" s="139"/>
      <c r="E280" s="140" t="s">
        <v>30</v>
      </c>
      <c r="F280" s="144">
        <v>15</v>
      </c>
      <c r="G280" s="141"/>
      <c r="H280" s="142">
        <f>ROUND(G280*F280,2)</f>
        <v>0</v>
      </c>
      <c r="I280" s="9"/>
      <c r="J280" s="115">
        <f ca="1" t="shared" si="84"/>
      </c>
      <c r="K280" s="116" t="str">
        <f t="shared" si="85"/>
        <v>B120rl5 sq.m. to 20 sq.m.m²</v>
      </c>
      <c r="L280" s="117" t="e">
        <f>MATCH(K280,#REF!,0)</f>
        <v>#REF!</v>
      </c>
      <c r="M280" s="118" t="str">
        <f ca="1" t="shared" si="86"/>
        <v>F0</v>
      </c>
      <c r="N280" s="118" t="str">
        <f ca="1" t="shared" si="87"/>
        <v>C2</v>
      </c>
      <c r="O280" s="118" t="str">
        <f ca="1" t="shared" si="88"/>
        <v>C2</v>
      </c>
      <c r="P280" s="10"/>
    </row>
    <row r="281" spans="1:8" ht="36" customHeight="1">
      <c r="A281" s="72"/>
      <c r="B281" s="73"/>
      <c r="C281" s="85" t="s">
        <v>366</v>
      </c>
      <c r="D281" s="75"/>
      <c r="E281" s="86"/>
      <c r="F281" s="75"/>
      <c r="G281" s="72"/>
      <c r="H281" s="60"/>
    </row>
    <row r="282" spans="1:16" s="11" customFormat="1" ht="30" customHeight="1">
      <c r="A282" s="17" t="s">
        <v>106</v>
      </c>
      <c r="B282" s="2" t="s">
        <v>193</v>
      </c>
      <c r="C282" s="3" t="s">
        <v>108</v>
      </c>
      <c r="D282" s="4" t="s">
        <v>109</v>
      </c>
      <c r="E282" s="5"/>
      <c r="F282" s="6"/>
      <c r="G282" s="14"/>
      <c r="H282" s="8"/>
      <c r="I282" s="9"/>
      <c r="J282" s="77" t="str">
        <f ca="1" t="shared" si="84"/>
        <v>LOCKED</v>
      </c>
      <c r="K282" s="78" t="str">
        <f t="shared" si="85"/>
        <v>B126rConcrete Curb RemovalCW 3240-R10</v>
      </c>
      <c r="L282" s="79" t="e">
        <f>MATCH(K282,#REF!,0)</f>
        <v>#REF!</v>
      </c>
      <c r="M282" s="80" t="str">
        <f ca="1" t="shared" si="86"/>
        <v>F0</v>
      </c>
      <c r="N282" s="80" t="str">
        <f ca="1" t="shared" si="87"/>
        <v>G</v>
      </c>
      <c r="O282" s="80" t="str">
        <f ca="1" t="shared" si="88"/>
        <v>C2</v>
      </c>
      <c r="P282" s="10"/>
    </row>
    <row r="283" spans="1:16" s="13" customFormat="1" ht="30" customHeight="1">
      <c r="A283" s="17" t="s">
        <v>110</v>
      </c>
      <c r="B283" s="15" t="s">
        <v>31</v>
      </c>
      <c r="C283" s="3" t="s">
        <v>219</v>
      </c>
      <c r="D283" s="4" t="s">
        <v>1</v>
      </c>
      <c r="E283" s="5" t="s">
        <v>49</v>
      </c>
      <c r="F283" s="6">
        <v>25</v>
      </c>
      <c r="G283" s="7"/>
      <c r="H283" s="8">
        <f>ROUND(G283*F283,2)</f>
        <v>0</v>
      </c>
      <c r="I283" s="9" t="s">
        <v>111</v>
      </c>
      <c r="J283" s="77">
        <f ca="1" t="shared" si="84"/>
      </c>
      <c r="K283" s="78" t="str">
        <f t="shared" si="85"/>
        <v>B127rBarrier Separatem</v>
      </c>
      <c r="L283" s="79" t="e">
        <f>MATCH(K283,#REF!,0)</f>
        <v>#REF!</v>
      </c>
      <c r="M283" s="80" t="str">
        <f ca="1" t="shared" si="86"/>
        <v>F0</v>
      </c>
      <c r="N283" s="80" t="str">
        <f ca="1" t="shared" si="87"/>
        <v>C2</v>
      </c>
      <c r="O283" s="80" t="str">
        <f ca="1" t="shared" si="88"/>
        <v>C2</v>
      </c>
      <c r="P283" s="10"/>
    </row>
    <row r="284" spans="1:16" s="13" customFormat="1" ht="30" customHeight="1">
      <c r="A284" s="17" t="s">
        <v>112</v>
      </c>
      <c r="B284" s="2" t="s">
        <v>194</v>
      </c>
      <c r="C284" s="3" t="s">
        <v>114</v>
      </c>
      <c r="D284" s="4" t="s">
        <v>109</v>
      </c>
      <c r="E284" s="5"/>
      <c r="F284" s="6"/>
      <c r="G284" s="14"/>
      <c r="H284" s="8"/>
      <c r="I284" s="9"/>
      <c r="J284" s="77" t="str">
        <f ca="1" t="shared" si="84"/>
        <v>LOCKED</v>
      </c>
      <c r="K284" s="78" t="str">
        <f t="shared" si="85"/>
        <v>B135iConcrete Curb InstallationCW 3240-R10</v>
      </c>
      <c r="L284" s="79" t="e">
        <f>MATCH(K284,#REF!,0)</f>
        <v>#REF!</v>
      </c>
      <c r="M284" s="80" t="str">
        <f ca="1" t="shared" si="86"/>
        <v>F0</v>
      </c>
      <c r="N284" s="80" t="str">
        <f ca="1" t="shared" si="87"/>
        <v>G</v>
      </c>
      <c r="O284" s="80" t="str">
        <f ca="1" t="shared" si="88"/>
        <v>C2</v>
      </c>
      <c r="P284" s="10"/>
    </row>
    <row r="285" spans="1:16" s="13" customFormat="1" ht="30" customHeight="1">
      <c r="A285" s="17" t="s">
        <v>220</v>
      </c>
      <c r="B285" s="15" t="s">
        <v>31</v>
      </c>
      <c r="C285" s="3" t="s">
        <v>223</v>
      </c>
      <c r="D285" s="4" t="s">
        <v>221</v>
      </c>
      <c r="E285" s="5" t="s">
        <v>49</v>
      </c>
      <c r="F285" s="6">
        <v>25</v>
      </c>
      <c r="G285" s="7"/>
      <c r="H285" s="8">
        <f>ROUND(G285*F285,2)</f>
        <v>0</v>
      </c>
      <c r="I285" s="9" t="s">
        <v>222</v>
      </c>
      <c r="J285" s="115">
        <f ca="1" t="shared" si="84"/>
      </c>
      <c r="K285" s="116" t="str">
        <f t="shared" si="85"/>
        <v>B137iBarrier (180 mm reveal ht, Separate)SD-203Am</v>
      </c>
      <c r="L285" s="117" t="e">
        <f>MATCH(K285,#REF!,0)</f>
        <v>#REF!</v>
      </c>
      <c r="M285" s="118" t="str">
        <f ca="1" t="shared" si="86"/>
        <v>F0</v>
      </c>
      <c r="N285" s="118" t="str">
        <f ca="1" t="shared" si="87"/>
        <v>C2</v>
      </c>
      <c r="O285" s="118" t="str">
        <f ca="1" t="shared" si="88"/>
        <v>C2</v>
      </c>
      <c r="P285" s="10"/>
    </row>
    <row r="286" spans="1:16" s="13" customFormat="1" ht="30" customHeight="1">
      <c r="A286" s="17" t="s">
        <v>115</v>
      </c>
      <c r="B286" s="15" t="s">
        <v>38</v>
      </c>
      <c r="C286" s="3" t="s">
        <v>116</v>
      </c>
      <c r="D286" s="4" t="s">
        <v>117</v>
      </c>
      <c r="E286" s="5" t="s">
        <v>49</v>
      </c>
      <c r="F286" s="6">
        <v>5</v>
      </c>
      <c r="G286" s="7"/>
      <c r="H286" s="8">
        <f>ROUND(G286*F286,2)</f>
        <v>0</v>
      </c>
      <c r="I286" s="9"/>
      <c r="J286" s="115">
        <f ca="1" t="shared" si="84"/>
      </c>
      <c r="K286" s="116" t="str">
        <f t="shared" si="85"/>
        <v>B150iCurb Ramp (8-12 mm reveal ht, Integral)SD-229A,B,Cm</v>
      </c>
      <c r="L286" s="117" t="e">
        <f>MATCH(K286,#REF!,0)</f>
        <v>#REF!</v>
      </c>
      <c r="M286" s="118" t="str">
        <f ca="1" t="shared" si="86"/>
        <v>F0</v>
      </c>
      <c r="N286" s="118" t="str">
        <f ca="1" t="shared" si="87"/>
        <v>C2</v>
      </c>
      <c r="O286" s="118" t="str">
        <f ca="1" t="shared" si="88"/>
        <v>C2</v>
      </c>
      <c r="P286" s="10"/>
    </row>
    <row r="287" spans="1:16" s="13" customFormat="1" ht="43.5" customHeight="1">
      <c r="A287" s="17" t="s">
        <v>354</v>
      </c>
      <c r="B287" s="2" t="s">
        <v>195</v>
      </c>
      <c r="C287" s="3" t="s">
        <v>355</v>
      </c>
      <c r="D287" s="4" t="s">
        <v>96</v>
      </c>
      <c r="E287" s="5"/>
      <c r="F287" s="6"/>
      <c r="G287" s="14"/>
      <c r="H287" s="8"/>
      <c r="I287" s="9"/>
      <c r="J287" s="115" t="str">
        <f ca="1" t="shared" si="84"/>
        <v>LOCKED</v>
      </c>
      <c r="K287" s="116" t="str">
        <f t="shared" si="85"/>
        <v>B047-24Partial Slab Patches - Early Opening (24 hour)CW 3230-R7</v>
      </c>
      <c r="L287" s="117" t="e">
        <f>MATCH(K287,#REF!,0)</f>
        <v>#REF!</v>
      </c>
      <c r="M287" s="118" t="str">
        <f ca="1" t="shared" si="86"/>
        <v>F0</v>
      </c>
      <c r="N287" s="118" t="str">
        <f ca="1" t="shared" si="87"/>
        <v>G</v>
      </c>
      <c r="O287" s="118" t="str">
        <f ca="1" t="shared" si="88"/>
        <v>C2</v>
      </c>
      <c r="P287" s="10"/>
    </row>
    <row r="288" spans="1:16" s="13" customFormat="1" ht="43.5" customHeight="1">
      <c r="A288" s="17" t="s">
        <v>356</v>
      </c>
      <c r="B288" s="15" t="s">
        <v>31</v>
      </c>
      <c r="C288" s="3" t="s">
        <v>357</v>
      </c>
      <c r="D288" s="4" t="s">
        <v>1</v>
      </c>
      <c r="E288" s="5" t="s">
        <v>30</v>
      </c>
      <c r="F288" s="6">
        <v>10</v>
      </c>
      <c r="G288" s="7"/>
      <c r="H288" s="8">
        <f>ROUND(G288*F288,2)</f>
        <v>0</v>
      </c>
      <c r="I288" s="9"/>
      <c r="J288" s="115">
        <f ca="1" t="shared" si="84"/>
      </c>
      <c r="K288" s="116" t="str">
        <f t="shared" si="85"/>
        <v>B057-24200 mm Concrete Pavement (Type B)m²</v>
      </c>
      <c r="L288" s="117" t="e">
        <f>MATCH(K288,#REF!,0)</f>
        <v>#REF!</v>
      </c>
      <c r="M288" s="118" t="str">
        <f ca="1" t="shared" si="86"/>
        <v>F0</v>
      </c>
      <c r="N288" s="118" t="str">
        <f ca="1" t="shared" si="87"/>
        <v>C2</v>
      </c>
      <c r="O288" s="118" t="str">
        <f ca="1" t="shared" si="88"/>
        <v>C2</v>
      </c>
      <c r="P288" s="10"/>
    </row>
    <row r="289" spans="1:8" ht="36" customHeight="1">
      <c r="A289" s="72"/>
      <c r="B289" s="87"/>
      <c r="C289" s="85" t="s">
        <v>20</v>
      </c>
      <c r="D289" s="75"/>
      <c r="E289" s="76"/>
      <c r="F289" s="76"/>
      <c r="G289" s="72"/>
      <c r="H289" s="60"/>
    </row>
    <row r="290" spans="1:16" s="11" customFormat="1" ht="30" customHeight="1">
      <c r="A290" s="1" t="s">
        <v>63</v>
      </c>
      <c r="B290" s="178" t="s">
        <v>224</v>
      </c>
      <c r="C290" s="3" t="s">
        <v>64</v>
      </c>
      <c r="D290" s="4" t="s">
        <v>121</v>
      </c>
      <c r="E290" s="5"/>
      <c r="F290" s="20"/>
      <c r="G290" s="14"/>
      <c r="H290" s="21"/>
      <c r="I290" s="19"/>
      <c r="J290" s="77" t="str">
        <f aca="true" ca="1" t="shared" si="89" ref="J290:J295">IF(CELL("protect",$G290)=1,"LOCKED","")</f>
        <v>LOCKED</v>
      </c>
      <c r="K290" s="78" t="str">
        <f aca="true" t="shared" si="90" ref="K290:K295">CLEAN(CONCATENATE(TRIM($A290),TRIM($C290),TRIM($D290),TRIM($E290)))</f>
        <v>C019Concrete Pavements for Early OpeningCW 3310-R14</v>
      </c>
      <c r="L290" s="79" t="e">
        <f>MATCH(K290,#REF!,0)</f>
        <v>#REF!</v>
      </c>
      <c r="M290" s="80" t="str">
        <f aca="true" ca="1" t="shared" si="91" ref="M290:M295">CELL("format",$F290)</f>
        <v>F0</v>
      </c>
      <c r="N290" s="80" t="str">
        <f aca="true" ca="1" t="shared" si="92" ref="N290:N295">CELL("format",$G290)</f>
        <v>G</v>
      </c>
      <c r="O290" s="80" t="str">
        <f aca="true" ca="1" t="shared" si="93" ref="O290:O295">CELL("format",$H290)</f>
        <v>C2</v>
      </c>
      <c r="P290" s="10"/>
    </row>
    <row r="291" spans="1:16" s="11" customFormat="1" ht="43.5" customHeight="1">
      <c r="A291" s="1" t="s">
        <v>122</v>
      </c>
      <c r="B291" s="15" t="s">
        <v>31</v>
      </c>
      <c r="C291" s="3" t="s">
        <v>123</v>
      </c>
      <c r="D291" s="4"/>
      <c r="E291" s="5" t="s">
        <v>30</v>
      </c>
      <c r="F291" s="20">
        <v>265</v>
      </c>
      <c r="G291" s="7"/>
      <c r="H291" s="8">
        <f>ROUND(G291*F291,2)</f>
        <v>0</v>
      </c>
      <c r="I291" s="22" t="s">
        <v>124</v>
      </c>
      <c r="J291" s="77">
        <f ca="1" t="shared" si="89"/>
      </c>
      <c r="K291" s="78" t="str">
        <f t="shared" si="90"/>
        <v>C029Construction of 150 mm Concrete Pavement for Early Opening 72 Hour (Reinforced)m²</v>
      </c>
      <c r="L291" s="79" t="e">
        <f>MATCH(K291,#REF!,0)</f>
        <v>#REF!</v>
      </c>
      <c r="M291" s="80" t="str">
        <f ca="1" t="shared" si="91"/>
        <v>F0</v>
      </c>
      <c r="N291" s="80" t="str">
        <f ca="1" t="shared" si="92"/>
        <v>C2</v>
      </c>
      <c r="O291" s="80" t="str">
        <f ca="1" t="shared" si="93"/>
        <v>C2</v>
      </c>
      <c r="P291" s="10"/>
    </row>
    <row r="292" spans="1:16" s="13" customFormat="1" ht="43.5" customHeight="1">
      <c r="A292" s="1" t="s">
        <v>156</v>
      </c>
      <c r="B292" s="2" t="s">
        <v>196</v>
      </c>
      <c r="C292" s="3" t="s">
        <v>158</v>
      </c>
      <c r="D292" s="4" t="s">
        <v>159</v>
      </c>
      <c r="F292" s="6"/>
      <c r="G292" s="14"/>
      <c r="H292" s="21"/>
      <c r="I292" s="9"/>
      <c r="J292" s="77" t="str">
        <f ca="1" t="shared" si="89"/>
        <v>LOCKED</v>
      </c>
      <c r="K292" s="78" t="str">
        <f t="shared" si="90"/>
        <v>C055Construction of Asphaltic Concrete PavementsCW 3410-R9</v>
      </c>
      <c r="L292" s="79" t="e">
        <f>MATCH(K292,#REF!,0)</f>
        <v>#REF!</v>
      </c>
      <c r="M292" s="80" t="str">
        <f ca="1" t="shared" si="91"/>
        <v>F0</v>
      </c>
      <c r="N292" s="80" t="str">
        <f ca="1" t="shared" si="92"/>
        <v>G</v>
      </c>
      <c r="O292" s="80" t="str">
        <f ca="1" t="shared" si="93"/>
        <v>C2</v>
      </c>
      <c r="P292" s="10"/>
    </row>
    <row r="293" spans="1:16" s="13" customFormat="1" ht="30" customHeight="1">
      <c r="A293" s="1" t="s">
        <v>160</v>
      </c>
      <c r="B293" s="15" t="s">
        <v>31</v>
      </c>
      <c r="C293" s="3" t="s">
        <v>61</v>
      </c>
      <c r="D293" s="4"/>
      <c r="E293" s="5"/>
      <c r="F293" s="6"/>
      <c r="G293" s="14"/>
      <c r="H293" s="21"/>
      <c r="I293" s="9"/>
      <c r="J293" s="77" t="str">
        <f ca="1" t="shared" si="89"/>
        <v>LOCKED</v>
      </c>
      <c r="K293" s="78" t="str">
        <f t="shared" si="90"/>
        <v>C059Tie-ins and Approaches</v>
      </c>
      <c r="L293" s="79" t="e">
        <f>MATCH(K293,#REF!,0)</f>
        <v>#REF!</v>
      </c>
      <c r="M293" s="80" t="str">
        <f ca="1" t="shared" si="91"/>
        <v>F0</v>
      </c>
      <c r="N293" s="80" t="str">
        <f ca="1" t="shared" si="92"/>
        <v>G</v>
      </c>
      <c r="O293" s="80" t="str">
        <f ca="1" t="shared" si="93"/>
        <v>C2</v>
      </c>
      <c r="P293" s="10"/>
    </row>
    <row r="294" spans="1:16" s="13" customFormat="1" ht="30" customHeight="1">
      <c r="A294" s="1" t="s">
        <v>161</v>
      </c>
      <c r="B294" s="18" t="s">
        <v>103</v>
      </c>
      <c r="C294" s="3" t="s">
        <v>162</v>
      </c>
      <c r="D294" s="4"/>
      <c r="E294" s="5" t="s">
        <v>32</v>
      </c>
      <c r="F294" s="6">
        <v>20</v>
      </c>
      <c r="G294" s="7"/>
      <c r="H294" s="8">
        <f>ROUND(G294*F294,2)</f>
        <v>0</v>
      </c>
      <c r="I294" s="9"/>
      <c r="J294" s="77">
        <f ca="1" t="shared" si="89"/>
      </c>
      <c r="K294" s="78" t="str">
        <f t="shared" si="90"/>
        <v>C062Type IItonne</v>
      </c>
      <c r="L294" s="79" t="e">
        <f>MATCH(K294,#REF!,0)</f>
        <v>#REF!</v>
      </c>
      <c r="M294" s="80" t="str">
        <f ca="1" t="shared" si="91"/>
        <v>F0</v>
      </c>
      <c r="N294" s="80" t="str">
        <f ca="1" t="shared" si="92"/>
        <v>C2</v>
      </c>
      <c r="O294" s="80" t="str">
        <f ca="1" t="shared" si="93"/>
        <v>C2</v>
      </c>
      <c r="P294" s="10"/>
    </row>
    <row r="295" spans="1:16" s="13" customFormat="1" ht="30" customHeight="1">
      <c r="A295" s="17"/>
      <c r="B295" s="2" t="s">
        <v>322</v>
      </c>
      <c r="C295" s="3" t="s">
        <v>164</v>
      </c>
      <c r="D295" s="4" t="s">
        <v>325</v>
      </c>
      <c r="E295" s="5" t="s">
        <v>30</v>
      </c>
      <c r="F295" s="16">
        <v>10</v>
      </c>
      <c r="G295" s="7"/>
      <c r="H295" s="8">
        <f>ROUND(G295*F295,2)</f>
        <v>0</v>
      </c>
      <c r="I295" s="9"/>
      <c r="J295" s="77">
        <f ca="1" t="shared" si="89"/>
      </c>
      <c r="K295" s="78" t="str">
        <f t="shared" si="90"/>
        <v>Plain Concrete PavementE10m²</v>
      </c>
      <c r="L295" s="79" t="e">
        <f>MATCH(K295,#REF!,0)</f>
        <v>#REF!</v>
      </c>
      <c r="M295" s="80" t="str">
        <f ca="1" t="shared" si="91"/>
        <v>F0</v>
      </c>
      <c r="N295" s="80" t="str">
        <f ca="1" t="shared" si="92"/>
        <v>C2</v>
      </c>
      <c r="O295" s="80" t="str">
        <f ca="1" t="shared" si="93"/>
        <v>C2</v>
      </c>
      <c r="P295" s="10"/>
    </row>
    <row r="296" spans="1:16" s="13" customFormat="1" ht="30" customHeight="1">
      <c r="A296" s="17"/>
      <c r="B296" s="2"/>
      <c r="C296" s="74" t="s">
        <v>205</v>
      </c>
      <c r="D296" s="75"/>
      <c r="E296" s="76"/>
      <c r="F296" s="76"/>
      <c r="G296" s="72"/>
      <c r="H296" s="60"/>
      <c r="I296" s="9"/>
      <c r="J296" s="77"/>
      <c r="K296" s="78"/>
      <c r="L296" s="79"/>
      <c r="M296" s="80"/>
      <c r="N296" s="80"/>
      <c r="O296" s="80"/>
      <c r="P296" s="10"/>
    </row>
    <row r="297" spans="1:16" s="11" customFormat="1" ht="30" customHeight="1">
      <c r="A297" s="1" t="s">
        <v>133</v>
      </c>
      <c r="B297" s="2" t="s">
        <v>197</v>
      </c>
      <c r="C297" s="3" t="s">
        <v>135</v>
      </c>
      <c r="D297" s="4" t="s">
        <v>136</v>
      </c>
      <c r="E297" s="5"/>
      <c r="F297" s="20"/>
      <c r="G297" s="14"/>
      <c r="H297" s="21"/>
      <c r="I297" s="9"/>
      <c r="J297" s="77" t="str">
        <f aca="true" ca="1" t="shared" si="94" ref="J297:J307">IF(CELL("protect",$G297)=1,"LOCKED","")</f>
        <v>LOCKED</v>
      </c>
      <c r="K297" s="78" t="str">
        <f aca="true" t="shared" si="95" ref="K297:K307">CLEAN(CONCATENATE(TRIM($A297),TRIM($C297),TRIM($D297),TRIM($E297)))</f>
        <v>E003Catch BasinCW 2130-R12</v>
      </c>
      <c r="L297" s="79" t="e">
        <f>MATCH(K297,#REF!,0)</f>
        <v>#REF!</v>
      </c>
      <c r="M297" s="80" t="str">
        <f aca="true" ca="1" t="shared" si="96" ref="M297:M311">CELL("format",$F297)</f>
        <v>F0</v>
      </c>
      <c r="N297" s="80" t="str">
        <f aca="true" ca="1" t="shared" si="97" ref="N297:N307">CELL("format",$G297)</f>
        <v>G</v>
      </c>
      <c r="O297" s="80" t="str">
        <f aca="true" ca="1" t="shared" si="98" ref="O297:O307">CELL("format",$H297)</f>
        <v>C2</v>
      </c>
      <c r="P297" s="10"/>
    </row>
    <row r="298" spans="1:16" s="11" customFormat="1" ht="30" customHeight="1">
      <c r="A298" s="29" t="s">
        <v>171</v>
      </c>
      <c r="B298" s="36" t="s">
        <v>31</v>
      </c>
      <c r="C298" s="30" t="s">
        <v>174</v>
      </c>
      <c r="D298" s="27"/>
      <c r="E298" s="31" t="s">
        <v>37</v>
      </c>
      <c r="F298" s="37">
        <v>1</v>
      </c>
      <c r="G298" s="28"/>
      <c r="H298" s="8">
        <f>ROUND(G298*F298,2)</f>
        <v>0</v>
      </c>
      <c r="I298" s="35" t="s">
        <v>137</v>
      </c>
      <c r="J298" s="81" t="s">
        <v>1</v>
      </c>
      <c r="K298" s="82" t="s">
        <v>172</v>
      </c>
      <c r="L298" s="83" t="e">
        <v>#REF!</v>
      </c>
      <c r="M298" s="84" t="s">
        <v>166</v>
      </c>
      <c r="N298" s="84" t="s">
        <v>167</v>
      </c>
      <c r="O298" s="84" t="s">
        <v>167</v>
      </c>
      <c r="P298" s="34"/>
    </row>
    <row r="299" spans="1:16" s="11" customFormat="1" ht="30" customHeight="1">
      <c r="A299" s="1"/>
      <c r="B299" s="2" t="s">
        <v>198</v>
      </c>
      <c r="C299" s="3" t="s">
        <v>347</v>
      </c>
      <c r="D299" s="4" t="s">
        <v>136</v>
      </c>
      <c r="E299" s="5"/>
      <c r="F299" s="20"/>
      <c r="G299" s="14"/>
      <c r="H299" s="21"/>
      <c r="I299" s="9"/>
      <c r="J299" s="77" t="str">
        <f ca="1" t="shared" si="94"/>
        <v>LOCKED</v>
      </c>
      <c r="K299" s="78" t="str">
        <f t="shared" si="95"/>
        <v>ManholeCW 2130-R12</v>
      </c>
      <c r="L299" s="79" t="e">
        <f>MATCH(K299,#REF!,0)</f>
        <v>#REF!</v>
      </c>
      <c r="M299" s="80" t="str">
        <f ca="1" t="shared" si="96"/>
        <v>F0</v>
      </c>
      <c r="N299" s="80" t="str">
        <f ca="1" t="shared" si="97"/>
        <v>G</v>
      </c>
      <c r="O299" s="80" t="str">
        <f ca="1" t="shared" si="98"/>
        <v>C2</v>
      </c>
      <c r="P299" s="10"/>
    </row>
    <row r="300" spans="1:16" s="11" customFormat="1" ht="30" customHeight="1">
      <c r="A300" s="29"/>
      <c r="B300" s="36" t="s">
        <v>31</v>
      </c>
      <c r="C300" s="30" t="s">
        <v>348</v>
      </c>
      <c r="D300" s="27"/>
      <c r="E300" s="5" t="s">
        <v>62</v>
      </c>
      <c r="F300" s="41">
        <v>1.8</v>
      </c>
      <c r="G300" s="28"/>
      <c r="H300" s="8">
        <f>ROUND(G300*F300,2)</f>
        <v>0</v>
      </c>
      <c r="I300" s="35" t="s">
        <v>137</v>
      </c>
      <c r="J300" s="81" t="s">
        <v>1</v>
      </c>
      <c r="K300" s="82" t="s">
        <v>172</v>
      </c>
      <c r="L300" s="83" t="e">
        <v>#REF!</v>
      </c>
      <c r="M300" s="84" t="s">
        <v>166</v>
      </c>
      <c r="N300" s="84" t="s">
        <v>167</v>
      </c>
      <c r="O300" s="84" t="s">
        <v>167</v>
      </c>
      <c r="P300" s="34"/>
    </row>
    <row r="301" spans="1:16" s="13" customFormat="1" ht="30" customHeight="1">
      <c r="A301" s="1" t="s">
        <v>139</v>
      </c>
      <c r="B301" s="2" t="s">
        <v>199</v>
      </c>
      <c r="C301" s="3" t="s">
        <v>140</v>
      </c>
      <c r="D301" s="4" t="s">
        <v>136</v>
      </c>
      <c r="E301" s="5"/>
      <c r="F301" s="20"/>
      <c r="G301" s="14"/>
      <c r="H301" s="21"/>
      <c r="I301" s="9"/>
      <c r="J301" s="77" t="str">
        <f ca="1" t="shared" si="94"/>
        <v>LOCKED</v>
      </c>
      <c r="K301" s="78" t="str">
        <f t="shared" si="95"/>
        <v>E008Sewer Service (c/w video inspection)CW 2130-R12</v>
      </c>
      <c r="L301" s="79" t="e">
        <f>MATCH(K301,#REF!,0)</f>
        <v>#REF!</v>
      </c>
      <c r="M301" s="80" t="str">
        <f ca="1" t="shared" si="96"/>
        <v>F0</v>
      </c>
      <c r="N301" s="80" t="str">
        <f ca="1" t="shared" si="97"/>
        <v>G</v>
      </c>
      <c r="O301" s="80" t="str">
        <f ca="1" t="shared" si="98"/>
        <v>C2</v>
      </c>
      <c r="P301" s="10"/>
    </row>
    <row r="302" spans="1:16" s="13" customFormat="1" ht="30" customHeight="1">
      <c r="A302" s="1" t="s">
        <v>141</v>
      </c>
      <c r="B302" s="15" t="s">
        <v>31</v>
      </c>
      <c r="C302" s="3" t="s">
        <v>142</v>
      </c>
      <c r="D302" s="4"/>
      <c r="E302" s="5"/>
      <c r="F302" s="20"/>
      <c r="G302" s="14"/>
      <c r="H302" s="21"/>
      <c r="I302" s="9" t="s">
        <v>143</v>
      </c>
      <c r="J302" s="77" t="str">
        <f ca="1" t="shared" si="94"/>
        <v>LOCKED</v>
      </c>
      <c r="K302" s="78" t="str">
        <f t="shared" si="95"/>
        <v>E009250 mm, PVC</v>
      </c>
      <c r="L302" s="79" t="e">
        <f>MATCH(K302,#REF!,0)</f>
        <v>#REF!</v>
      </c>
      <c r="M302" s="80" t="str">
        <f ca="1" t="shared" si="96"/>
        <v>F0</v>
      </c>
      <c r="N302" s="80" t="str">
        <f ca="1" t="shared" si="97"/>
        <v>G</v>
      </c>
      <c r="O302" s="80" t="str">
        <f ca="1" t="shared" si="98"/>
        <v>C2</v>
      </c>
      <c r="P302" s="10"/>
    </row>
    <row r="303" spans="1:16" s="13" customFormat="1" ht="43.5" customHeight="1">
      <c r="A303" s="1" t="s">
        <v>144</v>
      </c>
      <c r="B303" s="18" t="s">
        <v>103</v>
      </c>
      <c r="C303" s="3" t="s">
        <v>145</v>
      </c>
      <c r="D303" s="4"/>
      <c r="E303" s="5" t="s">
        <v>49</v>
      </c>
      <c r="F303" s="20">
        <v>10</v>
      </c>
      <c r="G303" s="7"/>
      <c r="H303" s="8">
        <f>ROUND(G303*F303,2)</f>
        <v>0</v>
      </c>
      <c r="I303" s="9" t="s">
        <v>146</v>
      </c>
      <c r="J303" s="77">
        <f ca="1" t="shared" si="94"/>
      </c>
      <c r="K303" s="78" t="str">
        <f t="shared" si="95"/>
        <v>E010In a Trench, Class B Type 2 Bedding, Class 2 Backfillm</v>
      </c>
      <c r="L303" s="79" t="e">
        <f>MATCH(K303,#REF!,0)</f>
        <v>#REF!</v>
      </c>
      <c r="M303" s="80" t="str">
        <f ca="1" t="shared" si="96"/>
        <v>F0</v>
      </c>
      <c r="N303" s="80" t="str">
        <f ca="1" t="shared" si="97"/>
        <v>C2</v>
      </c>
      <c r="O303" s="80" t="str">
        <f ca="1" t="shared" si="98"/>
        <v>C2</v>
      </c>
      <c r="P303" s="10"/>
    </row>
    <row r="304" spans="1:16" s="13" customFormat="1" ht="30" customHeight="1">
      <c r="A304" s="1" t="s">
        <v>141</v>
      </c>
      <c r="B304" s="15" t="s">
        <v>38</v>
      </c>
      <c r="C304" s="3" t="s">
        <v>201</v>
      </c>
      <c r="D304" s="4"/>
      <c r="E304" s="5"/>
      <c r="F304" s="20"/>
      <c r="G304" s="14"/>
      <c r="H304" s="21"/>
      <c r="I304" s="9" t="s">
        <v>143</v>
      </c>
      <c r="J304" s="77" t="str">
        <f ca="1" t="shared" si="94"/>
        <v>LOCKED</v>
      </c>
      <c r="K304" s="78" t="str">
        <f t="shared" si="95"/>
        <v>E009300 mm, PVC</v>
      </c>
      <c r="L304" s="79" t="e">
        <f>MATCH(K304,#REF!,0)</f>
        <v>#REF!</v>
      </c>
      <c r="M304" s="80" t="str">
        <f ca="1" t="shared" si="96"/>
        <v>F0</v>
      </c>
      <c r="N304" s="80" t="str">
        <f ca="1" t="shared" si="97"/>
        <v>G</v>
      </c>
      <c r="O304" s="80" t="str">
        <f ca="1" t="shared" si="98"/>
        <v>C2</v>
      </c>
      <c r="P304" s="10"/>
    </row>
    <row r="305" spans="1:16" s="13" customFormat="1" ht="43.5" customHeight="1">
      <c r="A305" s="1" t="s">
        <v>144</v>
      </c>
      <c r="B305" s="143" t="s">
        <v>103</v>
      </c>
      <c r="C305" s="128" t="s">
        <v>145</v>
      </c>
      <c r="D305" s="139"/>
      <c r="E305" s="140" t="s">
        <v>49</v>
      </c>
      <c r="F305" s="146">
        <v>40</v>
      </c>
      <c r="G305" s="141"/>
      <c r="H305" s="142">
        <f>ROUND(G305*F305,2)</f>
        <v>0</v>
      </c>
      <c r="I305" s="9" t="s">
        <v>146</v>
      </c>
      <c r="J305" s="77">
        <f ca="1" t="shared" si="94"/>
      </c>
      <c r="K305" s="78" t="str">
        <f t="shared" si="95"/>
        <v>E010In a Trench, Class B Type 2 Bedding, Class 2 Backfillm</v>
      </c>
      <c r="L305" s="79" t="e">
        <f>MATCH(K305,#REF!,0)</f>
        <v>#REF!</v>
      </c>
      <c r="M305" s="80" t="str">
        <f ca="1" t="shared" si="96"/>
        <v>F0</v>
      </c>
      <c r="N305" s="80" t="str">
        <f ca="1" t="shared" si="97"/>
        <v>C2</v>
      </c>
      <c r="O305" s="80" t="str">
        <f ca="1" t="shared" si="98"/>
        <v>C2</v>
      </c>
      <c r="P305" s="10"/>
    </row>
    <row r="306" spans="1:16" s="13" customFormat="1" ht="51.75" customHeight="1">
      <c r="A306" s="17"/>
      <c r="B306" s="2"/>
      <c r="C306" s="85" t="s">
        <v>353</v>
      </c>
      <c r="D306" s="75"/>
      <c r="E306" s="86"/>
      <c r="F306" s="75"/>
      <c r="G306" s="72"/>
      <c r="H306" s="60"/>
      <c r="I306" s="9"/>
      <c r="J306" s="77"/>
      <c r="K306" s="78"/>
      <c r="L306" s="79"/>
      <c r="M306" s="80"/>
      <c r="N306" s="80"/>
      <c r="O306" s="80"/>
      <c r="P306" s="10"/>
    </row>
    <row r="307" spans="1:16" s="13" customFormat="1" ht="43.5" customHeight="1">
      <c r="A307" s="1" t="s">
        <v>147</v>
      </c>
      <c r="B307" s="2" t="s">
        <v>323</v>
      </c>
      <c r="C307" s="3" t="s">
        <v>148</v>
      </c>
      <c r="D307" s="4" t="s">
        <v>365</v>
      </c>
      <c r="E307" s="5" t="s">
        <v>49</v>
      </c>
      <c r="F307" s="20">
        <v>15</v>
      </c>
      <c r="G307" s="7"/>
      <c r="H307" s="8">
        <f>ROUND(G307*F307,2)</f>
        <v>0</v>
      </c>
      <c r="I307" s="9"/>
      <c r="J307" s="77">
        <f ca="1" t="shared" si="94"/>
      </c>
      <c r="K307" s="78" t="str">
        <f t="shared" si="95"/>
        <v>E051Installation of SubdrainsE9,CW 3120-R4m</v>
      </c>
      <c r="L307" s="79" t="e">
        <f>MATCH(K307,#REF!,0)</f>
        <v>#REF!</v>
      </c>
      <c r="M307" s="80" t="str">
        <f ca="1">CELL("format",$F307)</f>
        <v>F0</v>
      </c>
      <c r="N307" s="80" t="str">
        <f ca="1" t="shared" si="97"/>
        <v>C2</v>
      </c>
      <c r="O307" s="80" t="str">
        <f ca="1" t="shared" si="98"/>
        <v>C2</v>
      </c>
      <c r="P307" s="10"/>
    </row>
    <row r="308" spans="1:16" s="13" customFormat="1" ht="30" customHeight="1">
      <c r="A308" s="1"/>
      <c r="B308" s="2" t="s">
        <v>216</v>
      </c>
      <c r="C308" s="3" t="s">
        <v>182</v>
      </c>
      <c r="D308" s="4" t="s">
        <v>136</v>
      </c>
      <c r="E308" s="5" t="s">
        <v>62</v>
      </c>
      <c r="F308" s="41">
        <v>0.6</v>
      </c>
      <c r="G308" s="7"/>
      <c r="H308" s="8">
        <f>ROUND(G308*F308,2)</f>
        <v>0</v>
      </c>
      <c r="I308" s="9"/>
      <c r="J308" s="77"/>
      <c r="K308" s="78"/>
      <c r="L308" s="79"/>
      <c r="M308" s="80" t="str">
        <f ca="1" t="shared" si="96"/>
        <v>F1</v>
      </c>
      <c r="N308" s="80"/>
      <c r="O308" s="80"/>
      <c r="P308" s="10"/>
    </row>
    <row r="309" spans="1:16" s="24" customFormat="1" ht="30" customHeight="1">
      <c r="A309" s="1" t="s">
        <v>328</v>
      </c>
      <c r="B309" s="2" t="s">
        <v>337</v>
      </c>
      <c r="C309" s="23" t="s">
        <v>329</v>
      </c>
      <c r="D309" s="4" t="s">
        <v>136</v>
      </c>
      <c r="E309" s="5"/>
      <c r="F309" s="20"/>
      <c r="G309" s="14"/>
      <c r="H309" s="21"/>
      <c r="I309" s="9"/>
      <c r="J309" s="115" t="str">
        <f ca="1">IF(CELL("protect",$G309)=1,"LOCKED","")</f>
        <v>LOCKED</v>
      </c>
      <c r="K309" s="116" t="str">
        <f>CLEAN(CONCATENATE(TRIM($A309),TRIM($C309),TRIM($D309),TRIM($E309)))</f>
        <v>E036Connecting to Existing SewerCW 2130-R12</v>
      </c>
      <c r="L309" s="117" t="e">
        <f>MATCH(K309,#REF!,0)</f>
        <v>#REF!</v>
      </c>
      <c r="M309" s="118" t="str">
        <f ca="1" t="shared" si="96"/>
        <v>F0</v>
      </c>
      <c r="N309" s="118" t="str">
        <f ca="1">CELL("format",$G309)</f>
        <v>G</v>
      </c>
      <c r="O309" s="118" t="str">
        <f ca="1">CELL("format",$H309)</f>
        <v>C2</v>
      </c>
      <c r="P309" s="10"/>
    </row>
    <row r="310" spans="1:16" s="24" customFormat="1" ht="39.75" customHeight="1">
      <c r="A310" s="1" t="s">
        <v>330</v>
      </c>
      <c r="B310" s="15" t="s">
        <v>31</v>
      </c>
      <c r="C310" s="23" t="s">
        <v>333</v>
      </c>
      <c r="D310" s="4"/>
      <c r="E310" s="5"/>
      <c r="F310" s="20"/>
      <c r="G310" s="14"/>
      <c r="H310" s="21"/>
      <c r="I310" s="133" t="s">
        <v>331</v>
      </c>
      <c r="J310" s="115" t="str">
        <f ca="1">IF(CELL("protect",$G310)=1,"LOCKED","")</f>
        <v>LOCKED</v>
      </c>
      <c r="K310" s="116" t="str">
        <f>CLEAN(CONCATENATE(TRIM($A310),TRIM($C310),TRIM($D310),TRIM($E310)))</f>
        <v>E037300 mm (PVC) Connecting Pipe</v>
      </c>
      <c r="L310" s="117" t="e">
        <f>MATCH(K310,#REF!,0)</f>
        <v>#REF!</v>
      </c>
      <c r="M310" s="118" t="str">
        <f ca="1" t="shared" si="96"/>
        <v>F0</v>
      </c>
      <c r="N310" s="118" t="str">
        <f ca="1">CELL("format",$G310)</f>
        <v>G</v>
      </c>
      <c r="O310" s="118" t="str">
        <f ca="1">CELL("format",$H310)</f>
        <v>C2</v>
      </c>
      <c r="P310" s="10"/>
    </row>
    <row r="311" spans="1:16" s="13" customFormat="1" ht="43.5" customHeight="1">
      <c r="A311" s="134" t="s">
        <v>339</v>
      </c>
      <c r="B311" s="18" t="s">
        <v>103</v>
      </c>
      <c r="C311" s="3" t="s">
        <v>338</v>
      </c>
      <c r="D311" s="4"/>
      <c r="E311" s="5" t="s">
        <v>37</v>
      </c>
      <c r="F311" s="20">
        <v>1</v>
      </c>
      <c r="G311" s="7"/>
      <c r="H311" s="8">
        <f>ROUND(G311*F311,2)</f>
        <v>0</v>
      </c>
      <c r="I311" s="136" t="s">
        <v>332</v>
      </c>
      <c r="J311" s="115">
        <f ca="1">IF(CELL("protect",$G311)=1,"LOCKED","")</f>
      </c>
      <c r="K311" s="116" t="str">
        <f>CLEAN(CONCATENATE(TRIM($A311),TRIM($C311),TRIM($D311),TRIM($E311)))</f>
        <v>E039Connecting to 375 mm Clay CSeach</v>
      </c>
      <c r="L311" s="117" t="e">
        <f>MATCH(K311,#REF!,0)</f>
        <v>#REF!</v>
      </c>
      <c r="M311" s="118" t="str">
        <f ca="1" t="shared" si="96"/>
        <v>F0</v>
      </c>
      <c r="N311" s="118" t="str">
        <f ca="1">CELL("format",$G311)</f>
        <v>C2</v>
      </c>
      <c r="O311" s="118" t="str">
        <f ca="1">CELL("format",$H311)</f>
        <v>C2</v>
      </c>
      <c r="P311" s="10"/>
    </row>
    <row r="312" spans="1:8" ht="36" customHeight="1">
      <c r="A312" s="72"/>
      <c r="B312" s="73"/>
      <c r="C312" s="85" t="s">
        <v>22</v>
      </c>
      <c r="D312" s="75"/>
      <c r="E312" s="86"/>
      <c r="F312" s="75"/>
      <c r="G312" s="72"/>
      <c r="H312" s="60"/>
    </row>
    <row r="313" spans="1:16" s="11" customFormat="1" ht="30" customHeight="1">
      <c r="A313" s="17" t="s">
        <v>55</v>
      </c>
      <c r="B313" s="2" t="s">
        <v>349</v>
      </c>
      <c r="C313" s="3" t="s">
        <v>56</v>
      </c>
      <c r="D313" s="4" t="s">
        <v>150</v>
      </c>
      <c r="E313" s="5"/>
      <c r="F313" s="6"/>
      <c r="G313" s="14"/>
      <c r="H313" s="8"/>
      <c r="I313" s="9"/>
      <c r="J313" s="77" t="str">
        <f ca="1">IF(CELL("protect",$G313)=1,"LOCKED","")</f>
        <v>LOCKED</v>
      </c>
      <c r="K313" s="78" t="str">
        <f>CLEAN(CONCATENATE(TRIM($A313),TRIM($C313),TRIM($D313),TRIM($E313)))</f>
        <v>G001SoddingCW 3510-R9</v>
      </c>
      <c r="L313" s="79" t="e">
        <f>MATCH(K313,#REF!,0)</f>
        <v>#REF!</v>
      </c>
      <c r="M313" s="80" t="str">
        <f ca="1">CELL("format",$F313)</f>
        <v>F0</v>
      </c>
      <c r="N313" s="80" t="str">
        <f ca="1">CELL("format",$G313)</f>
        <v>G</v>
      </c>
      <c r="O313" s="80" t="str">
        <f ca="1">CELL("format",$H313)</f>
        <v>C2</v>
      </c>
      <c r="P313" s="10"/>
    </row>
    <row r="314" spans="1:16" s="13" customFormat="1" ht="30" customHeight="1">
      <c r="A314" s="17" t="s">
        <v>151</v>
      </c>
      <c r="B314" s="15" t="s">
        <v>31</v>
      </c>
      <c r="C314" s="3" t="s">
        <v>152</v>
      </c>
      <c r="D314" s="4"/>
      <c r="E314" s="5" t="s">
        <v>30</v>
      </c>
      <c r="F314" s="6">
        <v>12</v>
      </c>
      <c r="G314" s="7"/>
      <c r="H314" s="8">
        <f>ROUND(G314*F314,2)</f>
        <v>0</v>
      </c>
      <c r="I314" s="25"/>
      <c r="J314" s="77">
        <f ca="1">IF(CELL("protect",$G314)=1,"LOCKED","")</f>
      </c>
      <c r="K314" s="78" t="str">
        <f>CLEAN(CONCATENATE(TRIM($A314),TRIM($C314),TRIM($D314),TRIM($E314)))</f>
        <v>G002width &lt; 600 mmm²</v>
      </c>
      <c r="L314" s="79" t="e">
        <f>MATCH(K314,#REF!,0)</f>
        <v>#REF!</v>
      </c>
      <c r="M314" s="80" t="str">
        <f ca="1">CELL("format",$F314)</f>
        <v>F0</v>
      </c>
      <c r="N314" s="80" t="str">
        <f ca="1">CELL("format",$G314)</f>
        <v>C2</v>
      </c>
      <c r="O314" s="80" t="str">
        <f ca="1">CELL("format",$H314)</f>
        <v>C2</v>
      </c>
      <c r="P314" s="10"/>
    </row>
    <row r="315" spans="1:16" s="13" customFormat="1" ht="30" customHeight="1">
      <c r="A315" s="17" t="s">
        <v>153</v>
      </c>
      <c r="B315" s="2" t="s">
        <v>370</v>
      </c>
      <c r="C315" s="3" t="s">
        <v>154</v>
      </c>
      <c r="D315" s="4" t="s">
        <v>155</v>
      </c>
      <c r="E315" s="5" t="s">
        <v>30</v>
      </c>
      <c r="F315" s="6">
        <v>30</v>
      </c>
      <c r="G315" s="7"/>
      <c r="H315" s="8">
        <f>ROUND(G315*F315,2)</f>
        <v>0</v>
      </c>
      <c r="I315" s="9"/>
      <c r="J315" s="115">
        <f ca="1">IF(CELL("protect",$G315)=1,"LOCKED","")</f>
      </c>
      <c r="K315" s="116" t="str">
        <f>CLEAN(CONCATENATE(TRIM($A315),TRIM($C315),TRIM($D315),TRIM($E315)))</f>
        <v>G004SeedingCW 3520-R7m²</v>
      </c>
      <c r="L315" s="117" t="e">
        <f>MATCH(K315,#REF!,0)</f>
        <v>#REF!</v>
      </c>
      <c r="M315" s="118" t="str">
        <f ca="1">CELL("format",$F315)</f>
        <v>F0</v>
      </c>
      <c r="N315" s="118" t="str">
        <f ca="1">CELL("format",$G315)</f>
        <v>C2</v>
      </c>
      <c r="O315" s="118" t="str">
        <f ca="1">CELL("format",$H315)</f>
        <v>C2</v>
      </c>
      <c r="P315" s="10"/>
    </row>
    <row r="316" spans="1:8" s="71" customFormat="1" ht="36" customHeight="1" thickBot="1">
      <c r="A316" s="96"/>
      <c r="B316" s="89" t="str">
        <f>B258</f>
        <v>E</v>
      </c>
      <c r="C316" s="161" t="str">
        <f>C258</f>
        <v>PORTAGE NORTH ALLEY - TORONTO TO VICTOR</v>
      </c>
      <c r="D316" s="156"/>
      <c r="E316" s="156"/>
      <c r="F316" s="157"/>
      <c r="G316" s="97" t="s">
        <v>16</v>
      </c>
      <c r="H316" s="97">
        <f>SUM(H258:H315)</f>
        <v>0</v>
      </c>
    </row>
    <row r="317" spans="1:8" ht="36" customHeight="1" thickTop="1">
      <c r="A317" s="98"/>
      <c r="B317" s="99"/>
      <c r="C317" s="100" t="s">
        <v>17</v>
      </c>
      <c r="D317" s="101"/>
      <c r="E317" s="102"/>
      <c r="F317" s="102"/>
      <c r="H317" s="104"/>
    </row>
    <row r="318" spans="1:8" ht="39.75" customHeight="1" thickBot="1">
      <c r="A318" s="88"/>
      <c r="B318" s="89" t="str">
        <f>B6</f>
        <v>A</v>
      </c>
      <c r="C318" s="162" t="str">
        <f>C6</f>
        <v>ELM / MONTROSE ALLEY - KINGSWAY TO ACADEMY</v>
      </c>
      <c r="D318" s="156"/>
      <c r="E318" s="156"/>
      <c r="F318" s="157"/>
      <c r="G318" s="88" t="s">
        <v>16</v>
      </c>
      <c r="H318" s="88">
        <f>H77</f>
        <v>0</v>
      </c>
    </row>
    <row r="319" spans="1:8" ht="39.75" customHeight="1" thickBot="1" thickTop="1">
      <c r="A319" s="88"/>
      <c r="B319" s="89" t="str">
        <f>B78</f>
        <v>B</v>
      </c>
      <c r="C319" s="166" t="str">
        <f>C78</f>
        <v>DOMINION / GARFIELD ALLEY - YARWOOD TO NOTRE DAME</v>
      </c>
      <c r="D319" s="167"/>
      <c r="E319" s="167"/>
      <c r="F319" s="168"/>
      <c r="G319" s="88" t="s">
        <v>16</v>
      </c>
      <c r="H319" s="88">
        <f>H143</f>
        <v>0</v>
      </c>
    </row>
    <row r="320" spans="1:8" ht="39.75" customHeight="1" thickBot="1" thickTop="1">
      <c r="A320" s="88"/>
      <c r="B320" s="89" t="str">
        <f>B144</f>
        <v>C</v>
      </c>
      <c r="C320" s="166" t="str">
        <f>C144</f>
        <v>HOME / ETHELBERT ALLEY - WOLSELEY TO WESTMINSTER</v>
      </c>
      <c r="D320" s="167"/>
      <c r="E320" s="167"/>
      <c r="F320" s="168"/>
      <c r="G320" s="88" t="s">
        <v>16</v>
      </c>
      <c r="H320" s="88">
        <f>H190</f>
        <v>0</v>
      </c>
    </row>
    <row r="321" spans="1:8" ht="39.75" customHeight="1" thickBot="1" thickTop="1">
      <c r="A321" s="105"/>
      <c r="B321" s="89" t="str">
        <f>B191</f>
        <v>D</v>
      </c>
      <c r="C321" s="166" t="str">
        <f>C191</f>
        <v>ASHBURN / VALOUR - ST. MATTHEWS TO ELLICE</v>
      </c>
      <c r="D321" s="167"/>
      <c r="E321" s="167"/>
      <c r="F321" s="168"/>
      <c r="G321" s="105" t="s">
        <v>16</v>
      </c>
      <c r="H321" s="105">
        <f>H257</f>
        <v>0</v>
      </c>
    </row>
    <row r="322" spans="1:8" ht="39.75" customHeight="1" thickBot="1" thickTop="1">
      <c r="A322" s="106"/>
      <c r="B322" s="107" t="str">
        <f>B316</f>
        <v>E</v>
      </c>
      <c r="C322" s="163" t="str">
        <f>C316</f>
        <v>PORTAGE NORTH ALLEY - TORONTO TO VICTOR</v>
      </c>
      <c r="D322" s="164"/>
      <c r="E322" s="164"/>
      <c r="F322" s="165"/>
      <c r="G322" s="106" t="s">
        <v>16</v>
      </c>
      <c r="H322" s="106">
        <f>H316</f>
        <v>0</v>
      </c>
    </row>
    <row r="323" spans="1:8" s="51" customFormat="1" ht="37.5" customHeight="1" thickTop="1">
      <c r="A323" s="72"/>
      <c r="B323" s="176" t="s">
        <v>26</v>
      </c>
      <c r="C323" s="177"/>
      <c r="D323" s="177"/>
      <c r="E323" s="177"/>
      <c r="F323" s="177"/>
      <c r="G323" s="153">
        <f>SUM(H318:H322)</f>
        <v>0</v>
      </c>
      <c r="H323" s="154"/>
    </row>
    <row r="324" spans="1:8" ht="37.5" customHeight="1">
      <c r="A324" s="72"/>
      <c r="B324" s="169" t="s">
        <v>24</v>
      </c>
      <c r="C324" s="170"/>
      <c r="D324" s="170"/>
      <c r="E324" s="170"/>
      <c r="F324" s="170"/>
      <c r="G324" s="170"/>
      <c r="H324" s="171"/>
    </row>
    <row r="325" spans="1:8" ht="37.5" customHeight="1">
      <c r="A325" s="72"/>
      <c r="B325" s="172" t="s">
        <v>25</v>
      </c>
      <c r="C325" s="170"/>
      <c r="D325" s="170"/>
      <c r="E325" s="170"/>
      <c r="F325" s="170"/>
      <c r="G325" s="170"/>
      <c r="H325" s="171"/>
    </row>
    <row r="326" spans="1:8" ht="15.75" customHeight="1">
      <c r="A326" s="108"/>
      <c r="B326" s="109"/>
      <c r="C326" s="110"/>
      <c r="D326" s="111"/>
      <c r="E326" s="110"/>
      <c r="F326" s="110"/>
      <c r="G326" s="112"/>
      <c r="H326" s="113"/>
    </row>
  </sheetData>
  <sheetProtection password="CC3D" sheet="1" selectLockedCells="1"/>
  <mergeCells count="19">
    <mergeCell ref="B324:H324"/>
    <mergeCell ref="B325:H325"/>
    <mergeCell ref="C6:F6"/>
    <mergeCell ref="C190:F190"/>
    <mergeCell ref="B323:F323"/>
    <mergeCell ref="C191:F191"/>
    <mergeCell ref="C78:F78"/>
    <mergeCell ref="C77:F77"/>
    <mergeCell ref="C144:F144"/>
    <mergeCell ref="C143:F143"/>
    <mergeCell ref="G323:H323"/>
    <mergeCell ref="C257:F257"/>
    <mergeCell ref="C258:F258"/>
    <mergeCell ref="C316:F316"/>
    <mergeCell ref="C318:F318"/>
    <mergeCell ref="C322:F322"/>
    <mergeCell ref="C319:F319"/>
    <mergeCell ref="C320:F320"/>
    <mergeCell ref="C321:F321"/>
  </mergeCells>
  <conditionalFormatting sqref="D313:D314 D271:D279 D31:D33 D51:D53 D8:D17 D282:D284 D260:D262 D290:D295 D264:D268 D20:D28 D35 D110:D117 D234 D175:D182 D40:D48 D224:D231">
    <cfRule type="cellIs" priority="416" dxfId="211" operator="equal" stopIfTrue="1">
      <formula>"CW 2130-R11"</formula>
    </cfRule>
    <cfRule type="cellIs" priority="417" dxfId="211" operator="equal" stopIfTrue="1">
      <formula>"CW 3120-R2"</formula>
    </cfRule>
    <cfRule type="cellIs" priority="418" dxfId="211" operator="equal" stopIfTrue="1">
      <formula>"CW 3240-R7"</formula>
    </cfRule>
  </conditionalFormatting>
  <conditionalFormatting sqref="D50 D57:D61 D235:D236">
    <cfRule type="cellIs" priority="318" dxfId="211" operator="equal" stopIfTrue="1">
      <formula>"CW 3120-R2"</formula>
    </cfRule>
    <cfRule type="cellIs" priority="319" dxfId="211" operator="equal" stopIfTrue="1">
      <formula>"CW 3240-R7"</formula>
    </cfRule>
  </conditionalFormatting>
  <conditionalFormatting sqref="D64:D65">
    <cfRule type="cellIs" priority="320" dxfId="211" operator="equal" stopIfTrue="1">
      <formula>"CW 2130-R11"</formula>
    </cfRule>
    <cfRule type="cellIs" priority="321" dxfId="211" operator="equal" stopIfTrue="1">
      <formula>"CW 3240-R7"</formula>
    </cfRule>
  </conditionalFormatting>
  <conditionalFormatting sqref="D74:D76">
    <cfRule type="cellIs" priority="312" dxfId="211" operator="equal" stopIfTrue="1">
      <formula>"CW 2130-R11"</formula>
    </cfRule>
    <cfRule type="cellIs" priority="313" dxfId="211" operator="equal" stopIfTrue="1">
      <formula>"CW 3120-R2"</formula>
    </cfRule>
    <cfRule type="cellIs" priority="314" dxfId="211" operator="equal" stopIfTrue="1">
      <formula>"CW 3240-R7"</formula>
    </cfRule>
  </conditionalFormatting>
  <conditionalFormatting sqref="D280">
    <cfRule type="cellIs" priority="249" dxfId="211" operator="equal" stopIfTrue="1">
      <formula>"CW 2130-R11"</formula>
    </cfRule>
    <cfRule type="cellIs" priority="250" dxfId="211" operator="equal" stopIfTrue="1">
      <formula>"CW 3120-R2"</formula>
    </cfRule>
    <cfRule type="cellIs" priority="251" dxfId="211" operator="equal" stopIfTrue="1">
      <formula>"CW 3240-R7"</formula>
    </cfRule>
  </conditionalFormatting>
  <conditionalFormatting sqref="D263">
    <cfRule type="cellIs" priority="243" dxfId="211" operator="equal" stopIfTrue="1">
      <formula>"CW 2130-R11"</formula>
    </cfRule>
    <cfRule type="cellIs" priority="244" dxfId="211" operator="equal" stopIfTrue="1">
      <formula>"CW 3120-R2"</formula>
    </cfRule>
    <cfRule type="cellIs" priority="245" dxfId="211" operator="equal" stopIfTrue="1">
      <formula>"CW 3240-R7"</formula>
    </cfRule>
  </conditionalFormatting>
  <conditionalFormatting sqref="D286">
    <cfRule type="cellIs" priority="240" dxfId="211" operator="equal" stopIfTrue="1">
      <formula>"CW 2130-R11"</formula>
    </cfRule>
    <cfRule type="cellIs" priority="241" dxfId="211" operator="equal" stopIfTrue="1">
      <formula>"CW 3120-R2"</formula>
    </cfRule>
    <cfRule type="cellIs" priority="242" dxfId="211" operator="equal" stopIfTrue="1">
      <formula>"CW 3240-R7"</formula>
    </cfRule>
  </conditionalFormatting>
  <conditionalFormatting sqref="D298">
    <cfRule type="cellIs" priority="270" dxfId="211" operator="equal" stopIfTrue="1">
      <formula>"CW 2130-R11"</formula>
    </cfRule>
    <cfRule type="cellIs" priority="271" dxfId="211" operator="equal" stopIfTrue="1">
      <formula>"CW 3120-R2"</formula>
    </cfRule>
    <cfRule type="cellIs" priority="272" dxfId="211" operator="equal" stopIfTrue="1">
      <formula>"CW 3240-R7"</formula>
    </cfRule>
  </conditionalFormatting>
  <conditionalFormatting sqref="D297 D301:D305">
    <cfRule type="cellIs" priority="273" dxfId="211" operator="equal" stopIfTrue="1">
      <formula>"CW 3120-R2"</formula>
    </cfRule>
    <cfRule type="cellIs" priority="274" dxfId="211" operator="equal" stopIfTrue="1">
      <formula>"CW 3240-R7"</formula>
    </cfRule>
  </conditionalFormatting>
  <conditionalFormatting sqref="D307:D308">
    <cfRule type="cellIs" priority="275" dxfId="211" operator="equal" stopIfTrue="1">
      <formula>"CW 2130-R11"</formula>
    </cfRule>
    <cfRule type="cellIs" priority="276" dxfId="211" operator="equal" stopIfTrue="1">
      <formula>"CW 3240-R7"</formula>
    </cfRule>
  </conditionalFormatting>
  <conditionalFormatting sqref="D29">
    <cfRule type="cellIs" priority="258" dxfId="211" operator="equal" stopIfTrue="1">
      <formula>"CW 2130-R11"</formula>
    </cfRule>
    <cfRule type="cellIs" priority="259" dxfId="211" operator="equal" stopIfTrue="1">
      <formula>"CW 3120-R2"</formula>
    </cfRule>
    <cfRule type="cellIs" priority="260" dxfId="211" operator="equal" stopIfTrue="1">
      <formula>"CW 3240-R7"</formula>
    </cfRule>
  </conditionalFormatting>
  <conditionalFormatting sqref="D36">
    <cfRule type="cellIs" priority="255" dxfId="211" operator="equal" stopIfTrue="1">
      <formula>"CW 2130-R11"</formula>
    </cfRule>
    <cfRule type="cellIs" priority="256" dxfId="211" operator="equal" stopIfTrue="1">
      <formula>"CW 3120-R2"</formula>
    </cfRule>
    <cfRule type="cellIs" priority="257" dxfId="211" operator="equal" stopIfTrue="1">
      <formula>"CW 3240-R7"</formula>
    </cfRule>
  </conditionalFormatting>
  <conditionalFormatting sqref="D120:D121">
    <cfRule type="cellIs" priority="203" dxfId="211" operator="equal" stopIfTrue="1">
      <formula>"CW 2130-R11"</formula>
    </cfRule>
    <cfRule type="cellIs" priority="204" dxfId="211" operator="equal" stopIfTrue="1">
      <formula>"CW 3120-R2"</formula>
    </cfRule>
    <cfRule type="cellIs" priority="205" dxfId="211" operator="equal" stopIfTrue="1">
      <formula>"CW 3240-R7"</formula>
    </cfRule>
  </conditionalFormatting>
  <conditionalFormatting sqref="D285">
    <cfRule type="cellIs" priority="237" dxfId="211" operator="equal" stopIfTrue="1">
      <formula>"CW 2130-R11"</formula>
    </cfRule>
    <cfRule type="cellIs" priority="238" dxfId="211" operator="equal" stopIfTrue="1">
      <formula>"CW 3120-R2"</formula>
    </cfRule>
    <cfRule type="cellIs" priority="239" dxfId="211" operator="equal" stopIfTrue="1">
      <formula>"CW 3240-R7"</formula>
    </cfRule>
  </conditionalFormatting>
  <conditionalFormatting sqref="D315">
    <cfRule type="cellIs" priority="234" dxfId="211" operator="equal" stopIfTrue="1">
      <formula>"CW 2130-R11"</formula>
    </cfRule>
    <cfRule type="cellIs" priority="235" dxfId="211" operator="equal" stopIfTrue="1">
      <formula>"CW 3120-R2"</formula>
    </cfRule>
    <cfRule type="cellIs" priority="236" dxfId="211" operator="equal" stopIfTrue="1">
      <formula>"CW 3240-R7"</formula>
    </cfRule>
  </conditionalFormatting>
  <conditionalFormatting sqref="D34">
    <cfRule type="cellIs" priority="231" dxfId="211" operator="equal" stopIfTrue="1">
      <formula>"CW 2130-R11"</formula>
    </cfRule>
    <cfRule type="cellIs" priority="232" dxfId="211" operator="equal" stopIfTrue="1">
      <formula>"CW 3120-R2"</formula>
    </cfRule>
    <cfRule type="cellIs" priority="233" dxfId="211" operator="equal" stopIfTrue="1">
      <formula>"CW 3240-R7"</formula>
    </cfRule>
  </conditionalFormatting>
  <conditionalFormatting sqref="D62">
    <cfRule type="cellIs" priority="229" dxfId="211" operator="equal" stopIfTrue="1">
      <formula>"CW 3120-R2"</formula>
    </cfRule>
    <cfRule type="cellIs" priority="230" dxfId="211" operator="equal" stopIfTrue="1">
      <formula>"CW 3240-R7"</formula>
    </cfRule>
  </conditionalFormatting>
  <conditionalFormatting sqref="D70:D71">
    <cfRule type="cellIs" priority="224" dxfId="211" operator="equal" stopIfTrue="1">
      <formula>"CW 2130-R11"</formula>
    </cfRule>
    <cfRule type="cellIs" priority="225" dxfId="211" operator="equal" stopIfTrue="1">
      <formula>"CW 3120-R2"</formula>
    </cfRule>
    <cfRule type="cellIs" priority="226" dxfId="211" operator="equal" stopIfTrue="1">
      <formula>"CW 3240-R7"</formula>
    </cfRule>
  </conditionalFormatting>
  <conditionalFormatting sqref="D55:D56">
    <cfRule type="cellIs" priority="219" dxfId="211" operator="equal" stopIfTrue="1">
      <formula>"CW 3120-R2"</formula>
    </cfRule>
    <cfRule type="cellIs" priority="220" dxfId="211" operator="equal" stopIfTrue="1">
      <formula>"CW 3240-R7"</formula>
    </cfRule>
  </conditionalFormatting>
  <conditionalFormatting sqref="D18">
    <cfRule type="cellIs" priority="216" dxfId="211" operator="equal" stopIfTrue="1">
      <formula>"CW 2130-R11"</formula>
    </cfRule>
    <cfRule type="cellIs" priority="217" dxfId="211" operator="equal" stopIfTrue="1">
      <formula>"CW 3120-R2"</formula>
    </cfRule>
    <cfRule type="cellIs" priority="218" dxfId="211" operator="equal" stopIfTrue="1">
      <formula>"CW 3240-R7"</formula>
    </cfRule>
  </conditionalFormatting>
  <conditionalFormatting sqref="D269">
    <cfRule type="cellIs" priority="213" dxfId="211" operator="equal" stopIfTrue="1">
      <formula>"CW 2130-R11"</formula>
    </cfRule>
    <cfRule type="cellIs" priority="214" dxfId="211" operator="equal" stopIfTrue="1">
      <formula>"CW 3120-R2"</formula>
    </cfRule>
    <cfRule type="cellIs" priority="215" dxfId="211" operator="equal" stopIfTrue="1">
      <formula>"CW 3240-R7"</formula>
    </cfRule>
  </conditionalFormatting>
  <conditionalFormatting sqref="D103:D105 D80:D89 D92:D100 D107">
    <cfRule type="cellIs" priority="210" dxfId="211" operator="equal" stopIfTrue="1">
      <formula>"CW 2130-R11"</formula>
    </cfRule>
    <cfRule type="cellIs" priority="211" dxfId="211" operator="equal" stopIfTrue="1">
      <formula>"CW 3120-R2"</formula>
    </cfRule>
    <cfRule type="cellIs" priority="212" dxfId="211" operator="equal" stopIfTrue="1">
      <formula>"CW 3240-R7"</formula>
    </cfRule>
  </conditionalFormatting>
  <conditionalFormatting sqref="D119 D125:D129">
    <cfRule type="cellIs" priority="206" dxfId="211" operator="equal" stopIfTrue="1">
      <formula>"CW 3120-R2"</formula>
    </cfRule>
    <cfRule type="cellIs" priority="207" dxfId="211" operator="equal" stopIfTrue="1">
      <formula>"CW 3240-R7"</formula>
    </cfRule>
  </conditionalFormatting>
  <conditionalFormatting sqref="D130:D131">
    <cfRule type="cellIs" priority="208" dxfId="211" operator="equal" stopIfTrue="1">
      <formula>"CW 2130-R11"</formula>
    </cfRule>
    <cfRule type="cellIs" priority="209" dxfId="211" operator="equal" stopIfTrue="1">
      <formula>"CW 3240-R7"</formula>
    </cfRule>
  </conditionalFormatting>
  <conditionalFormatting sqref="D140:D142">
    <cfRule type="cellIs" priority="200" dxfId="211" operator="equal" stopIfTrue="1">
      <formula>"CW 2130-R11"</formula>
    </cfRule>
    <cfRule type="cellIs" priority="201" dxfId="211" operator="equal" stopIfTrue="1">
      <formula>"CW 3120-R2"</formula>
    </cfRule>
    <cfRule type="cellIs" priority="202" dxfId="211" operator="equal" stopIfTrue="1">
      <formula>"CW 3240-R7"</formula>
    </cfRule>
  </conditionalFormatting>
  <conditionalFormatting sqref="D101">
    <cfRule type="cellIs" priority="197" dxfId="211" operator="equal" stopIfTrue="1">
      <formula>"CW 2130-R11"</formula>
    </cfRule>
    <cfRule type="cellIs" priority="198" dxfId="211" operator="equal" stopIfTrue="1">
      <formula>"CW 3120-R2"</formula>
    </cfRule>
    <cfRule type="cellIs" priority="199" dxfId="211" operator="equal" stopIfTrue="1">
      <formula>"CW 3240-R7"</formula>
    </cfRule>
  </conditionalFormatting>
  <conditionalFormatting sqref="D108">
    <cfRule type="cellIs" priority="194" dxfId="211" operator="equal" stopIfTrue="1">
      <formula>"CW 2130-R11"</formula>
    </cfRule>
    <cfRule type="cellIs" priority="195" dxfId="211" operator="equal" stopIfTrue="1">
      <formula>"CW 3120-R2"</formula>
    </cfRule>
    <cfRule type="cellIs" priority="196" dxfId="211" operator="equal" stopIfTrue="1">
      <formula>"CW 3240-R7"</formula>
    </cfRule>
  </conditionalFormatting>
  <conditionalFormatting sqref="D106">
    <cfRule type="cellIs" priority="191" dxfId="211" operator="equal" stopIfTrue="1">
      <formula>"CW 2130-R11"</formula>
    </cfRule>
    <cfRule type="cellIs" priority="192" dxfId="211" operator="equal" stopIfTrue="1">
      <formula>"CW 3120-R2"</formula>
    </cfRule>
    <cfRule type="cellIs" priority="193" dxfId="211" operator="equal" stopIfTrue="1">
      <formula>"CW 3240-R7"</formula>
    </cfRule>
  </conditionalFormatting>
  <conditionalFormatting sqref="D136:D137">
    <cfRule type="cellIs" priority="184" dxfId="211" operator="equal" stopIfTrue="1">
      <formula>"CW 2130-R11"</formula>
    </cfRule>
    <cfRule type="cellIs" priority="185" dxfId="211" operator="equal" stopIfTrue="1">
      <formula>"CW 3120-R2"</formula>
    </cfRule>
    <cfRule type="cellIs" priority="186" dxfId="211" operator="equal" stopIfTrue="1">
      <formula>"CW 3240-R7"</formula>
    </cfRule>
  </conditionalFormatting>
  <conditionalFormatting sqref="D90">
    <cfRule type="cellIs" priority="176" dxfId="211" operator="equal" stopIfTrue="1">
      <formula>"CW 2130-R11"</formula>
    </cfRule>
    <cfRule type="cellIs" priority="177" dxfId="211" operator="equal" stopIfTrue="1">
      <formula>"CW 3120-R2"</formula>
    </cfRule>
    <cfRule type="cellIs" priority="178" dxfId="211" operator="equal" stopIfTrue="1">
      <formula>"CW 3240-R7"</formula>
    </cfRule>
  </conditionalFormatting>
  <conditionalFormatting sqref="D167:D168 D145:D154 D157:D165 D172 D170">
    <cfRule type="cellIs" priority="173" dxfId="211" operator="equal" stopIfTrue="1">
      <formula>"CW 2130-R11"</formula>
    </cfRule>
    <cfRule type="cellIs" priority="174" dxfId="211" operator="equal" stopIfTrue="1">
      <formula>"CW 3120-R2"</formula>
    </cfRule>
    <cfRule type="cellIs" priority="175" dxfId="211" operator="equal" stopIfTrue="1">
      <formula>"CW 3240-R7"</formula>
    </cfRule>
  </conditionalFormatting>
  <conditionalFormatting sqref="D187:D189">
    <cfRule type="cellIs" priority="163" dxfId="211" operator="equal" stopIfTrue="1">
      <formula>"CW 2130-R11"</formula>
    </cfRule>
    <cfRule type="cellIs" priority="164" dxfId="211" operator="equal" stopIfTrue="1">
      <formula>"CW 3120-R2"</formula>
    </cfRule>
    <cfRule type="cellIs" priority="165" dxfId="211" operator="equal" stopIfTrue="1">
      <formula>"CW 3240-R7"</formula>
    </cfRule>
  </conditionalFormatting>
  <conditionalFormatting sqref="D166">
    <cfRule type="cellIs" priority="160" dxfId="211" operator="equal" stopIfTrue="1">
      <formula>"CW 2130-R11"</formula>
    </cfRule>
    <cfRule type="cellIs" priority="161" dxfId="211" operator="equal" stopIfTrue="1">
      <formula>"CW 3120-R2"</formula>
    </cfRule>
    <cfRule type="cellIs" priority="162" dxfId="211" operator="equal" stopIfTrue="1">
      <formula>"CW 3240-R7"</formula>
    </cfRule>
  </conditionalFormatting>
  <conditionalFormatting sqref="D173">
    <cfRule type="cellIs" priority="157" dxfId="211" operator="equal" stopIfTrue="1">
      <formula>"CW 2130-R11"</formula>
    </cfRule>
    <cfRule type="cellIs" priority="158" dxfId="211" operator="equal" stopIfTrue="1">
      <formula>"CW 3120-R2"</formula>
    </cfRule>
    <cfRule type="cellIs" priority="159" dxfId="211" operator="equal" stopIfTrue="1">
      <formula>"CW 3240-R7"</formula>
    </cfRule>
  </conditionalFormatting>
  <conditionalFormatting sqref="D171">
    <cfRule type="cellIs" priority="154" dxfId="211" operator="equal" stopIfTrue="1">
      <formula>"CW 2130-R11"</formula>
    </cfRule>
    <cfRule type="cellIs" priority="155" dxfId="211" operator="equal" stopIfTrue="1">
      <formula>"CW 3120-R2"</formula>
    </cfRule>
    <cfRule type="cellIs" priority="156" dxfId="211" operator="equal" stopIfTrue="1">
      <formula>"CW 3240-R7"</formula>
    </cfRule>
  </conditionalFormatting>
  <conditionalFormatting sqref="D183:D184">
    <cfRule type="cellIs" priority="147" dxfId="211" operator="equal" stopIfTrue="1">
      <formula>"CW 2130-R11"</formula>
    </cfRule>
    <cfRule type="cellIs" priority="148" dxfId="211" operator="equal" stopIfTrue="1">
      <formula>"CW 3120-R2"</formula>
    </cfRule>
    <cfRule type="cellIs" priority="149" dxfId="211" operator="equal" stopIfTrue="1">
      <formula>"CW 3240-R7"</formula>
    </cfRule>
  </conditionalFormatting>
  <conditionalFormatting sqref="D192:D201 D204:D212 D218 D214:D216">
    <cfRule type="cellIs" priority="136" dxfId="211" operator="equal" stopIfTrue="1">
      <formula>"CW 2130-R11"</formula>
    </cfRule>
    <cfRule type="cellIs" priority="137" dxfId="211" operator="equal" stopIfTrue="1">
      <formula>"CW 3120-R2"</formula>
    </cfRule>
    <cfRule type="cellIs" priority="138" dxfId="211" operator="equal" stopIfTrue="1">
      <formula>"CW 3240-R7"</formula>
    </cfRule>
  </conditionalFormatting>
  <conditionalFormatting sqref="D155">
    <cfRule type="cellIs" priority="139" dxfId="211" operator="equal" stopIfTrue="1">
      <formula>"CW 2130-R11"</formula>
    </cfRule>
    <cfRule type="cellIs" priority="140" dxfId="211" operator="equal" stopIfTrue="1">
      <formula>"CW 3120-R2"</formula>
    </cfRule>
    <cfRule type="cellIs" priority="141" dxfId="211" operator="equal" stopIfTrue="1">
      <formula>"CW 3240-R7"</formula>
    </cfRule>
  </conditionalFormatting>
  <conditionalFormatting sqref="D233 D237:D239">
    <cfRule type="cellIs" priority="132" dxfId="211" operator="equal" stopIfTrue="1">
      <formula>"CW 3120-R2"</formula>
    </cfRule>
    <cfRule type="cellIs" priority="133" dxfId="211" operator="equal" stopIfTrue="1">
      <formula>"CW 3240-R7"</formula>
    </cfRule>
  </conditionalFormatting>
  <conditionalFormatting sqref="D244:D245">
    <cfRule type="cellIs" priority="134" dxfId="211" operator="equal" stopIfTrue="1">
      <formula>"CW 2130-R11"</formula>
    </cfRule>
    <cfRule type="cellIs" priority="135" dxfId="211" operator="equal" stopIfTrue="1">
      <formula>"CW 3240-R7"</formula>
    </cfRule>
  </conditionalFormatting>
  <conditionalFormatting sqref="D254:D256">
    <cfRule type="cellIs" priority="126" dxfId="211" operator="equal" stopIfTrue="1">
      <formula>"CW 2130-R11"</formula>
    </cfRule>
    <cfRule type="cellIs" priority="127" dxfId="211" operator="equal" stopIfTrue="1">
      <formula>"CW 3120-R2"</formula>
    </cfRule>
    <cfRule type="cellIs" priority="128" dxfId="211" operator="equal" stopIfTrue="1">
      <formula>"CW 3240-R7"</formula>
    </cfRule>
  </conditionalFormatting>
  <conditionalFormatting sqref="D213">
    <cfRule type="cellIs" priority="123" dxfId="211" operator="equal" stopIfTrue="1">
      <formula>"CW 2130-R11"</formula>
    </cfRule>
    <cfRule type="cellIs" priority="124" dxfId="211" operator="equal" stopIfTrue="1">
      <formula>"CW 3120-R2"</formula>
    </cfRule>
    <cfRule type="cellIs" priority="125" dxfId="211" operator="equal" stopIfTrue="1">
      <formula>"CW 3240-R7"</formula>
    </cfRule>
  </conditionalFormatting>
  <conditionalFormatting sqref="D220">
    <cfRule type="cellIs" priority="120" dxfId="211" operator="equal" stopIfTrue="1">
      <formula>"CW 2130-R11"</formula>
    </cfRule>
    <cfRule type="cellIs" priority="121" dxfId="211" operator="equal" stopIfTrue="1">
      <formula>"CW 3120-R2"</formula>
    </cfRule>
    <cfRule type="cellIs" priority="122" dxfId="211" operator="equal" stopIfTrue="1">
      <formula>"CW 3240-R7"</formula>
    </cfRule>
  </conditionalFormatting>
  <conditionalFormatting sqref="D217">
    <cfRule type="cellIs" priority="117" dxfId="211" operator="equal" stopIfTrue="1">
      <formula>"CW 2130-R11"</formula>
    </cfRule>
    <cfRule type="cellIs" priority="118" dxfId="211" operator="equal" stopIfTrue="1">
      <formula>"CW 3120-R2"</formula>
    </cfRule>
    <cfRule type="cellIs" priority="119" dxfId="211" operator="equal" stopIfTrue="1">
      <formula>"CW 3240-R7"</formula>
    </cfRule>
  </conditionalFormatting>
  <conditionalFormatting sqref="D251">
    <cfRule type="cellIs" priority="110" dxfId="211" operator="equal" stopIfTrue="1">
      <formula>"CW 2130-R11"</formula>
    </cfRule>
    <cfRule type="cellIs" priority="111" dxfId="211" operator="equal" stopIfTrue="1">
      <formula>"CW 3120-R2"</formula>
    </cfRule>
    <cfRule type="cellIs" priority="112" dxfId="211" operator="equal" stopIfTrue="1">
      <formula>"CW 3240-R7"</formula>
    </cfRule>
  </conditionalFormatting>
  <conditionalFormatting sqref="D202">
    <cfRule type="cellIs" priority="102" dxfId="211" operator="equal" stopIfTrue="1">
      <formula>"CW 2130-R11"</formula>
    </cfRule>
    <cfRule type="cellIs" priority="103" dxfId="211" operator="equal" stopIfTrue="1">
      <formula>"CW 3120-R2"</formula>
    </cfRule>
    <cfRule type="cellIs" priority="104" dxfId="211" operator="equal" stopIfTrue="1">
      <formula>"CW 3240-R7"</formula>
    </cfRule>
  </conditionalFormatting>
  <conditionalFormatting sqref="D72">
    <cfRule type="cellIs" priority="93" dxfId="211" operator="equal" stopIfTrue="1">
      <formula>"CW 2130-R11"</formula>
    </cfRule>
    <cfRule type="cellIs" priority="94" dxfId="211" operator="equal" stopIfTrue="1">
      <formula>"CW 3120-R2"</formula>
    </cfRule>
    <cfRule type="cellIs" priority="95" dxfId="211" operator="equal" stopIfTrue="1">
      <formula>"CW 3240-R7"</formula>
    </cfRule>
  </conditionalFormatting>
  <conditionalFormatting sqref="D122:D123">
    <cfRule type="cellIs" priority="98" dxfId="211" operator="equal" stopIfTrue="1">
      <formula>"CW 3120-R2"</formula>
    </cfRule>
    <cfRule type="cellIs" priority="99" dxfId="211" operator="equal" stopIfTrue="1">
      <formula>"CW 3240-R7"</formula>
    </cfRule>
  </conditionalFormatting>
  <conditionalFormatting sqref="D69">
    <cfRule type="cellIs" priority="96" dxfId="211" operator="equal" stopIfTrue="1">
      <formula>"CW 3120-R2"</formula>
    </cfRule>
    <cfRule type="cellIs" priority="97" dxfId="211" operator="equal" stopIfTrue="1">
      <formula>"CW 3240-R7"</formula>
    </cfRule>
  </conditionalFormatting>
  <conditionalFormatting sqref="D138">
    <cfRule type="cellIs" priority="90" dxfId="211" operator="equal" stopIfTrue="1">
      <formula>"CW 2130-R11"</formula>
    </cfRule>
    <cfRule type="cellIs" priority="91" dxfId="211" operator="equal" stopIfTrue="1">
      <formula>"CW 3120-R2"</formula>
    </cfRule>
    <cfRule type="cellIs" priority="92" dxfId="211" operator="equal" stopIfTrue="1">
      <formula>"CW 3240-R7"</formula>
    </cfRule>
  </conditionalFormatting>
  <conditionalFormatting sqref="D185">
    <cfRule type="cellIs" priority="87" dxfId="211" operator="equal" stopIfTrue="1">
      <formula>"CW 2130-R11"</formula>
    </cfRule>
    <cfRule type="cellIs" priority="88" dxfId="211" operator="equal" stopIfTrue="1">
      <formula>"CW 3120-R2"</formula>
    </cfRule>
    <cfRule type="cellIs" priority="89" dxfId="211" operator="equal" stopIfTrue="1">
      <formula>"CW 3240-R7"</formula>
    </cfRule>
  </conditionalFormatting>
  <conditionalFormatting sqref="D252">
    <cfRule type="cellIs" priority="84" dxfId="211" operator="equal" stopIfTrue="1">
      <formula>"CW 2130-R11"</formula>
    </cfRule>
    <cfRule type="cellIs" priority="85" dxfId="211" operator="equal" stopIfTrue="1">
      <formula>"CW 3120-R2"</formula>
    </cfRule>
    <cfRule type="cellIs" priority="86" dxfId="211" operator="equal" stopIfTrue="1">
      <formula>"CW 3240-R7"</formula>
    </cfRule>
  </conditionalFormatting>
  <conditionalFormatting sqref="D67">
    <cfRule type="cellIs" priority="79" dxfId="211" operator="equal" stopIfTrue="1">
      <formula>"CW 2130-R11"</formula>
    </cfRule>
    <cfRule type="cellIs" priority="80" dxfId="211" operator="equal" stopIfTrue="1">
      <formula>"CW 3120-R2"</formula>
    </cfRule>
    <cfRule type="cellIs" priority="81" dxfId="211" operator="equal" stopIfTrue="1">
      <formula>"CW 3240-R7"</formula>
    </cfRule>
  </conditionalFormatting>
  <conditionalFormatting sqref="D66">
    <cfRule type="cellIs" priority="82" dxfId="211" operator="equal" stopIfTrue="1">
      <formula>"CW 3120-R2"</formula>
    </cfRule>
    <cfRule type="cellIs" priority="83" dxfId="211" operator="equal" stopIfTrue="1">
      <formula>"CW 3240-R7"</formula>
    </cfRule>
  </conditionalFormatting>
  <conditionalFormatting sqref="D68">
    <cfRule type="cellIs" priority="76" dxfId="211" operator="equal" stopIfTrue="1">
      <formula>"CW 2130-R11"</formula>
    </cfRule>
    <cfRule type="cellIs" priority="77" dxfId="211" operator="equal" stopIfTrue="1">
      <formula>"CW 3120-R2"</formula>
    </cfRule>
    <cfRule type="cellIs" priority="78" dxfId="211" operator="equal" stopIfTrue="1">
      <formula>"CW 3240-R7"</formula>
    </cfRule>
  </conditionalFormatting>
  <conditionalFormatting sqref="D247">
    <cfRule type="cellIs" priority="62" dxfId="211" operator="equal" stopIfTrue="1">
      <formula>"CW 2130-R11"</formula>
    </cfRule>
    <cfRule type="cellIs" priority="63" dxfId="211" operator="equal" stopIfTrue="1">
      <formula>"CW 3120-R2"</formula>
    </cfRule>
    <cfRule type="cellIs" priority="64" dxfId="211" operator="equal" stopIfTrue="1">
      <formula>"CW 3240-R7"</formula>
    </cfRule>
  </conditionalFormatting>
  <conditionalFormatting sqref="D246">
    <cfRule type="cellIs" priority="65" dxfId="211" operator="equal" stopIfTrue="1">
      <formula>"CW 3120-R2"</formula>
    </cfRule>
    <cfRule type="cellIs" priority="66" dxfId="211" operator="equal" stopIfTrue="1">
      <formula>"CW 3240-R7"</formula>
    </cfRule>
  </conditionalFormatting>
  <conditionalFormatting sqref="D248">
    <cfRule type="cellIs" priority="59" dxfId="211" operator="equal" stopIfTrue="1">
      <formula>"CW 2130-R11"</formula>
    </cfRule>
    <cfRule type="cellIs" priority="60" dxfId="211" operator="equal" stopIfTrue="1">
      <formula>"CW 3120-R2"</formula>
    </cfRule>
    <cfRule type="cellIs" priority="61" dxfId="211" operator="equal" stopIfTrue="1">
      <formula>"CW 3240-R7"</formula>
    </cfRule>
  </conditionalFormatting>
  <conditionalFormatting sqref="D310">
    <cfRule type="cellIs" priority="54" dxfId="211" operator="equal" stopIfTrue="1">
      <formula>"CW 2130-R11"</formula>
    </cfRule>
    <cfRule type="cellIs" priority="55" dxfId="211" operator="equal" stopIfTrue="1">
      <formula>"CW 3120-R2"</formula>
    </cfRule>
    <cfRule type="cellIs" priority="56" dxfId="211" operator="equal" stopIfTrue="1">
      <formula>"CW 3240-R7"</formula>
    </cfRule>
  </conditionalFormatting>
  <conditionalFormatting sqref="D309">
    <cfRule type="cellIs" priority="57" dxfId="211" operator="equal" stopIfTrue="1">
      <formula>"CW 3120-R2"</formula>
    </cfRule>
    <cfRule type="cellIs" priority="58" dxfId="211" operator="equal" stopIfTrue="1">
      <formula>"CW 3240-R7"</formula>
    </cfRule>
  </conditionalFormatting>
  <conditionalFormatting sqref="D311">
    <cfRule type="cellIs" priority="51" dxfId="211" operator="equal" stopIfTrue="1">
      <formula>"CW 2130-R11"</formula>
    </cfRule>
    <cfRule type="cellIs" priority="52" dxfId="211" operator="equal" stopIfTrue="1">
      <formula>"CW 3120-R2"</formula>
    </cfRule>
    <cfRule type="cellIs" priority="53" dxfId="211" operator="equal" stopIfTrue="1">
      <formula>"CW 3240-R7"</formula>
    </cfRule>
  </conditionalFormatting>
  <conditionalFormatting sqref="D133">
    <cfRule type="cellIs" priority="39" dxfId="211" operator="equal" stopIfTrue="1">
      <formula>"CW 2130-R11"</formula>
    </cfRule>
    <cfRule type="cellIs" priority="40" dxfId="211" operator="equal" stopIfTrue="1">
      <formula>"CW 3120-R2"</formula>
    </cfRule>
    <cfRule type="cellIs" priority="41" dxfId="211" operator="equal" stopIfTrue="1">
      <formula>"CW 3240-R7"</formula>
    </cfRule>
  </conditionalFormatting>
  <conditionalFormatting sqref="D132">
    <cfRule type="cellIs" priority="42" dxfId="211" operator="equal" stopIfTrue="1">
      <formula>"CW 3120-R2"</formula>
    </cfRule>
    <cfRule type="cellIs" priority="43" dxfId="211" operator="equal" stopIfTrue="1">
      <formula>"CW 3240-R7"</formula>
    </cfRule>
  </conditionalFormatting>
  <conditionalFormatting sqref="D134">
    <cfRule type="cellIs" priority="36" dxfId="211" operator="equal" stopIfTrue="1">
      <formula>"CW 2130-R11"</formula>
    </cfRule>
    <cfRule type="cellIs" priority="37" dxfId="211" operator="equal" stopIfTrue="1">
      <formula>"CW 3120-R2"</formula>
    </cfRule>
    <cfRule type="cellIs" priority="38" dxfId="211" operator="equal" stopIfTrue="1">
      <formula>"CW 3240-R7"</formula>
    </cfRule>
  </conditionalFormatting>
  <conditionalFormatting sqref="D240:D241">
    <cfRule type="cellIs" priority="34" dxfId="211" operator="equal" stopIfTrue="1">
      <formula>"CW 3120-R2"</formula>
    </cfRule>
    <cfRule type="cellIs" priority="35" dxfId="211" operator="equal" stopIfTrue="1">
      <formula>"CW 3240-R7"</formula>
    </cfRule>
  </conditionalFormatting>
  <conditionalFormatting sqref="D249:D250">
    <cfRule type="cellIs" priority="31" dxfId="211" operator="equal" stopIfTrue="1">
      <formula>"CW 2130-R11"</formula>
    </cfRule>
    <cfRule type="cellIs" priority="32" dxfId="211" operator="equal" stopIfTrue="1">
      <formula>"CW 3120-R2"</formula>
    </cfRule>
    <cfRule type="cellIs" priority="33" dxfId="211" operator="equal" stopIfTrue="1">
      <formula>"CW 3240-R7"</formula>
    </cfRule>
  </conditionalFormatting>
  <conditionalFormatting sqref="D135">
    <cfRule type="cellIs" priority="28" dxfId="211" operator="equal" stopIfTrue="1">
      <formula>"CW 2130-R11"</formula>
    </cfRule>
    <cfRule type="cellIs" priority="29" dxfId="211" operator="equal" stopIfTrue="1">
      <formula>"CW 3120-R2"</formula>
    </cfRule>
    <cfRule type="cellIs" priority="30" dxfId="211" operator="equal" stopIfTrue="1">
      <formula>"CW 3240-R7"</formula>
    </cfRule>
  </conditionalFormatting>
  <conditionalFormatting sqref="D300">
    <cfRule type="cellIs" priority="23" dxfId="211" operator="equal" stopIfTrue="1">
      <formula>"CW 2130-R11"</formula>
    </cfRule>
    <cfRule type="cellIs" priority="24" dxfId="211" operator="equal" stopIfTrue="1">
      <formula>"CW 3120-R2"</formula>
    </cfRule>
    <cfRule type="cellIs" priority="25" dxfId="211" operator="equal" stopIfTrue="1">
      <formula>"CW 3240-R7"</formula>
    </cfRule>
  </conditionalFormatting>
  <conditionalFormatting sqref="D299">
    <cfRule type="cellIs" priority="26" dxfId="211" operator="equal" stopIfTrue="1">
      <formula>"CW 3120-R2"</formula>
    </cfRule>
    <cfRule type="cellIs" priority="27" dxfId="211" operator="equal" stopIfTrue="1">
      <formula>"CW 3240-R7"</formula>
    </cfRule>
  </conditionalFormatting>
  <conditionalFormatting sqref="D242">
    <cfRule type="cellIs" priority="21" dxfId="211" operator="equal" stopIfTrue="1">
      <formula>"CW 3120-R2"</formula>
    </cfRule>
    <cfRule type="cellIs" priority="22" dxfId="211" operator="equal" stopIfTrue="1">
      <formula>"CW 3240-R7"</formula>
    </cfRule>
  </conditionalFormatting>
  <conditionalFormatting sqref="D63">
    <cfRule type="cellIs" priority="19" dxfId="211" operator="equal" stopIfTrue="1">
      <formula>"CW 3120-R2"</formula>
    </cfRule>
    <cfRule type="cellIs" priority="20" dxfId="211" operator="equal" stopIfTrue="1">
      <formula>"CW 3240-R7"</formula>
    </cfRule>
  </conditionalFormatting>
  <conditionalFormatting sqref="D287">
    <cfRule type="cellIs" priority="16" dxfId="211" operator="equal" stopIfTrue="1">
      <formula>"CW 2130-R11"</formula>
    </cfRule>
    <cfRule type="cellIs" priority="17" dxfId="211" operator="equal" stopIfTrue="1">
      <formula>"CW 3120-R2"</formula>
    </cfRule>
    <cfRule type="cellIs" priority="18" dxfId="211" operator="equal" stopIfTrue="1">
      <formula>"CW 3240-R7"</formula>
    </cfRule>
  </conditionalFormatting>
  <conditionalFormatting sqref="D288">
    <cfRule type="cellIs" priority="13" dxfId="211" operator="equal" stopIfTrue="1">
      <formula>"CW 2130-R11"</formula>
    </cfRule>
    <cfRule type="cellIs" priority="14" dxfId="211" operator="equal" stopIfTrue="1">
      <formula>"CW 3120-R2"</formula>
    </cfRule>
    <cfRule type="cellIs" priority="15" dxfId="211" operator="equal" stopIfTrue="1">
      <formula>"CW 3240-R7"</formula>
    </cfRule>
  </conditionalFormatting>
  <conditionalFormatting sqref="D221">
    <cfRule type="cellIs" priority="10" dxfId="211" operator="equal" stopIfTrue="1">
      <formula>"CW 2130-R11"</formula>
    </cfRule>
    <cfRule type="cellIs" priority="11" dxfId="211" operator="equal" stopIfTrue="1">
      <formula>"CW 3120-R2"</formula>
    </cfRule>
    <cfRule type="cellIs" priority="12" dxfId="211" operator="equal" stopIfTrue="1">
      <formula>"CW 3240-R7"</formula>
    </cfRule>
  </conditionalFormatting>
  <conditionalFormatting sqref="D222">
    <cfRule type="cellIs" priority="7" dxfId="211" operator="equal" stopIfTrue="1">
      <formula>"CW 2130-R11"</formula>
    </cfRule>
    <cfRule type="cellIs" priority="8" dxfId="211" operator="equal" stopIfTrue="1">
      <formula>"CW 3120-R2"</formula>
    </cfRule>
    <cfRule type="cellIs" priority="9" dxfId="211" operator="equal" stopIfTrue="1">
      <formula>"CW 3240-R7"</formula>
    </cfRule>
  </conditionalFormatting>
  <conditionalFormatting sqref="D37">
    <cfRule type="cellIs" priority="4" dxfId="211" operator="equal" stopIfTrue="1">
      <formula>"CW 2130-R11"</formula>
    </cfRule>
    <cfRule type="cellIs" priority="5" dxfId="211" operator="equal" stopIfTrue="1">
      <formula>"CW 3120-R2"</formula>
    </cfRule>
    <cfRule type="cellIs" priority="6" dxfId="211" operator="equal" stopIfTrue="1">
      <formula>"CW 3240-R7"</formula>
    </cfRule>
  </conditionalFormatting>
  <conditionalFormatting sqref="D38">
    <cfRule type="cellIs" priority="1" dxfId="211" operator="equal" stopIfTrue="1">
      <formula>"CW 2130-R11"</formula>
    </cfRule>
    <cfRule type="cellIs" priority="2" dxfId="211" operator="equal" stopIfTrue="1">
      <formula>"CW 3120-R2"</formula>
    </cfRule>
    <cfRule type="cellIs" priority="3" dxfId="21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3:G65 G291 G283 G28:G29 G32 G41 G21 G23 G8:G9 G68:G69 G25 G272 G274 G43:G44 G276 G260:G261 G18 G59 G75:G76 G248:G250 G230:G231 G134:G135 G303 G279:G280 G300 G263:G267 G314:G315 G11:G16 G222 G61 G269 G100:G101 G104 G111 G93 G95 G80:G81 G97 G113 G90 G71:G72 G127 G141:G142 G56 G83:G88 G106:G108 G47:G48 G244:G245 G165:G166 G123 G176 G158 G160 G145:G146 G162 G178 G155 G137:G138 G188:G189 G181:G182 G148:G153 G171:G173 G212:G213 G168 G225 G205 G207 G192:G193 G209 G227 G202 G255:G256 G116:G117 G195:G200 G288 G236 G215 G252 G234 G120:G121 G184:G185 G294:G295 G311 G51 G220 G129:G131 G239 G298 G53 G285:G286 G38 G34:G36 G217:G218 G241:G242 G305 G307:G308">
      <formula1>IF(G63&gt;=0.01,ROUND(G63,2),0.01)</formula1>
    </dataValidation>
    <dataValidation type="custom" allowBlank="1" showInputMessage="1" showErrorMessage="1" error="If you can enter a Unit  Price in this cell, pLease contact the Contract Administrator immediately!" sqref="G292:G293 G262 G282 G290 G313 G45:G46 G309:G310 G31 G26:G27 G42 G40 G20 G22 G24 G17 G10 G277:G278 G271 G273 G275 G52 G304 G57:G58 G50 G60 G74 G297 G301:G302 G33 G284 G70 G55 G114:G115 G103 G98:G99 G112 G110 G92 G94 G96 G89 G82 G125:G126 G119 G128 G140 G105 G136 G179:G180 G167 G163:G164 G177 G175 G157 G159 G161 G154 G147 G187 G170 G183 G228:G229 G214 G210:G211 G226 G224 G204 G206 G208 G201 G194 G237:G238 G233 G254 G216 G122 G235 G251 G66:G67 G246:G247 G299 G132:G133 G240 G62 G287 G221 G3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4" r:id="rId1"/>
  <headerFooter alignWithMargins="0">
    <oddHeader>&amp;L&amp;10The City of Winnipeg
Bid Opportunity No. 726-2013 Addendum 1
&amp;XTemplate Version: C420120419 - RW&amp;R&amp;10Bid Submission 
Page &amp;P+3 of 21</oddHeader>
    <oddFooter xml:space="preserve">&amp;R__________________
Name of Bidder                    </oddFooter>
  </headerFooter>
  <rowBreaks count="13" manualBreakCount="13">
    <brk id="29" min="1" max="7" man="1"/>
    <brk id="53" min="1" max="7" man="1"/>
    <brk id="77" min="1" max="7" man="1"/>
    <brk id="101" min="1" max="7" man="1"/>
    <brk id="123" min="1" max="7" man="1"/>
    <brk id="143" min="1" max="7" man="1"/>
    <brk id="168" min="1" max="7" man="1"/>
    <brk id="190" min="1" max="7" man="1"/>
    <brk id="218" min="1" max="7" man="1"/>
    <brk id="242" min="1" max="7" man="1"/>
    <brk id="257" min="1" max="7" man="1"/>
    <brk id="280" min="1" max="7" man="1"/>
    <brk id="30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August 27, 2013
File Size = 242688</dc:description>
  <cp:lastModifiedBy>Humbert, Cory</cp:lastModifiedBy>
  <cp:lastPrinted>2013-08-27T19:29:16Z</cp:lastPrinted>
  <dcterms:created xsi:type="dcterms:W3CDTF">1999-03-31T15:44:33Z</dcterms:created>
  <dcterms:modified xsi:type="dcterms:W3CDTF">2013-08-27T20:19:54Z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