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75" windowWidth="19170" windowHeight="5265" firstSheet="1" activeTab="1"/>
  </bookViews>
  <sheets>
    <sheet name="Instructions" sheetId="1" r:id="rId1"/>
    <sheet name="FORM B - PRICES" sheetId="2" r:id="rId2"/>
  </sheets>
  <externalReferences>
    <externalReference r:id="rId5"/>
    <externalReference r:id="rId6"/>
    <externalReference r:id="rId7"/>
  </externalReference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numbers">#REF!</definedName>
    <definedName name="PAGE1OF13">'FORM B - PRICES'!#REF!</definedName>
    <definedName name="_xlnm.Print_Area" localSheetId="1">'FORM B - PRICES'!$B$6:$H$112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PRICES'!$B$1:$IV$110</definedName>
    <definedName name="XITEMS">'FORM B - PRICES'!$B$6:$IV$110</definedName>
  </definedNames>
  <calcPr fullCalcOnLoad="1" fullPrecision="0"/>
</workbook>
</file>

<file path=xl/sharedStrings.xml><?xml version="1.0" encoding="utf-8"?>
<sst xmlns="http://schemas.openxmlformats.org/spreadsheetml/2006/main" count="485" uniqueCount="343">
  <si>
    <t>FORM B: PRICES</t>
  </si>
  <si>
    <t>UNIT PRICES</t>
  </si>
  <si>
    <t/>
  </si>
  <si>
    <t>ITEM</t>
  </si>
  <si>
    <t>DESCRIPTION</t>
  </si>
  <si>
    <t>SPEC.</t>
  </si>
  <si>
    <t>UNIT</t>
  </si>
  <si>
    <t>APPROX.</t>
  </si>
  <si>
    <t>UNIT PRICE</t>
  </si>
  <si>
    <t>AMOUNT</t>
  </si>
  <si>
    <t>REF.</t>
  </si>
  <si>
    <t>QUANTITY</t>
  </si>
  <si>
    <t>A</t>
  </si>
  <si>
    <t>Subtotal:</t>
  </si>
  <si>
    <t>EARTH AND BASE WORKS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</si>
  <si>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</si>
  <si>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</si>
  <si>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</si>
  <si>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</si>
  <si>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</si>
  <si>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</si>
  <si>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</si>
  <si>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</si>
  <si>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</si>
  <si>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</si>
  <si>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</si>
  <si>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</si>
  <si>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</si>
  <si>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</si>
  <si>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</si>
  <si>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</si>
  <si>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</si>
  <si>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</si>
  <si>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</si>
  <si>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</si>
  <si>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</si>
  <si>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</si>
  <si>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</si>
  <si>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</si>
  <si>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</si>
  <si>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</si>
  <si>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</si>
  <si>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</si>
  <si>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</si>
  <si>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</si>
  <si>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</si>
  <si>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</si>
  <si>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</si>
  <si>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</si>
  <si>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</si>
  <si>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</si>
  <si>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</si>
  <si>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</si>
  <si>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</si>
  <si>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</si>
  <si>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</si>
  <si>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</si>
  <si>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</si>
  <si>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</si>
  <si>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</si>
  <si>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</si>
  <si>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</si>
  <si>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</si>
  <si>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</si>
  <si>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D006</t>
  </si>
  <si>
    <t xml:space="preserve">Reflective Crack Maintenance </t>
  </si>
  <si>
    <t>F001</t>
  </si>
  <si>
    <t>F003</t>
  </si>
  <si>
    <t>F005</t>
  </si>
  <si>
    <t>B.1</t>
  </si>
  <si>
    <t>B.2</t>
  </si>
  <si>
    <t>B.3</t>
  </si>
  <si>
    <t>B.4</t>
  </si>
  <si>
    <t>B.5</t>
  </si>
  <si>
    <t>B.6</t>
  </si>
  <si>
    <t>B001</t>
  </si>
  <si>
    <t>B.7</t>
  </si>
  <si>
    <t>Pavement Removal</t>
  </si>
  <si>
    <t>B002</t>
  </si>
  <si>
    <t>Concrete Pavement</t>
  </si>
  <si>
    <t>B.8</t>
  </si>
  <si>
    <t>B.9</t>
  </si>
  <si>
    <t>B.10</t>
  </si>
  <si>
    <t>B.11</t>
  </si>
  <si>
    <t>B.12</t>
  </si>
  <si>
    <t>Tie-ins and Approaches</t>
  </si>
  <si>
    <t>F002</t>
  </si>
  <si>
    <t>vert. m</t>
  </si>
  <si>
    <t>F009</t>
  </si>
  <si>
    <t>F010</t>
  </si>
  <si>
    <t>C.1</t>
  </si>
  <si>
    <t>C019</t>
  </si>
  <si>
    <t>C.2</t>
  </si>
  <si>
    <t>Concrete Pavements for Early Opening</t>
  </si>
  <si>
    <t>C.3</t>
  </si>
  <si>
    <t>C.4</t>
  </si>
  <si>
    <t>D.1</t>
  </si>
  <si>
    <t>D.2</t>
  </si>
  <si>
    <t>E023</t>
  </si>
  <si>
    <t>E.1</t>
  </si>
  <si>
    <t>E024</t>
  </si>
  <si>
    <t>AP-004 - Standard Frame for Manhole and Catch Basin</t>
  </si>
  <si>
    <t>E025</t>
  </si>
  <si>
    <t>AP-005 - Standard Solid Cover for Standard Frame</t>
  </si>
  <si>
    <t>F.1</t>
  </si>
  <si>
    <t>Adjustment of Catch Basins / Manholes Frames</t>
  </si>
  <si>
    <t>F.2</t>
  </si>
  <si>
    <t>Replacing Existing Risers</t>
  </si>
  <si>
    <t>F002A</t>
  </si>
  <si>
    <t>F.3</t>
  </si>
  <si>
    <t>Lifter Rings</t>
  </si>
  <si>
    <t>F.4</t>
  </si>
  <si>
    <t>Adjustment of Valve Boxes</t>
  </si>
  <si>
    <t>F.5</t>
  </si>
  <si>
    <t>Valve Box Extensions</t>
  </si>
  <si>
    <t>F.6</t>
  </si>
  <si>
    <t>F.7</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</si>
  <si>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</si>
  <si>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</si>
  <si>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</si>
  <si>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</si>
  <si>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</si>
  <si>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</si>
  <si>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</si>
  <si>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</si>
  <si>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</si>
  <si>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</si>
  <si>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</si>
  <si>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</si>
  <si>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</si>
  <si>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</si>
  <si>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</si>
  <si>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</si>
  <si>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</si>
  <si>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</si>
  <si>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</si>
  <si>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</si>
  <si>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</si>
  <si>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</si>
  <si>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</si>
  <si>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</si>
  <si>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</si>
  <si>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</si>
  <si>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A035A</t>
  </si>
  <si>
    <t xml:space="preserve">100 mm </t>
  </si>
  <si>
    <t>A.4</t>
  </si>
  <si>
    <t>A.5</t>
  </si>
  <si>
    <t>A022</t>
  </si>
  <si>
    <t>A.6</t>
  </si>
  <si>
    <t>Separation Geotextile Fabric</t>
  </si>
  <si>
    <t xml:space="preserve">CW 3130-R4 </t>
  </si>
  <si>
    <t>A022A</t>
  </si>
  <si>
    <t>A.7</t>
  </si>
  <si>
    <t>Supply and Install Geogrid</t>
  </si>
  <si>
    <t>CW 3135-R1</t>
  </si>
  <si>
    <t>A.8</t>
  </si>
  <si>
    <t>A.9</t>
  </si>
  <si>
    <t>B114rl</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</si>
  <si>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</si>
  <si>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</si>
  <si>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</si>
  <si>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</si>
  <si>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</si>
  <si>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</si>
  <si>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</si>
  <si>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</si>
  <si>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</si>
  <si>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</si>
  <si>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</si>
  <si>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</si>
  <si>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</si>
  <si>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</si>
  <si>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</si>
  <si>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Barrier (150 mm reveal ht, Dowelled)</t>
  </si>
  <si>
    <t>SD-205,
SD-206A</t>
  </si>
  <si>
    <t>B156rl</t>
  </si>
  <si>
    <t>Less than 3 m</t>
  </si>
  <si>
    <t>B157rl</t>
  </si>
  <si>
    <t>3 m to 30 m</t>
  </si>
  <si>
    <t>B167rl</t>
  </si>
  <si>
    <t>Modified Barrier (150 mm reveal ht, Dowelled)</t>
  </si>
  <si>
    <t>SD-203B</t>
  </si>
  <si>
    <t>SD-229C,D</t>
  </si>
  <si>
    <t>B200</t>
  </si>
  <si>
    <t>Planing of Pavement</t>
  </si>
  <si>
    <t xml:space="preserve">CW 3450-R5 </t>
  </si>
  <si>
    <t>B219</t>
  </si>
  <si>
    <t>Detectable Warning Surface Tiles</t>
  </si>
  <si>
    <t>B221</t>
  </si>
  <si>
    <t xml:space="preserve">610 mm X 1220 mm </t>
  </si>
  <si>
    <t>C055</t>
  </si>
  <si>
    <t xml:space="preserve">Construction of Asphaltic Concrete Pavements </t>
  </si>
  <si>
    <t>C056</t>
  </si>
  <si>
    <t>C058</t>
  </si>
  <si>
    <t>Type IA</t>
  </si>
  <si>
    <t>C059</t>
  </si>
  <si>
    <t>C060</t>
  </si>
  <si>
    <t>CW 3250-R7</t>
  </si>
  <si>
    <t>CW 2130-R12</t>
  </si>
  <si>
    <t>E008</t>
  </si>
  <si>
    <t>Sewer Service</t>
  </si>
  <si>
    <t>E009</t>
  </si>
  <si>
    <t>E010</t>
  </si>
  <si>
    <t>Replacing Existing Manhole and Catch Basin  Frames &amp; Covers</t>
  </si>
  <si>
    <t>E051</t>
  </si>
  <si>
    <t>Installation of Subdrains</t>
  </si>
  <si>
    <t>CW 3120-R4</t>
  </si>
  <si>
    <t>CW 3210-R7</t>
  </si>
  <si>
    <t>Pre-cast Concrete Risers</t>
  </si>
  <si>
    <t>51 mm</t>
  </si>
  <si>
    <t>A007A</t>
  </si>
  <si>
    <t xml:space="preserve">50 mm </t>
  </si>
  <si>
    <t>B077-72</t>
  </si>
  <si>
    <t>SD-023</t>
  </si>
  <si>
    <t>E034</t>
  </si>
  <si>
    <t>Connecting to Existing Catch Basin</t>
  </si>
  <si>
    <t>E035</t>
  </si>
  <si>
    <t>E042</t>
  </si>
  <si>
    <t>Connecting New Sewer Service to Existing Sewer Service</t>
  </si>
  <si>
    <t>E043</t>
  </si>
  <si>
    <t>CW 3330-R5</t>
  </si>
  <si>
    <t>E.2</t>
  </si>
  <si>
    <t>E.3</t>
  </si>
  <si>
    <t>E.4</t>
  </si>
  <si>
    <t>E.5</t>
  </si>
  <si>
    <t>E.6</t>
  </si>
  <si>
    <t>E.7</t>
  </si>
  <si>
    <t>E.8</t>
  </si>
  <si>
    <t>B011</t>
  </si>
  <si>
    <t>200 mm Concrete Pavement (Reinforced)</t>
  </si>
  <si>
    <t>200 mm Concrete Pavement (Type A)</t>
  </si>
  <si>
    <t>200 mm Concrete Pavement (Type B)</t>
  </si>
  <si>
    <t>200 mm Concrete Pavement (Type D)</t>
  </si>
  <si>
    <t>B126r</t>
  </si>
  <si>
    <t>Concrete Curb Removal</t>
  </si>
  <si>
    <t>B127r</t>
  </si>
  <si>
    <t>B135i</t>
  </si>
  <si>
    <t>Concrete Curb Installation</t>
  </si>
  <si>
    <t>H.1</t>
  </si>
  <si>
    <t>H.2</t>
  </si>
  <si>
    <t>H.3</t>
  </si>
  <si>
    <t>CW 3110-R18</t>
  </si>
  <si>
    <t>Could also specify "Crushed Aggregate" see CW 3110-R12, 2.1.3</t>
  </si>
  <si>
    <t>Contractor has option of supplying Crushed Aggregate, Crushed Limestone, Crushed Concrete, or Crushed Granite.</t>
  </si>
  <si>
    <t xml:space="preserve">(E16) Recycled Concrete Base Course - has been removed form BO Template and has been incorporated into CW3110-R14. Contractor may select from specified materials.
</t>
  </si>
  <si>
    <t xml:space="preserve"> </t>
  </si>
  <si>
    <t>A014</t>
  </si>
  <si>
    <t>Boulevard Excavation</t>
  </si>
  <si>
    <t>A030</t>
  </si>
  <si>
    <t>Fill Material</t>
  </si>
  <si>
    <t>CW 3170-R3</t>
  </si>
  <si>
    <t>A031</t>
  </si>
  <si>
    <t>Placing Suitable Site Material</t>
  </si>
  <si>
    <t>ROADWORKS - REMOVALS / RENEWALS</t>
  </si>
  <si>
    <t xml:space="preserve">CW 3230-R8
</t>
  </si>
  <si>
    <t>B086-72</t>
  </si>
  <si>
    <t>B087-72</t>
  </si>
  <si>
    <t>SD-227A</t>
  </si>
  <si>
    <t>^ Integral or Separate</t>
  </si>
  <si>
    <t>^ reveal height, add "Slip Form Paving" if specified</t>
  </si>
  <si>
    <t>^ reveal height, type &amp; reference to Standard Detail</t>
  </si>
  <si>
    <t>B184rl</t>
  </si>
  <si>
    <t>Curb Ramp (8-12 mm reveal ht, Integral)</t>
  </si>
  <si>
    <t>B202</t>
  </si>
  <si>
    <t>50 - 100 mm Depth (Asphalt)</t>
  </si>
  <si>
    <t>E15</t>
  </si>
  <si>
    <t>CW 3326-R1</t>
  </si>
  <si>
    <t>CW 3310-R15</t>
  </si>
  <si>
    <t>C014</t>
  </si>
  <si>
    <t>Construction of Concrete Median Slabs</t>
  </si>
  <si>
    <t>^  specify either 24 or 72 hour, add "Slip Form Paving" if specified</t>
  </si>
  <si>
    <t>C067</t>
  </si>
  <si>
    <t>Construction of Splash Strip (180 mm ht, Monolithic Modified Barrier Curb,  750 mm width)</t>
  </si>
  <si>
    <t xml:space="preserve">SD-223A
</t>
  </si>
  <si>
    <t>add "Slip Form Paving" if specified</t>
  </si>
  <si>
    <t>B211i</t>
  </si>
  <si>
    <t>Splash Strip (150 mm reveal ht, Monolithic Barrier Curb,  750 mm width)</t>
  </si>
  <si>
    <t>SD-223A</t>
  </si>
  <si>
    <t>B212i</t>
  </si>
  <si>
    <t>Splash Strip (150 mm reveal ht, Monolithic Modified Barrier Curb,  750 mm width)</t>
  </si>
  <si>
    <t>C066</t>
  </si>
  <si>
    <t>Construction of Splash Strip (180 mm ht, Monolithic Barrier Curb,  750 mm width)</t>
  </si>
  <si>
    <t xml:space="preserve"> add "Slip Form Paving" if specified</t>
  </si>
  <si>
    <t xml:space="preserve">CW 3410-R10 </t>
  </si>
  <si>
    <t>D001</t>
  </si>
  <si>
    <t>Joint Sealing</t>
  </si>
  <si>
    <t>E007A</t>
  </si>
  <si>
    <t xml:space="preserve">Remove and Replace Existing Catch Basin  </t>
  </si>
  <si>
    <t>E007B</t>
  </si>
  <si>
    <t>SD-024</t>
  </si>
  <si>
    <t>^ specify diameter, type</t>
  </si>
  <si>
    <t xml:space="preserve">^ specify size. </t>
  </si>
  <si>
    <t>F004</t>
  </si>
  <si>
    <t>38 mm</t>
  </si>
  <si>
    <t>G005</t>
  </si>
  <si>
    <t>Salt Tolerant Grass Seeding</t>
  </si>
  <si>
    <t xml:space="preserve">Include for Regional &amp; Collector boulevards, medians, etc. </t>
  </si>
  <si>
    <t>B089-72</t>
  </si>
  <si>
    <t>Barrier Integral</t>
  </si>
  <si>
    <t>A.1</t>
  </si>
  <si>
    <t xml:space="preserve"> i)</t>
  </si>
  <si>
    <t>CW 2110-R11</t>
  </si>
  <si>
    <t>B138i</t>
  </si>
  <si>
    <t>SD-204</t>
  </si>
  <si>
    <t>^ reveal height</t>
  </si>
  <si>
    <t>Barrier (180 mm reveal ht, Integral)</t>
  </si>
  <si>
    <t>E007D</t>
  </si>
  <si>
    <t>Remove and Replace Existing Catch Pit</t>
  </si>
  <si>
    <t>E007E</t>
  </si>
  <si>
    <t xml:space="preserve">^ specify size </t>
  </si>
  <si>
    <t>E047</t>
  </si>
  <si>
    <t>Removal of Existing Catch Pit</t>
  </si>
  <si>
    <t>^  Class A bedding or Class B bedding with sand, type 2 or type 3 material and Class 1,2,3,4 or 5 Backfill</t>
  </si>
  <si>
    <t>300 mm, PVC</t>
  </si>
  <si>
    <t>In a Trench, Class B Type Sand  Bedding, Class 3 Backfill</t>
  </si>
  <si>
    <t>300 mm Drainage Connection Pipe</t>
  </si>
  <si>
    <t xml:space="preserve">300 mm </t>
  </si>
  <si>
    <t>C018</t>
  </si>
  <si>
    <t>Construction of Monolithic Concrete Bull-noses</t>
  </si>
  <si>
    <t>SD-227C</t>
  </si>
  <si>
    <t>F024</t>
  </si>
  <si>
    <t>Abandonment of Hydrant Tee on Watermains in Service</t>
  </si>
  <si>
    <t>SD-006</t>
  </si>
  <si>
    <t>New Hydrant Assembly on Existing Watermain</t>
  </si>
  <si>
    <t>(SEE B9)</t>
  </si>
  <si>
    <t>Supply and Install Crash Attenuation Barrier</t>
  </si>
  <si>
    <t>Removal of Trees</t>
  </si>
  <si>
    <t>H007</t>
  </si>
  <si>
    <t>Chain Link Fence</t>
  </si>
  <si>
    <t>CW 3550-R3</t>
  </si>
  <si>
    <t>H008</t>
  </si>
  <si>
    <t>1.83m Height</t>
  </si>
  <si>
    <t>Removal of Existing Fence</t>
  </si>
  <si>
    <t>CENTURY STREET NORTHBOUND MILL AND FILL AND NEW CONSTRUCTION - SASKATCHEWAN AVENUE TO 200M SOUTH</t>
  </si>
  <si>
    <t>C025</t>
  </si>
  <si>
    <t>Construction of 230 mm Concrete Pavement for Early Opening 72 hour (Plain-Dowelled)</t>
  </si>
  <si>
    <t>H.4</t>
  </si>
  <si>
    <t>E10</t>
  </si>
  <si>
    <t>E12</t>
  </si>
  <si>
    <t>E14</t>
  </si>
  <si>
    <t>C050</t>
  </si>
  <si>
    <t>Supply and Installation of Dowel Assemblies</t>
  </si>
  <si>
    <t>C.5</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</si>
</sst>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0"/>
      <color indexed="8"/>
      <name val="Arial"/>
      <family val="2"/>
    </font>
    <font>
      <u val="single"/>
      <sz val="12"/>
      <name val="Arial"/>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color indexed="8"/>
      </right>
      <top>
        <color indexed="63"/>
      </top>
      <bottom style="thin"/>
    </border>
    <border>
      <left style="thin"/>
      <right>
        <color indexed="63"/>
      </right>
      <top>
        <color indexed="63"/>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3" fillId="4" borderId="0" applyNumberFormat="0" applyBorder="0" applyAlignment="0" applyProtection="0"/>
    <xf numFmtId="0" fontId="52" fillId="5" borderId="0" applyNumberFormat="0" applyBorder="0" applyAlignment="0" applyProtection="0"/>
    <xf numFmtId="0" fontId="43" fillId="6" borderId="0" applyNumberFormat="0" applyBorder="0" applyAlignment="0" applyProtection="0"/>
    <xf numFmtId="0" fontId="52" fillId="7" borderId="0" applyNumberFormat="0" applyBorder="0" applyAlignment="0" applyProtection="0"/>
    <xf numFmtId="0" fontId="43" fillId="8" borderId="0" applyNumberFormat="0" applyBorder="0" applyAlignment="0" applyProtection="0"/>
    <xf numFmtId="0" fontId="52" fillId="9" borderId="0" applyNumberFormat="0" applyBorder="0" applyAlignment="0" applyProtection="0"/>
    <xf numFmtId="0" fontId="43" fillId="10" borderId="0" applyNumberFormat="0" applyBorder="0" applyAlignment="0" applyProtection="0"/>
    <xf numFmtId="0" fontId="52" fillId="11" borderId="0" applyNumberFormat="0" applyBorder="0" applyAlignment="0" applyProtection="0"/>
    <xf numFmtId="0" fontId="43" fillId="12" borderId="0" applyNumberFormat="0" applyBorder="0" applyAlignment="0" applyProtection="0"/>
    <xf numFmtId="0" fontId="52" fillId="13" borderId="0" applyNumberFormat="0" applyBorder="0" applyAlignment="0" applyProtection="0"/>
    <xf numFmtId="0" fontId="43" fillId="14" borderId="0" applyNumberFormat="0" applyBorder="0" applyAlignment="0" applyProtection="0"/>
    <xf numFmtId="0" fontId="52" fillId="15" borderId="0" applyNumberFormat="0" applyBorder="0" applyAlignment="0" applyProtection="0"/>
    <xf numFmtId="0" fontId="43" fillId="16" borderId="0" applyNumberFormat="0" applyBorder="0" applyAlignment="0" applyProtection="0"/>
    <xf numFmtId="0" fontId="52" fillId="17" borderId="0" applyNumberFormat="0" applyBorder="0" applyAlignment="0" applyProtection="0"/>
    <xf numFmtId="0" fontId="43" fillId="18" borderId="0" applyNumberFormat="0" applyBorder="0" applyAlignment="0" applyProtection="0"/>
    <xf numFmtId="0" fontId="52" fillId="19" borderId="0" applyNumberFormat="0" applyBorder="0" applyAlignment="0" applyProtection="0"/>
    <xf numFmtId="0" fontId="43" fillId="20" borderId="0" applyNumberFormat="0" applyBorder="0" applyAlignment="0" applyProtection="0"/>
    <xf numFmtId="0" fontId="52" fillId="21" borderId="0" applyNumberFormat="0" applyBorder="0" applyAlignment="0" applyProtection="0"/>
    <xf numFmtId="0" fontId="43" fillId="10" borderId="0" applyNumberFormat="0" applyBorder="0" applyAlignment="0" applyProtection="0"/>
    <xf numFmtId="0" fontId="52" fillId="22" borderId="0" applyNumberFormat="0" applyBorder="0" applyAlignment="0" applyProtection="0"/>
    <xf numFmtId="0" fontId="43" fillId="16" borderId="0" applyNumberFormat="0" applyBorder="0" applyAlignment="0" applyProtection="0"/>
    <xf numFmtId="0" fontId="52" fillId="23" borderId="0" applyNumberFormat="0" applyBorder="0" applyAlignment="0" applyProtection="0"/>
    <xf numFmtId="0" fontId="43" fillId="24" borderId="0" applyNumberFormat="0" applyBorder="0" applyAlignment="0" applyProtection="0"/>
    <xf numFmtId="0" fontId="53" fillId="25" borderId="0" applyNumberFormat="0" applyBorder="0" applyAlignment="0" applyProtection="0"/>
    <xf numFmtId="0" fontId="42" fillId="26" borderId="0" applyNumberFormat="0" applyBorder="0" applyAlignment="0" applyProtection="0"/>
    <xf numFmtId="0" fontId="53" fillId="27" borderId="0" applyNumberFormat="0" applyBorder="0" applyAlignment="0" applyProtection="0"/>
    <xf numFmtId="0" fontId="42" fillId="18" borderId="0" applyNumberFormat="0" applyBorder="0" applyAlignment="0" applyProtection="0"/>
    <xf numFmtId="0" fontId="53" fillId="28" borderId="0" applyNumberFormat="0" applyBorder="0" applyAlignment="0" applyProtection="0"/>
    <xf numFmtId="0" fontId="42" fillId="20" borderId="0" applyNumberFormat="0" applyBorder="0" applyAlignment="0" applyProtection="0"/>
    <xf numFmtId="0" fontId="53" fillId="29" borderId="0" applyNumberFormat="0" applyBorder="0" applyAlignment="0" applyProtection="0"/>
    <xf numFmtId="0" fontId="42" fillId="30" borderId="0" applyNumberFormat="0" applyBorder="0" applyAlignment="0" applyProtection="0"/>
    <xf numFmtId="0" fontId="53" fillId="31" borderId="0" applyNumberFormat="0" applyBorder="0" applyAlignment="0" applyProtection="0"/>
    <xf numFmtId="0" fontId="42" fillId="32" borderId="0" applyNumberFormat="0" applyBorder="0" applyAlignment="0" applyProtection="0"/>
    <xf numFmtId="0" fontId="53" fillId="33" borderId="0" applyNumberFormat="0" applyBorder="0" applyAlignment="0" applyProtection="0"/>
    <xf numFmtId="0" fontId="42" fillId="34" borderId="0" applyNumberFormat="0" applyBorder="0" applyAlignment="0" applyProtection="0"/>
    <xf numFmtId="0" fontId="53" fillId="35" borderId="0" applyNumberFormat="0" applyBorder="0" applyAlignment="0" applyProtection="0"/>
    <xf numFmtId="0" fontId="42" fillId="36" borderId="0" applyNumberFormat="0" applyBorder="0" applyAlignment="0" applyProtection="0"/>
    <xf numFmtId="0" fontId="53" fillId="37" borderId="0" applyNumberFormat="0" applyBorder="0" applyAlignment="0" applyProtection="0"/>
    <xf numFmtId="0" fontId="42" fillId="38" borderId="0" applyNumberFormat="0" applyBorder="0" applyAlignment="0" applyProtection="0"/>
    <xf numFmtId="0" fontId="53" fillId="39" borderId="0" applyNumberFormat="0" applyBorder="0" applyAlignment="0" applyProtection="0"/>
    <xf numFmtId="0" fontId="42" fillId="40" borderId="0" applyNumberFormat="0" applyBorder="0" applyAlignment="0" applyProtection="0"/>
    <xf numFmtId="0" fontId="53" fillId="41" borderId="0" applyNumberFormat="0" applyBorder="0" applyAlignment="0" applyProtection="0"/>
    <xf numFmtId="0" fontId="42" fillId="30" borderId="0" applyNumberFormat="0" applyBorder="0" applyAlignment="0" applyProtection="0"/>
    <xf numFmtId="0" fontId="53" fillId="42" borderId="0" applyNumberFormat="0" applyBorder="0" applyAlignment="0" applyProtection="0"/>
    <xf numFmtId="0" fontId="42" fillId="32" borderId="0" applyNumberFormat="0" applyBorder="0" applyAlignment="0" applyProtection="0"/>
    <xf numFmtId="0" fontId="53" fillId="43" borderId="0" applyNumberFormat="0" applyBorder="0" applyAlignment="0" applyProtection="0"/>
    <xf numFmtId="0" fontId="42" fillId="44" borderId="0" applyNumberFormat="0" applyBorder="0" applyAlignment="0" applyProtection="0"/>
    <xf numFmtId="0" fontId="54"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5" fillId="46" borderId="5" applyNumberFormat="0" applyAlignment="0" applyProtection="0"/>
    <xf numFmtId="0" fontId="36" fillId="47" borderId="6" applyNumberFormat="0" applyAlignment="0" applyProtection="0"/>
    <xf numFmtId="0" fontId="56"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8" fillId="50" borderId="0" applyNumberFormat="0" applyBorder="0" applyAlignment="0" applyProtection="0"/>
    <xf numFmtId="0" fontId="31" fillId="8" borderId="0" applyNumberFormat="0" applyBorder="0" applyAlignment="0" applyProtection="0"/>
    <xf numFmtId="0" fontId="59" fillId="0" borderId="9" applyNumberFormat="0" applyFill="0" applyAlignment="0" applyProtection="0"/>
    <xf numFmtId="0" fontId="28" fillId="0" borderId="10" applyNumberFormat="0" applyFill="0" applyAlignment="0" applyProtection="0"/>
    <xf numFmtId="0" fontId="60" fillId="0" borderId="11" applyNumberFormat="0" applyFill="0" applyAlignment="0" applyProtection="0"/>
    <xf numFmtId="0" fontId="29" fillId="0" borderId="12" applyNumberFormat="0" applyFill="0" applyAlignment="0" applyProtection="0"/>
    <xf numFmtId="0" fontId="61" fillId="0" borderId="13" applyNumberFormat="0" applyFill="0" applyAlignment="0" applyProtection="0"/>
    <xf numFmtId="0" fontId="30" fillId="0" borderId="14" applyNumberFormat="0" applyFill="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2" fillId="51" borderId="5" applyNumberFormat="0" applyAlignment="0" applyProtection="0"/>
    <xf numFmtId="0" fontId="34" fillId="14" borderId="6" applyNumberFormat="0" applyAlignment="0" applyProtection="0"/>
    <xf numFmtId="0" fontId="63" fillId="0" borderId="15" applyNumberFormat="0" applyFill="0" applyAlignment="0" applyProtection="0"/>
    <xf numFmtId="0" fontId="37" fillId="0" borderId="16" applyNumberFormat="0" applyFill="0" applyAlignment="0" applyProtection="0"/>
    <xf numFmtId="0" fontId="64"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5"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6"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7" fillId="0" borderId="22" applyNumberFormat="0" applyFill="0" applyAlignment="0" applyProtection="0"/>
    <xf numFmtId="0" fontId="41" fillId="0" borderId="23"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cellStyleXfs>
  <cellXfs count="144">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47" fillId="0" borderId="0" xfId="0" applyFont="1" applyFill="1" applyAlignment="1">
      <alignment/>
    </xf>
    <xf numFmtId="0" fontId="47" fillId="0" borderId="0" xfId="0" applyFont="1" applyFill="1" applyAlignment="1">
      <alignment/>
    </xf>
    <xf numFmtId="0" fontId="47" fillId="0" borderId="0" xfId="0" applyFont="1" applyFill="1" applyAlignment="1" applyProtection="1">
      <alignment horizontal="center" vertical="top"/>
      <protection/>
    </xf>
    <xf numFmtId="4" fontId="46" fillId="0" borderId="1" xfId="0" applyNumberFormat="1" applyFont="1" applyFill="1" applyBorder="1" applyAlignment="1" applyProtection="1">
      <alignment horizontal="center" vertical="top" wrapText="1"/>
      <protection/>
    </xf>
    <xf numFmtId="173" fontId="46" fillId="0" borderId="1" xfId="0" applyNumberFormat="1" applyFont="1" applyFill="1" applyBorder="1" applyAlignment="1" applyProtection="1">
      <alignment horizontal="left" vertical="top" wrapText="1"/>
      <protection/>
    </xf>
    <xf numFmtId="172" fontId="46" fillId="0" borderId="1" xfId="0" applyNumberFormat="1" applyFont="1" applyFill="1" applyBorder="1" applyAlignment="1" applyProtection="1">
      <alignment horizontal="left" vertical="top" wrapText="1"/>
      <protection/>
    </xf>
    <xf numFmtId="172" fontId="46" fillId="0" borderId="1" xfId="0" applyNumberFormat="1" applyFont="1" applyFill="1" applyBorder="1" applyAlignment="1" applyProtection="1">
      <alignment horizontal="center" vertical="top" wrapText="1"/>
      <protection/>
    </xf>
    <xf numFmtId="0" fontId="46" fillId="0" borderId="1" xfId="0" applyNumberFormat="1" applyFont="1" applyFill="1" applyBorder="1" applyAlignment="1" applyProtection="1">
      <alignment horizontal="center" vertical="top" wrapText="1"/>
      <protection/>
    </xf>
    <xf numFmtId="1" fontId="46" fillId="0" borderId="1" xfId="0" applyNumberFormat="1" applyFont="1" applyFill="1" applyBorder="1" applyAlignment="1" applyProtection="1">
      <alignment horizontal="right" vertical="top"/>
      <protection/>
    </xf>
    <xf numFmtId="173" fontId="46" fillId="0" borderId="1" xfId="0" applyNumberFormat="1" applyFont="1" applyFill="1" applyBorder="1" applyAlignment="1" applyProtection="1">
      <alignment horizontal="center" vertical="top" wrapText="1"/>
      <protection/>
    </xf>
    <xf numFmtId="172" fontId="46" fillId="0" borderId="24" xfId="0" applyNumberFormat="1" applyFont="1" applyFill="1" applyBorder="1" applyAlignment="1" applyProtection="1">
      <alignment horizontal="center" vertical="top" wrapText="1"/>
      <protection/>
    </xf>
    <xf numFmtId="1" fontId="46" fillId="0" borderId="24" xfId="0" applyNumberFormat="1" applyFont="1" applyFill="1" applyBorder="1" applyAlignment="1" applyProtection="1">
      <alignment horizontal="right" vertical="top"/>
      <protection/>
    </xf>
    <xf numFmtId="4" fontId="46" fillId="0" borderId="1" xfId="0" applyNumberFormat="1" applyFont="1" applyFill="1" applyBorder="1" applyAlignment="1" applyProtection="1">
      <alignment horizontal="center" vertical="top"/>
      <protection/>
    </xf>
    <xf numFmtId="173" fontId="46" fillId="0" borderId="1" xfId="0" applyNumberFormat="1" applyFont="1" applyFill="1" applyBorder="1" applyAlignment="1" applyProtection="1">
      <alignment horizontal="left" vertical="top"/>
      <protection/>
    </xf>
    <xf numFmtId="176" fontId="46" fillId="0" borderId="1" xfId="0" applyNumberFormat="1" applyFont="1" applyFill="1" applyBorder="1" applyAlignment="1" applyProtection="1">
      <alignment horizontal="center" vertical="top"/>
      <protection/>
    </xf>
    <xf numFmtId="0" fontId="47" fillId="0" borderId="0" xfId="0" applyFont="1" applyFill="1" applyAlignment="1">
      <alignment/>
    </xf>
    <xf numFmtId="173" fontId="46" fillId="0" borderId="1" xfId="0" applyNumberFormat="1" applyFont="1" applyFill="1" applyBorder="1" applyAlignment="1" applyProtection="1">
      <alignment horizontal="right" vertical="top" wrapText="1"/>
      <protection/>
    </xf>
    <xf numFmtId="172" fontId="46" fillId="0" borderId="1" xfId="0" applyNumberFormat="1" applyFont="1" applyFill="1" applyBorder="1" applyAlignment="1" applyProtection="1">
      <alignment vertical="top" wrapText="1"/>
      <protection/>
    </xf>
    <xf numFmtId="1" fontId="46" fillId="0" borderId="1" xfId="0" applyNumberFormat="1" applyFont="1" applyFill="1" applyBorder="1" applyAlignment="1" applyProtection="1">
      <alignment horizontal="right" vertical="top" wrapText="1"/>
      <protection/>
    </xf>
    <xf numFmtId="0" fontId="47" fillId="0" borderId="0" xfId="0" applyFont="1" applyFill="1" applyAlignment="1" applyProtection="1">
      <alignment vertical="center"/>
      <protection/>
    </xf>
    <xf numFmtId="174" fontId="46" fillId="0" borderId="0" xfId="0" applyNumberFormat="1" applyFont="1" applyFill="1" applyBorder="1" applyAlignment="1" applyProtection="1">
      <alignment vertical="center"/>
      <protection/>
    </xf>
    <xf numFmtId="172" fontId="46" fillId="0" borderId="0" xfId="0" applyNumberFormat="1" applyFont="1" applyFill="1" applyBorder="1" applyAlignment="1" applyProtection="1">
      <alignment horizontal="center" vertical="center"/>
      <protection/>
    </xf>
    <xf numFmtId="0" fontId="47" fillId="0" borderId="0" xfId="0" applyFont="1" applyFill="1" applyAlignment="1" applyProtection="1">
      <alignment horizontal="center" vertical="center"/>
      <protection/>
    </xf>
    <xf numFmtId="174" fontId="46" fillId="0" borderId="0" xfId="0" applyNumberFormat="1" applyFont="1" applyFill="1" applyBorder="1" applyAlignment="1" applyProtection="1">
      <alignment vertical="top"/>
      <protection/>
    </xf>
    <xf numFmtId="1" fontId="46" fillId="0" borderId="0" xfId="0" applyNumberFormat="1" applyFont="1" applyFill="1" applyBorder="1" applyAlignment="1" applyProtection="1">
      <alignment vertical="top"/>
      <protection/>
    </xf>
    <xf numFmtId="0" fontId="48" fillId="0" borderId="0" xfId="0" applyFont="1" applyFill="1" applyBorder="1" applyAlignment="1" applyProtection="1">
      <alignment vertical="top" wrapText="1"/>
      <protection/>
    </xf>
    <xf numFmtId="0" fontId="47" fillId="0" borderId="0" xfId="0" applyFont="1" applyFill="1" applyBorder="1" applyAlignment="1">
      <alignment/>
    </xf>
    <xf numFmtId="0" fontId="12" fillId="0" borderId="1" xfId="0" applyNumberFormat="1" applyFont="1" applyFill="1" applyBorder="1" applyAlignment="1" applyProtection="1">
      <alignment horizontal="center" vertical="center" wrapText="1"/>
      <protection/>
    </xf>
    <xf numFmtId="179" fontId="12" fillId="0" borderId="25" xfId="0" applyNumberFormat="1" applyFont="1" applyFill="1" applyBorder="1" applyAlignment="1" applyProtection="1">
      <alignment horizontal="center" vertical="center"/>
      <protection/>
    </xf>
    <xf numFmtId="172" fontId="49" fillId="0" borderId="1" xfId="0" applyNumberFormat="1" applyFont="1" applyFill="1" applyBorder="1" applyAlignment="1" applyProtection="1">
      <alignment horizontal="center" vertical="center" wrapText="1"/>
      <protection/>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7" fontId="0" fillId="0" borderId="26" xfId="0" applyNumberFormat="1" applyFill="1" applyBorder="1" applyAlignment="1">
      <alignment horizontal="center"/>
    </xf>
    <xf numFmtId="0" fontId="0" fillId="0" borderId="26" xfId="0" applyNumberFormat="1" applyFill="1" applyBorder="1" applyAlignment="1">
      <alignment horizontal="center" vertical="top"/>
    </xf>
    <xf numFmtId="0" fontId="0" fillId="0" borderId="27" xfId="0" applyNumberFormat="1" applyFill="1" applyBorder="1" applyAlignment="1">
      <alignment horizontal="center"/>
    </xf>
    <xf numFmtId="0" fontId="0" fillId="0" borderId="26" xfId="0" applyNumberFormat="1" applyFill="1" applyBorder="1" applyAlignment="1">
      <alignment horizontal="center"/>
    </xf>
    <xf numFmtId="0" fontId="0" fillId="0" borderId="28" xfId="0" applyNumberFormat="1" applyFill="1" applyBorder="1" applyAlignment="1">
      <alignment horizontal="center"/>
    </xf>
    <xf numFmtId="7" fontId="0" fillId="0" borderId="28" xfId="0" applyNumberFormat="1" applyFill="1" applyBorder="1" applyAlignment="1">
      <alignment horizontal="right"/>
    </xf>
    <xf numFmtId="7" fontId="0" fillId="0" borderId="29" xfId="0" applyNumberFormat="1" applyFill="1" applyBorder="1" applyAlignment="1">
      <alignment horizontal="right"/>
    </xf>
    <xf numFmtId="0" fontId="0" fillId="0" borderId="30" xfId="0" applyNumberFormat="1" applyFill="1" applyBorder="1" applyAlignment="1">
      <alignment vertical="top"/>
    </xf>
    <xf numFmtId="0" fontId="0" fillId="0" borderId="31" xfId="0" applyNumberFormat="1" applyFill="1" applyBorder="1" applyAlignment="1">
      <alignment/>
    </xf>
    <xf numFmtId="0" fontId="0" fillId="0" borderId="30" xfId="0" applyNumberFormat="1" applyFill="1" applyBorder="1" applyAlignment="1">
      <alignment horizontal="center"/>
    </xf>
    <xf numFmtId="0" fontId="0" fillId="0" borderId="32" xfId="0" applyNumberFormat="1" applyFill="1" applyBorder="1" applyAlignment="1">
      <alignment/>
    </xf>
    <xf numFmtId="0" fontId="0" fillId="0" borderId="32" xfId="0" applyNumberFormat="1" applyFill="1" applyBorder="1" applyAlignment="1">
      <alignment horizontal="center"/>
    </xf>
    <xf numFmtId="7" fontId="0" fillId="0" borderId="32" xfId="0" applyNumberFormat="1" applyFill="1" applyBorder="1" applyAlignment="1">
      <alignment horizontal="right"/>
    </xf>
    <xf numFmtId="0" fontId="0" fillId="0" borderId="32" xfId="0" applyNumberFormat="1" applyFill="1" applyBorder="1" applyAlignment="1">
      <alignment horizontal="right"/>
    </xf>
    <xf numFmtId="7" fontId="0" fillId="0" borderId="25" xfId="0" applyNumberFormat="1" applyFill="1" applyBorder="1" applyAlignment="1">
      <alignment horizontal="right" vertical="center"/>
    </xf>
    <xf numFmtId="0" fontId="2" fillId="0" borderId="33" xfId="0" applyNumberFormat="1" applyFont="1" applyFill="1" applyBorder="1" applyAlignment="1">
      <alignment horizontal="center" vertical="center"/>
    </xf>
    <xf numFmtId="7" fontId="0" fillId="0" borderId="34" xfId="0" applyNumberFormat="1" applyFill="1" applyBorder="1" applyAlignment="1">
      <alignment horizontal="right" vertical="center"/>
    </xf>
    <xf numFmtId="7" fontId="0" fillId="0" borderId="35" xfId="0" applyNumberFormat="1" applyFill="1" applyBorder="1" applyAlignment="1">
      <alignment horizontal="right" vertical="center"/>
    </xf>
    <xf numFmtId="0" fontId="0" fillId="0" borderId="0" xfId="0" applyNumberFormat="1" applyFill="1" applyAlignment="1">
      <alignment vertical="center"/>
    </xf>
    <xf numFmtId="7" fontId="0" fillId="0" borderId="25" xfId="0" applyNumberFormat="1" applyFill="1" applyBorder="1" applyAlignment="1">
      <alignment horizontal="right"/>
    </xf>
    <xf numFmtId="0" fontId="2" fillId="0" borderId="33" xfId="0" applyNumberFormat="1" applyFont="1" applyFill="1" applyBorder="1" applyAlignment="1">
      <alignment vertical="top"/>
    </xf>
    <xf numFmtId="172" fontId="2" fillId="0" borderId="33" xfId="0" applyNumberFormat="1" applyFont="1" applyFill="1" applyBorder="1" applyAlignment="1" applyProtection="1">
      <alignment horizontal="left" vertical="center"/>
      <protection/>
    </xf>
    <xf numFmtId="1" fontId="0" fillId="0" borderId="25" xfId="0" applyNumberFormat="1" applyFill="1" applyBorder="1" applyAlignment="1">
      <alignment horizontal="center" vertical="top"/>
    </xf>
    <xf numFmtId="0" fontId="0" fillId="0" borderId="25" xfId="0" applyNumberFormat="1" applyFill="1" applyBorder="1" applyAlignment="1">
      <alignment horizontal="center" vertical="top"/>
    </xf>
    <xf numFmtId="7" fontId="0" fillId="0" borderId="33" xfId="0" applyNumberFormat="1" applyFill="1" applyBorder="1" applyAlignment="1">
      <alignment horizontal="right"/>
    </xf>
    <xf numFmtId="172" fontId="2" fillId="0" borderId="33" xfId="0" applyNumberFormat="1" applyFont="1" applyFill="1" applyBorder="1" applyAlignment="1" applyProtection="1">
      <alignment horizontal="left" vertical="center" wrapText="1"/>
      <protection/>
    </xf>
    <xf numFmtId="1" fontId="0" fillId="0" borderId="25" xfId="0" applyNumberFormat="1" applyFill="1" applyBorder="1" applyAlignment="1">
      <alignment vertical="top"/>
    </xf>
    <xf numFmtId="0" fontId="0" fillId="0" borderId="33" xfId="0" applyNumberFormat="1" applyFill="1" applyBorder="1" applyAlignment="1">
      <alignment horizontal="center" vertical="top"/>
    </xf>
    <xf numFmtId="0" fontId="0" fillId="0" borderId="25" xfId="0" applyNumberFormat="1" applyFill="1" applyBorder="1" applyAlignment="1">
      <alignment vertical="top"/>
    </xf>
    <xf numFmtId="0" fontId="47" fillId="0" borderId="0" xfId="0" applyFont="1" applyFill="1" applyAlignment="1">
      <alignment vertical="top"/>
    </xf>
    <xf numFmtId="0" fontId="0" fillId="0" borderId="33" xfId="0" applyNumberFormat="1" applyFill="1" applyBorder="1" applyAlignment="1">
      <alignment vertical="top"/>
    </xf>
    <xf numFmtId="0" fontId="0" fillId="0" borderId="24" xfId="0" applyNumberFormat="1" applyFill="1" applyBorder="1" applyAlignment="1">
      <alignment/>
    </xf>
    <xf numFmtId="0" fontId="0" fillId="0" borderId="33" xfId="0" applyNumberFormat="1" applyFill="1" applyBorder="1" applyAlignment="1">
      <alignment horizontal="left" vertical="top"/>
    </xf>
    <xf numFmtId="0" fontId="0" fillId="0" borderId="25" xfId="0" applyNumberFormat="1" applyFont="1" applyFill="1" applyBorder="1" applyAlignment="1">
      <alignment horizontal="center" vertical="top" wrapText="1"/>
    </xf>
    <xf numFmtId="1" fontId="0" fillId="0" borderId="1" xfId="0" applyNumberFormat="1" applyFill="1" applyBorder="1" applyAlignment="1">
      <alignment horizontal="center" vertical="top"/>
    </xf>
    <xf numFmtId="0" fontId="0" fillId="0" borderId="0" xfId="0" applyNumberFormat="1" applyFont="1" applyFill="1" applyBorder="1" applyAlignment="1">
      <alignment horizontal="center" vertical="top" wrapText="1"/>
    </xf>
    <xf numFmtId="1" fontId="0" fillId="0" borderId="2" xfId="0" applyNumberFormat="1" applyFill="1" applyBorder="1" applyAlignment="1">
      <alignment horizontal="center" vertical="top"/>
    </xf>
    <xf numFmtId="7" fontId="0" fillId="0" borderId="36" xfId="0" applyNumberFormat="1" applyFill="1" applyBorder="1" applyAlignment="1">
      <alignment horizontal="right"/>
    </xf>
    <xf numFmtId="0" fontId="2" fillId="0" borderId="36" xfId="0" applyNumberFormat="1" applyFont="1" applyFill="1" applyBorder="1" applyAlignment="1">
      <alignment horizontal="center" vertical="center"/>
    </xf>
    <xf numFmtId="7" fontId="0" fillId="0" borderId="37" xfId="0" applyNumberFormat="1" applyFill="1" applyBorder="1" applyAlignment="1">
      <alignment horizontal="right"/>
    </xf>
    <xf numFmtId="0" fontId="0" fillId="0" borderId="38"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39"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174" fontId="46" fillId="0" borderId="40" xfId="0" applyNumberFormat="1" applyFont="1" applyFill="1" applyBorder="1" applyAlignment="1" applyProtection="1">
      <alignment vertical="top"/>
      <protection locked="0"/>
    </xf>
    <xf numFmtId="0" fontId="46" fillId="0" borderId="40" xfId="0" applyNumberFormat="1" applyFont="1" applyFill="1" applyBorder="1" applyAlignment="1" applyProtection="1">
      <alignment vertical="center"/>
      <protection/>
    </xf>
    <xf numFmtId="174" fontId="46" fillId="0" borderId="40" xfId="0" applyNumberFormat="1" applyFont="1" applyFill="1" applyBorder="1" applyAlignment="1" applyProtection="1">
      <alignment vertical="top"/>
      <protection/>
    </xf>
    <xf numFmtId="0" fontId="47" fillId="0" borderId="24" xfId="0" applyFont="1" applyFill="1" applyBorder="1" applyAlignment="1">
      <alignment vertical="top" wrapText="1"/>
    </xf>
    <xf numFmtId="0" fontId="47" fillId="0" borderId="24" xfId="0" applyFont="1" applyFill="1" applyBorder="1" applyAlignment="1">
      <alignment vertical="top" wrapText="1" shrinkToFit="1"/>
    </xf>
    <xf numFmtId="0" fontId="51" fillId="0" borderId="24" xfId="0" applyFont="1" applyFill="1" applyBorder="1" applyAlignment="1">
      <alignment vertical="top" wrapText="1"/>
    </xf>
    <xf numFmtId="0" fontId="51" fillId="0" borderId="24" xfId="0" applyFont="1" applyFill="1" applyBorder="1" applyAlignment="1">
      <alignment vertical="top" wrapText="1" shrinkToFit="1"/>
    </xf>
    <xf numFmtId="174" fontId="46" fillId="0" borderId="24" xfId="0" applyNumberFormat="1" applyFont="1" applyFill="1" applyBorder="1" applyAlignment="1" applyProtection="1">
      <alignment vertical="top" wrapText="1"/>
      <protection/>
    </xf>
    <xf numFmtId="174" fontId="46" fillId="0" borderId="33" xfId="0" applyNumberFormat="1" applyFont="1" applyFill="1" applyBorder="1" applyAlignment="1" applyProtection="1">
      <alignment vertical="top"/>
      <protection/>
    </xf>
    <xf numFmtId="174" fontId="46" fillId="0" borderId="33" xfId="0" applyNumberFormat="1" applyFont="1" applyFill="1" applyBorder="1" applyAlignment="1" applyProtection="1">
      <alignment vertical="top" wrapText="1"/>
      <protection/>
    </xf>
    <xf numFmtId="174" fontId="49" fillId="0" borderId="33" xfId="0" applyNumberFormat="1" applyFont="1" applyFill="1" applyBorder="1" applyAlignment="1" applyProtection="1">
      <alignment horizontal="right" vertical="center"/>
      <protection/>
    </xf>
    <xf numFmtId="174" fontId="46" fillId="0" borderId="29" xfId="0" applyNumberFormat="1" applyFont="1" applyFill="1" applyBorder="1" applyAlignment="1" applyProtection="1">
      <alignment vertical="top"/>
      <protection/>
    </xf>
    <xf numFmtId="172" fontId="46" fillId="0" borderId="25" xfId="0" applyNumberFormat="1" applyFont="1" applyFill="1" applyBorder="1" applyAlignment="1" applyProtection="1">
      <alignment horizontal="left" vertical="top" wrapText="1"/>
      <protection/>
    </xf>
    <xf numFmtId="172" fontId="46" fillId="0" borderId="1" xfId="0" applyNumberFormat="1" applyFont="1" applyFill="1" applyBorder="1" applyAlignment="1" applyProtection="1">
      <alignment horizontal="center" vertical="top" wrapText="1"/>
      <protection/>
    </xf>
    <xf numFmtId="4" fontId="69" fillId="0"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70" fillId="0" borderId="1" xfId="0" applyFont="1" applyFill="1" applyBorder="1" applyAlignment="1">
      <alignment vertical="top" wrapText="1"/>
    </xf>
    <xf numFmtId="0" fontId="47" fillId="2" borderId="0" xfId="0" applyFont="1" applyAlignment="1" applyProtection="1">
      <alignment vertical="center"/>
      <protection/>
    </xf>
    <xf numFmtId="174" fontId="46" fillId="56" borderId="0" xfId="0" applyNumberFormat="1" applyFont="1" applyFill="1" applyBorder="1" applyAlignment="1" applyProtection="1">
      <alignment vertical="center"/>
      <protection/>
    </xf>
    <xf numFmtId="172" fontId="46" fillId="56" borderId="0" xfId="0" applyNumberFormat="1" applyFont="1" applyFill="1" applyBorder="1" applyAlignment="1" applyProtection="1">
      <alignment horizontal="center" vertical="center"/>
      <protection/>
    </xf>
    <xf numFmtId="0" fontId="47" fillId="2" borderId="0" xfId="0" applyFont="1" applyAlignment="1" applyProtection="1">
      <alignment horizontal="center" vertical="center"/>
      <protection/>
    </xf>
    <xf numFmtId="0" fontId="47" fillId="57" borderId="0" xfId="0" applyFont="1" applyFill="1" applyAlignment="1" applyProtection="1">
      <alignment horizontal="center" vertical="top"/>
      <protection/>
    </xf>
    <xf numFmtId="0" fontId="47" fillId="57" borderId="0" xfId="0" applyFont="1" applyFill="1" applyAlignment="1">
      <alignment/>
    </xf>
    <xf numFmtId="173" fontId="46" fillId="0" borderId="1"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0" borderId="41" xfId="0" applyNumberFormat="1" applyFill="1" applyBorder="1" applyAlignment="1">
      <alignment horizontal="center"/>
    </xf>
    <xf numFmtId="0" fontId="0" fillId="0" borderId="42" xfId="0" applyNumberFormat="1" applyFill="1" applyBorder="1" applyAlignment="1">
      <alignment/>
    </xf>
    <xf numFmtId="1" fontId="6" fillId="0" borderId="34" xfId="0" applyNumberFormat="1" applyFont="1" applyFill="1" applyBorder="1" applyAlignment="1">
      <alignment horizontal="left" vertical="center" wrapText="1"/>
    </xf>
    <xf numFmtId="0" fontId="50" fillId="0" borderId="43" xfId="0" applyNumberFormat="1" applyFont="1" applyFill="1" applyBorder="1" applyAlignment="1">
      <alignment vertical="center" wrapText="1"/>
    </xf>
    <xf numFmtId="0" fontId="50" fillId="0" borderId="44" xfId="0" applyNumberFormat="1" applyFont="1" applyFill="1" applyBorder="1" applyAlignment="1">
      <alignment vertical="center" wrapText="1"/>
    </xf>
    <xf numFmtId="0" fontId="0" fillId="0" borderId="45" xfId="0" applyNumberFormat="1" applyFill="1" applyBorder="1" applyAlignment="1">
      <alignment/>
    </xf>
    <xf numFmtId="0" fontId="0" fillId="0" borderId="46" xfId="0" applyNumberFormat="1" applyFill="1" applyBorder="1" applyAlignment="1">
      <alignment/>
    </xf>
    <xf numFmtId="1" fontId="6" fillId="0" borderId="47" xfId="0" applyNumberFormat="1" applyFont="1" applyFill="1" applyBorder="1" applyAlignment="1">
      <alignment horizontal="left" vertical="center" wrapText="1"/>
    </xf>
    <xf numFmtId="0" fontId="0" fillId="0" borderId="48" xfId="0" applyNumberFormat="1" applyFill="1" applyBorder="1" applyAlignment="1">
      <alignment vertical="center" wrapText="1"/>
    </xf>
    <xf numFmtId="0" fontId="0" fillId="0" borderId="49" xfId="0" applyNumberFormat="1" applyFill="1" applyBorder="1" applyAlignment="1">
      <alignment vertical="center" wrapText="1"/>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16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ilcott\AppData\Local\Microsoft\Windows\Temporary%20Internet%20Files\Content.Outlook\IWQVX5LH\2014%20Surface%20Works%20Pay%20Items%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Wilcott\AppData\Local\Microsoft\Windows\Temporary%20Internet%20Files\Content.Outlook\IWQVX5LH\Form%20B%20(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Wilcott\AppData\Local\Microsoft\Windows\Temporary%20Internet%20Files\Content.Outlook\IWQVX5LH\2014%20Surface%20Works%20Pay%20Items%20Templat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 Items "/>
      <sheetName val="Pay Items Revisions from 2013"/>
      <sheetName val="Pay Items - Revisions from 20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y Items "/>
      <sheetName val="Pay Items Revisions from 2013"/>
      <sheetName val="Pay Items - Revisions from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22" t="s">
        <v>22</v>
      </c>
      <c r="B1" s="123"/>
      <c r="C1" s="123"/>
      <c r="D1" s="123"/>
      <c r="E1" s="123"/>
      <c r="F1" s="123"/>
      <c r="G1" s="123"/>
      <c r="H1" s="123"/>
      <c r="I1" s="123"/>
    </row>
    <row r="2" spans="1:9" ht="20.25" customHeight="1">
      <c r="A2" s="2">
        <v>1</v>
      </c>
      <c r="B2" s="130" t="s">
        <v>27</v>
      </c>
      <c r="C2" s="130"/>
      <c r="D2" s="130"/>
      <c r="E2" s="130"/>
      <c r="F2" s="130"/>
      <c r="G2" s="130"/>
      <c r="H2" s="130"/>
      <c r="I2" s="130"/>
    </row>
    <row r="3" spans="1:9" ht="34.5" customHeight="1">
      <c r="A3" s="2">
        <v>2</v>
      </c>
      <c r="B3" s="130" t="s">
        <v>119</v>
      </c>
      <c r="C3" s="130"/>
      <c r="D3" s="130"/>
      <c r="E3" s="130"/>
      <c r="F3" s="130"/>
      <c r="G3" s="130"/>
      <c r="H3" s="130"/>
      <c r="I3" s="130"/>
    </row>
    <row r="4" spans="1:9" ht="34.5" customHeight="1">
      <c r="A4" s="2">
        <v>3</v>
      </c>
      <c r="B4" s="130" t="s">
        <v>129</v>
      </c>
      <c r="C4" s="130"/>
      <c r="D4" s="130"/>
      <c r="E4" s="130"/>
      <c r="F4" s="130"/>
      <c r="G4" s="130"/>
      <c r="H4" s="130"/>
      <c r="I4" s="130"/>
    </row>
    <row r="5" spans="1:9" ht="34.5" customHeight="1">
      <c r="A5" s="2">
        <v>4</v>
      </c>
      <c r="B5" s="130" t="s">
        <v>25</v>
      </c>
      <c r="C5" s="130"/>
      <c r="D5" s="130"/>
      <c r="E5" s="130"/>
      <c r="F5" s="130"/>
      <c r="G5" s="130"/>
      <c r="H5" s="130"/>
      <c r="I5" s="130"/>
    </row>
    <row r="6" spans="1:9" ht="19.5" customHeight="1">
      <c r="A6" s="2">
        <v>5</v>
      </c>
      <c r="B6" s="128" t="s">
        <v>127</v>
      </c>
      <c r="C6" s="129"/>
      <c r="D6" s="129"/>
      <c r="E6" s="129"/>
      <c r="F6" s="129"/>
      <c r="G6" s="129"/>
      <c r="H6" s="129"/>
      <c r="I6" s="129"/>
    </row>
    <row r="7" spans="1:9" ht="19.5" customHeight="1">
      <c r="A7" s="2">
        <v>6</v>
      </c>
      <c r="B7" s="128" t="s">
        <v>135</v>
      </c>
      <c r="C7" s="129"/>
      <c r="D7" s="129"/>
      <c r="E7" s="129"/>
      <c r="F7" s="129"/>
      <c r="G7" s="129"/>
      <c r="H7" s="129"/>
      <c r="I7" s="129"/>
    </row>
    <row r="8" spans="1:9" ht="28.5" customHeight="1">
      <c r="A8" s="2">
        <v>7</v>
      </c>
      <c r="B8" s="128" t="s">
        <v>126</v>
      </c>
      <c r="C8" s="129"/>
      <c r="D8" s="129"/>
      <c r="E8" s="129"/>
      <c r="F8" s="129"/>
      <c r="G8" s="129"/>
      <c r="H8" s="129"/>
      <c r="I8" s="129"/>
    </row>
    <row r="9" spans="1:9" ht="19.5" customHeight="1">
      <c r="A9" s="2">
        <v>8</v>
      </c>
      <c r="B9" s="128" t="s">
        <v>133</v>
      </c>
      <c r="C9" s="129"/>
      <c r="D9" s="129"/>
      <c r="E9" s="129"/>
      <c r="F9" s="129"/>
      <c r="G9" s="129"/>
      <c r="H9" s="129"/>
      <c r="I9" s="129"/>
    </row>
    <row r="10" spans="1:9" ht="66" customHeight="1">
      <c r="A10" s="2"/>
      <c r="B10" s="131" t="s">
        <v>120</v>
      </c>
      <c r="C10" s="132"/>
      <c r="D10" s="132"/>
      <c r="E10" s="132"/>
      <c r="F10" s="132"/>
      <c r="G10" s="132"/>
      <c r="H10" s="132"/>
      <c r="I10" s="132"/>
    </row>
    <row r="11" spans="1:9" ht="31.5" customHeight="1">
      <c r="A11" s="2">
        <v>9</v>
      </c>
      <c r="B11" s="124" t="s">
        <v>132</v>
      </c>
      <c r="C11" s="129"/>
      <c r="D11" s="129"/>
      <c r="E11" s="129"/>
      <c r="F11" s="129"/>
      <c r="G11" s="129"/>
      <c r="H11" s="129"/>
      <c r="I11" s="129"/>
    </row>
    <row r="12" spans="1:9" ht="20.25" customHeight="1">
      <c r="A12" s="2">
        <v>10</v>
      </c>
      <c r="B12" s="124" t="s">
        <v>24</v>
      </c>
      <c r="C12" s="129"/>
      <c r="D12" s="129"/>
      <c r="E12" s="129"/>
      <c r="F12" s="129"/>
      <c r="G12" s="129"/>
      <c r="H12" s="129"/>
      <c r="I12" s="129"/>
    </row>
    <row r="13" spans="1:9" ht="45.75" customHeight="1">
      <c r="A13" s="2">
        <v>11</v>
      </c>
      <c r="B13" s="124" t="s">
        <v>29</v>
      </c>
      <c r="C13" s="129"/>
      <c r="D13" s="129"/>
      <c r="E13" s="129"/>
      <c r="F13" s="129"/>
      <c r="G13" s="129"/>
      <c r="H13" s="129"/>
      <c r="I13" s="129"/>
    </row>
    <row r="14" spans="1:9" ht="36" customHeight="1">
      <c r="A14" s="2">
        <v>12</v>
      </c>
      <c r="B14" s="124" t="s">
        <v>121</v>
      </c>
      <c r="C14" s="129"/>
      <c r="D14" s="129"/>
      <c r="E14" s="129"/>
      <c r="F14" s="129"/>
      <c r="G14" s="129"/>
      <c r="H14" s="129"/>
      <c r="I14" s="129"/>
    </row>
    <row r="15" spans="1:9" ht="31.5" customHeight="1">
      <c r="A15" s="2">
        <v>13</v>
      </c>
      <c r="B15" s="133" t="s">
        <v>122</v>
      </c>
      <c r="C15" s="129"/>
      <c r="D15" s="129"/>
      <c r="E15" s="129"/>
      <c r="F15" s="129"/>
      <c r="G15" s="129"/>
      <c r="H15" s="129"/>
      <c r="I15" s="129"/>
    </row>
    <row r="16" spans="1:9" ht="36" customHeight="1">
      <c r="A16" s="2">
        <v>14</v>
      </c>
      <c r="B16" s="133" t="s">
        <v>26</v>
      </c>
      <c r="C16" s="129"/>
      <c r="D16" s="129"/>
      <c r="E16" s="129"/>
      <c r="F16" s="129"/>
      <c r="G16" s="129"/>
      <c r="H16" s="129"/>
      <c r="I16" s="129"/>
    </row>
    <row r="17" spans="1:9" ht="19.5" customHeight="1">
      <c r="A17" s="2">
        <v>15</v>
      </c>
      <c r="B17" s="124" t="s">
        <v>118</v>
      </c>
      <c r="C17" s="129"/>
      <c r="D17" s="129"/>
      <c r="E17" s="129"/>
      <c r="F17" s="129"/>
      <c r="G17" s="129"/>
      <c r="H17" s="129"/>
      <c r="I17" s="129"/>
    </row>
    <row r="18" spans="1:9" ht="19.5" customHeight="1">
      <c r="A18" s="2">
        <v>16</v>
      </c>
      <c r="B18" s="124" t="s">
        <v>131</v>
      </c>
      <c r="C18" s="129"/>
      <c r="D18" s="129"/>
      <c r="E18" s="129"/>
      <c r="F18" s="129"/>
      <c r="G18" s="129"/>
      <c r="H18" s="129"/>
      <c r="I18" s="129"/>
    </row>
    <row r="19" spans="1:9" ht="19.5" customHeight="1">
      <c r="A19" s="2">
        <v>17</v>
      </c>
      <c r="B19" s="124" t="s">
        <v>23</v>
      </c>
      <c r="C19" s="129"/>
      <c r="D19" s="129"/>
      <c r="E19" s="129"/>
      <c r="F19" s="129"/>
      <c r="G19" s="129"/>
      <c r="H19" s="129"/>
      <c r="I19" s="129"/>
    </row>
    <row r="20" spans="1:9" ht="28.5" customHeight="1">
      <c r="A20" s="2">
        <v>18</v>
      </c>
      <c r="B20" s="124" t="s">
        <v>130</v>
      </c>
      <c r="C20" s="125"/>
      <c r="D20" s="125"/>
      <c r="E20" s="125"/>
      <c r="F20" s="125"/>
      <c r="G20" s="125"/>
      <c r="H20" s="125"/>
      <c r="I20" s="125"/>
    </row>
    <row r="21" spans="1:9" ht="28.5" customHeight="1">
      <c r="A21" s="2">
        <v>19</v>
      </c>
      <c r="B21" s="124" t="s">
        <v>128</v>
      </c>
      <c r="C21" s="125"/>
      <c r="D21" s="125"/>
      <c r="E21" s="125"/>
      <c r="F21" s="125"/>
      <c r="G21" s="125"/>
      <c r="H21" s="125"/>
      <c r="I21" s="125"/>
    </row>
    <row r="22" spans="1:9" ht="28.5" customHeight="1">
      <c r="A22" s="2">
        <v>20</v>
      </c>
      <c r="B22" s="124" t="s">
        <v>134</v>
      </c>
      <c r="C22" s="125"/>
      <c r="D22" s="125"/>
      <c r="E22" s="125"/>
      <c r="F22" s="125"/>
      <c r="G22" s="125"/>
      <c r="H22" s="125"/>
      <c r="I22" s="125"/>
    </row>
    <row r="23" spans="1:9" ht="31.5" customHeight="1">
      <c r="A23" s="2">
        <v>21</v>
      </c>
      <c r="B23" s="124" t="s">
        <v>123</v>
      </c>
      <c r="C23" s="129"/>
      <c r="D23" s="129"/>
      <c r="E23" s="129"/>
      <c r="F23" s="129"/>
      <c r="G23" s="129"/>
      <c r="H23" s="129"/>
      <c r="I23" s="129"/>
    </row>
    <row r="24" spans="1:9" ht="33" customHeight="1">
      <c r="A24" s="2">
        <v>22</v>
      </c>
      <c r="B24" s="126" t="s">
        <v>125</v>
      </c>
      <c r="C24" s="127"/>
      <c r="D24" s="127"/>
      <c r="E24" s="127"/>
      <c r="F24" s="127"/>
      <c r="G24" s="127"/>
      <c r="H24" s="127"/>
      <c r="I24" s="127"/>
    </row>
    <row r="25" spans="1:9" ht="17.25" customHeight="1">
      <c r="A25" s="2">
        <v>23</v>
      </c>
      <c r="B25" s="126" t="s">
        <v>124</v>
      </c>
      <c r="C25" s="127"/>
      <c r="D25" s="127"/>
      <c r="E25" s="127"/>
      <c r="F25" s="127"/>
      <c r="G25" s="127"/>
      <c r="H25" s="127"/>
      <c r="I25" s="127"/>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AA112"/>
  <sheetViews>
    <sheetView showZeros="0" tabSelected="1" showOutlineSymbols="0" zoomScale="75" zoomScaleNormal="75" zoomScaleSheetLayoutView="75" workbookViewId="0" topLeftCell="B1">
      <selection activeCell="C23" sqref="C23"/>
    </sheetView>
  </sheetViews>
  <sheetFormatPr defaultColWidth="10.5546875" defaultRowHeight="15"/>
  <cols>
    <col min="1" max="1" width="6.3359375" style="90" hidden="1" customWidth="1"/>
    <col min="2" max="2" width="8.77734375" style="41" customWidth="1"/>
    <col min="3" max="3" width="36.77734375" style="36" customWidth="1"/>
    <col min="4" max="4" width="12.77734375" style="91" customWidth="1"/>
    <col min="5" max="5" width="6.77734375" style="36" customWidth="1"/>
    <col min="6" max="6" width="11.77734375" style="36" customWidth="1"/>
    <col min="7" max="7" width="11.77734375" style="90" customWidth="1"/>
    <col min="8" max="8" width="16.77734375" style="90" customWidth="1"/>
    <col min="9" max="9" width="42.6640625" style="36" hidden="1" customWidth="1"/>
    <col min="10" max="15" width="10.5546875" style="36" hidden="1" customWidth="1"/>
    <col min="16" max="16384" width="10.5546875" style="36" customWidth="1"/>
  </cols>
  <sheetData>
    <row r="1" spans="1:8" ht="15.75">
      <c r="A1" s="33"/>
      <c r="B1" s="34" t="s">
        <v>0</v>
      </c>
      <c r="C1" s="35"/>
      <c r="D1" s="35"/>
      <c r="E1" s="35"/>
      <c r="F1" s="35"/>
      <c r="G1" s="33"/>
      <c r="H1" s="35"/>
    </row>
    <row r="2" spans="1:8" ht="15">
      <c r="A2" s="37"/>
      <c r="B2" s="38" t="s">
        <v>324</v>
      </c>
      <c r="C2" s="39"/>
      <c r="D2" s="39"/>
      <c r="E2" s="39"/>
      <c r="F2" s="39"/>
      <c r="G2" s="37"/>
      <c r="H2" s="39"/>
    </row>
    <row r="3" spans="1:8" ht="15">
      <c r="A3" s="40"/>
      <c r="B3" s="41" t="s">
        <v>1</v>
      </c>
      <c r="C3" s="42"/>
      <c r="D3" s="42"/>
      <c r="E3" s="42"/>
      <c r="F3" s="42"/>
      <c r="G3" s="43"/>
      <c r="H3" s="44"/>
    </row>
    <row r="4" spans="1:8" ht="15">
      <c r="A4" s="45" t="s">
        <v>21</v>
      </c>
      <c r="B4" s="46" t="s">
        <v>3</v>
      </c>
      <c r="C4" s="47" t="s">
        <v>4</v>
      </c>
      <c r="D4" s="48" t="s">
        <v>5</v>
      </c>
      <c r="E4" s="49" t="s">
        <v>6</v>
      </c>
      <c r="F4" s="49" t="s">
        <v>7</v>
      </c>
      <c r="G4" s="50" t="s">
        <v>8</v>
      </c>
      <c r="H4" s="49" t="s">
        <v>9</v>
      </c>
    </row>
    <row r="5" spans="1:8" ht="15.75" thickBot="1">
      <c r="A5" s="51"/>
      <c r="B5" s="52"/>
      <c r="C5" s="53"/>
      <c r="D5" s="54" t="s">
        <v>10</v>
      </c>
      <c r="E5" s="55"/>
      <c r="F5" s="56" t="s">
        <v>11</v>
      </c>
      <c r="G5" s="57"/>
      <c r="H5" s="58"/>
    </row>
    <row r="6" spans="1:8" s="63" customFormat="1" ht="30" customHeight="1" thickTop="1">
      <c r="A6" s="59"/>
      <c r="B6" s="60" t="s">
        <v>12</v>
      </c>
      <c r="C6" s="136" t="s">
        <v>333</v>
      </c>
      <c r="D6" s="137"/>
      <c r="E6" s="137"/>
      <c r="F6" s="138"/>
      <c r="G6" s="61"/>
      <c r="H6" s="62" t="s">
        <v>2</v>
      </c>
    </row>
    <row r="7" spans="1:10" ht="36" customHeight="1">
      <c r="A7" s="64"/>
      <c r="B7" s="65"/>
      <c r="C7" s="66" t="s">
        <v>14</v>
      </c>
      <c r="D7" s="67"/>
      <c r="E7" s="68" t="s">
        <v>2</v>
      </c>
      <c r="F7" s="68"/>
      <c r="G7" s="64"/>
      <c r="H7" s="69"/>
      <c r="J7" s="22" t="str">
        <f aca="true" ca="1" t="shared" si="0" ref="J7:J71">IF(CELL("protect",$G7)=1,"LOCKED","")</f>
        <v>LOCKED</v>
      </c>
    </row>
    <row r="8" spans="1:16" s="3" customFormat="1" ht="30" customHeight="1">
      <c r="A8" s="6" t="s">
        <v>136</v>
      </c>
      <c r="B8" s="7" t="s">
        <v>299</v>
      </c>
      <c r="C8" s="8" t="s">
        <v>137</v>
      </c>
      <c r="D8" s="9" t="s">
        <v>241</v>
      </c>
      <c r="E8" s="10" t="s">
        <v>30</v>
      </c>
      <c r="F8" s="11">
        <v>1550</v>
      </c>
      <c r="G8" s="92"/>
      <c r="H8" s="100">
        <f>ROUND(G8*F8,2)</f>
        <v>0</v>
      </c>
      <c r="I8" s="95"/>
      <c r="J8" s="22">
        <f ca="1" t="shared" si="0"/>
      </c>
      <c r="K8" s="23" t="str">
        <f aca="true" t="shared" si="1" ref="K8:K19">CLEAN(CONCATENATE(TRIM($A8),TRIM($C8),TRIM($D8),TRIM($E8)))</f>
        <v>A003ExcavationCW 3110-R18m³</v>
      </c>
      <c r="L8" s="24" t="e">
        <f>MATCH(K8,#REF!,0)</f>
        <v>#REF!</v>
      </c>
      <c r="M8" s="25" t="str">
        <f aca="true" ca="1" t="shared" si="2" ref="M8:M19">CELL("format",$F8)</f>
        <v>F0</v>
      </c>
      <c r="N8" s="25" t="str">
        <f aca="true" ca="1" t="shared" si="3" ref="N8:N19">CELL("format",$G8)</f>
        <v>C2</v>
      </c>
      <c r="O8" s="25" t="str">
        <f aca="true" ca="1" t="shared" si="4" ref="O8:O19">CELL("format",$H8)</f>
        <v>C2</v>
      </c>
      <c r="P8" s="5"/>
    </row>
    <row r="9" spans="1:16" s="4" customFormat="1" ht="30" customHeight="1">
      <c r="A9" s="17" t="s">
        <v>138</v>
      </c>
      <c r="B9" s="7" t="s">
        <v>31</v>
      </c>
      <c r="C9" s="8" t="s">
        <v>139</v>
      </c>
      <c r="D9" s="9" t="s">
        <v>241</v>
      </c>
      <c r="E9" s="10" t="s">
        <v>32</v>
      </c>
      <c r="F9" s="11">
        <v>2000</v>
      </c>
      <c r="G9" s="92"/>
      <c r="H9" s="100">
        <f>ROUND(G9*F9,2)</f>
        <v>0</v>
      </c>
      <c r="I9" s="95"/>
      <c r="J9" s="22">
        <f ca="1" t="shared" si="0"/>
      </c>
      <c r="K9" s="23" t="str">
        <f t="shared" si="1"/>
        <v>A004Sub-Grade CompactionCW 3110-R18m²</v>
      </c>
      <c r="L9" s="24" t="e">
        <f>MATCH(K9,#REF!,0)</f>
        <v>#REF!</v>
      </c>
      <c r="M9" s="25" t="str">
        <f ca="1" t="shared" si="2"/>
        <v>F0</v>
      </c>
      <c r="N9" s="25" t="str">
        <f ca="1" t="shared" si="3"/>
        <v>C2</v>
      </c>
      <c r="O9" s="25" t="str">
        <f ca="1" t="shared" si="4"/>
        <v>C2</v>
      </c>
      <c r="P9" s="5"/>
    </row>
    <row r="10" spans="1:16" s="3" customFormat="1" ht="30" customHeight="1">
      <c r="A10" s="17" t="s">
        <v>140</v>
      </c>
      <c r="B10" s="7" t="s">
        <v>141</v>
      </c>
      <c r="C10" s="8" t="s">
        <v>142</v>
      </c>
      <c r="D10" s="9" t="s">
        <v>241</v>
      </c>
      <c r="E10" s="10"/>
      <c r="F10" s="11"/>
      <c r="G10" s="93"/>
      <c r="H10" s="100"/>
      <c r="I10" s="95" t="s">
        <v>242</v>
      </c>
      <c r="J10" s="22" t="str">
        <f ca="1" t="shared" si="0"/>
        <v>LOCKED</v>
      </c>
      <c r="K10" s="23" t="str">
        <f t="shared" si="1"/>
        <v>A007Crushed Sub-base MaterialCW 3110-R18</v>
      </c>
      <c r="L10" s="24" t="e">
        <f>MATCH(K10,#REF!,0)</f>
        <v>#REF!</v>
      </c>
      <c r="M10" s="25" t="str">
        <f ca="1" t="shared" si="2"/>
        <v>F0</v>
      </c>
      <c r="N10" s="25" t="str">
        <f ca="1" t="shared" si="3"/>
        <v>G</v>
      </c>
      <c r="O10" s="25" t="str">
        <f ca="1" t="shared" si="4"/>
        <v>C2</v>
      </c>
      <c r="P10" s="5"/>
    </row>
    <row r="11" spans="1:16" s="3" customFormat="1" ht="30" customHeight="1">
      <c r="A11" s="17" t="s">
        <v>210</v>
      </c>
      <c r="B11" s="12" t="s">
        <v>33</v>
      </c>
      <c r="C11" s="8" t="s">
        <v>211</v>
      </c>
      <c r="D11" s="9" t="s">
        <v>2</v>
      </c>
      <c r="E11" s="10" t="s">
        <v>34</v>
      </c>
      <c r="F11" s="11">
        <v>600</v>
      </c>
      <c r="G11" s="92"/>
      <c r="H11" s="100">
        <f aca="true" t="shared" si="5" ref="H11:H16">ROUND(G11*F11,2)</f>
        <v>0</v>
      </c>
      <c r="I11" s="95" t="s">
        <v>243</v>
      </c>
      <c r="J11" s="22">
        <f ca="1" t="shared" si="0"/>
      </c>
      <c r="K11" s="23" t="str">
        <f t="shared" si="1"/>
        <v>A007A50 mmtonne</v>
      </c>
      <c r="L11" s="24" t="e">
        <f>MATCH(K11,#REF!,0)</f>
        <v>#REF!</v>
      </c>
      <c r="M11" s="25" t="str">
        <f ca="1" t="shared" si="2"/>
        <v>F0</v>
      </c>
      <c r="N11" s="25" t="str">
        <f ca="1" t="shared" si="3"/>
        <v>C2</v>
      </c>
      <c r="O11" s="25" t="str">
        <f ca="1" t="shared" si="4"/>
        <v>C2</v>
      </c>
      <c r="P11" s="5"/>
    </row>
    <row r="12" spans="1:16" s="3" customFormat="1" ht="30" customHeight="1">
      <c r="A12" s="6" t="s">
        <v>143</v>
      </c>
      <c r="B12" s="12" t="s">
        <v>42</v>
      </c>
      <c r="C12" s="8" t="s">
        <v>144</v>
      </c>
      <c r="D12" s="9" t="s">
        <v>2</v>
      </c>
      <c r="E12" s="10" t="s">
        <v>34</v>
      </c>
      <c r="F12" s="11">
        <v>1500</v>
      </c>
      <c r="G12" s="92"/>
      <c r="H12" s="100">
        <f t="shared" si="5"/>
        <v>0</v>
      </c>
      <c r="I12" s="95" t="s">
        <v>243</v>
      </c>
      <c r="J12" s="22">
        <f ca="1" t="shared" si="0"/>
      </c>
      <c r="K12" s="23" t="str">
        <f t="shared" si="1"/>
        <v>A035A100 mmtonne</v>
      </c>
      <c r="L12" s="24" t="e">
        <f>MATCH(K12,#REF!,0)</f>
        <v>#REF!</v>
      </c>
      <c r="M12" s="25" t="str">
        <f ca="1" t="shared" si="2"/>
        <v>F0</v>
      </c>
      <c r="N12" s="25" t="str">
        <f ca="1" t="shared" si="3"/>
        <v>C2</v>
      </c>
      <c r="O12" s="25" t="str">
        <f ca="1" t="shared" si="4"/>
        <v>C2</v>
      </c>
      <c r="P12" s="5"/>
    </row>
    <row r="13" spans="1:16" s="3" customFormat="1" ht="39" customHeight="1">
      <c r="A13" s="17" t="s">
        <v>35</v>
      </c>
      <c r="B13" s="7" t="s">
        <v>145</v>
      </c>
      <c r="C13" s="8" t="s">
        <v>36</v>
      </c>
      <c r="D13" s="9" t="s">
        <v>241</v>
      </c>
      <c r="E13" s="10" t="s">
        <v>30</v>
      </c>
      <c r="F13" s="11">
        <v>150</v>
      </c>
      <c r="G13" s="92"/>
      <c r="H13" s="100">
        <f t="shared" si="5"/>
        <v>0</v>
      </c>
      <c r="I13" s="95" t="s">
        <v>244</v>
      </c>
      <c r="J13" s="22">
        <f ca="1" t="shared" si="0"/>
      </c>
      <c r="K13" s="23" t="str">
        <f t="shared" si="1"/>
        <v>A010Supplying and Placing Base Course MaterialCW 3110-R18m³</v>
      </c>
      <c r="L13" s="24" t="e">
        <f>MATCH(K13,#REF!,0)</f>
        <v>#REF!</v>
      </c>
      <c r="M13" s="25" t="str">
        <f ca="1" t="shared" si="2"/>
        <v>F0</v>
      </c>
      <c r="N13" s="25" t="str">
        <f ca="1" t="shared" si="3"/>
        <v>C2</v>
      </c>
      <c r="O13" s="25" t="str">
        <f ca="1" t="shared" si="4"/>
        <v>C2</v>
      </c>
      <c r="P13" s="5"/>
    </row>
    <row r="14" spans="1:16" s="4" customFormat="1" ht="30" customHeight="1">
      <c r="A14" s="6" t="s">
        <v>37</v>
      </c>
      <c r="B14" s="7" t="s">
        <v>146</v>
      </c>
      <c r="C14" s="8" t="s">
        <v>38</v>
      </c>
      <c r="D14" s="9" t="s">
        <v>241</v>
      </c>
      <c r="E14" s="10" t="s">
        <v>32</v>
      </c>
      <c r="F14" s="11">
        <v>2800</v>
      </c>
      <c r="G14" s="92"/>
      <c r="H14" s="100">
        <f t="shared" si="5"/>
        <v>0</v>
      </c>
      <c r="I14" s="95" t="s">
        <v>245</v>
      </c>
      <c r="J14" s="22">
        <f ca="1" t="shared" si="0"/>
      </c>
      <c r="K14" s="23" t="str">
        <f t="shared" si="1"/>
        <v>A012Grading of BoulevardsCW 3110-R18m²</v>
      </c>
      <c r="L14" s="24" t="e">
        <f>MATCH(K14,#REF!,0)</f>
        <v>#REF!</v>
      </c>
      <c r="M14" s="25" t="str">
        <f ca="1" t="shared" si="2"/>
        <v>F0</v>
      </c>
      <c r="N14" s="25" t="str">
        <f ca="1" t="shared" si="3"/>
        <v>C2</v>
      </c>
      <c r="O14" s="25" t="str">
        <f ca="1" t="shared" si="4"/>
        <v>C2</v>
      </c>
      <c r="P14" s="5"/>
    </row>
    <row r="15" spans="1:16" s="4" customFormat="1" ht="30" customHeight="1">
      <c r="A15" s="6" t="s">
        <v>246</v>
      </c>
      <c r="B15" s="7" t="s">
        <v>148</v>
      </c>
      <c r="C15" s="8" t="s">
        <v>247</v>
      </c>
      <c r="D15" s="9" t="s">
        <v>241</v>
      </c>
      <c r="E15" s="10" t="s">
        <v>30</v>
      </c>
      <c r="F15" s="11">
        <v>150</v>
      </c>
      <c r="G15" s="92"/>
      <c r="H15" s="100">
        <f t="shared" si="5"/>
        <v>0</v>
      </c>
      <c r="I15" s="96"/>
      <c r="J15" s="22">
        <f ca="1" t="shared" si="0"/>
      </c>
      <c r="K15" s="23" t="str">
        <f t="shared" si="1"/>
        <v>A014Boulevard ExcavationCW 3110-R18m³</v>
      </c>
      <c r="L15" s="24" t="e">
        <f>MATCH(K15,#REF!,0)</f>
        <v>#REF!</v>
      </c>
      <c r="M15" s="25" t="str">
        <f ca="1" t="shared" si="2"/>
        <v>F0</v>
      </c>
      <c r="N15" s="25" t="str">
        <f ca="1" t="shared" si="3"/>
        <v>C2</v>
      </c>
      <c r="O15" s="25" t="str">
        <f ca="1" t="shared" si="4"/>
        <v>C2</v>
      </c>
      <c r="P15" s="5"/>
    </row>
    <row r="16" spans="1:16" s="4" customFormat="1" ht="30" customHeight="1">
      <c r="A16" s="17" t="s">
        <v>147</v>
      </c>
      <c r="B16" s="7" t="s">
        <v>152</v>
      </c>
      <c r="C16" s="8" t="s">
        <v>149</v>
      </c>
      <c r="D16" s="9" t="s">
        <v>150</v>
      </c>
      <c r="E16" s="10" t="s">
        <v>32</v>
      </c>
      <c r="F16" s="11">
        <v>1450</v>
      </c>
      <c r="G16" s="92"/>
      <c r="H16" s="100">
        <f t="shared" si="5"/>
        <v>0</v>
      </c>
      <c r="I16" s="95"/>
      <c r="J16" s="22">
        <f ca="1" t="shared" si="0"/>
      </c>
      <c r="K16" s="23" t="str">
        <f t="shared" si="1"/>
        <v>A022Separation Geotextile FabricCW 3130-R4m²</v>
      </c>
      <c r="L16" s="24" t="e">
        <f>MATCH(K16,#REF!,0)</f>
        <v>#REF!</v>
      </c>
      <c r="M16" s="25" t="str">
        <f ca="1" t="shared" si="2"/>
        <v>F0</v>
      </c>
      <c r="N16" s="25" t="str">
        <f ca="1" t="shared" si="3"/>
        <v>C2</v>
      </c>
      <c r="O16" s="25" t="str">
        <f ca="1" t="shared" si="4"/>
        <v>C2</v>
      </c>
      <c r="P16" s="5"/>
    </row>
    <row r="17" spans="1:16" s="4" customFormat="1" ht="30" customHeight="1">
      <c r="A17" s="17" t="s">
        <v>151</v>
      </c>
      <c r="B17" s="7" t="s">
        <v>155</v>
      </c>
      <c r="C17" s="8" t="s">
        <v>153</v>
      </c>
      <c r="D17" s="9" t="s">
        <v>154</v>
      </c>
      <c r="E17" s="10" t="s">
        <v>32</v>
      </c>
      <c r="F17" s="11">
        <v>1450</v>
      </c>
      <c r="G17" s="92"/>
      <c r="H17" s="100">
        <f>ROUND(G17*F17,2)</f>
        <v>0</v>
      </c>
      <c r="I17" s="95"/>
      <c r="J17" s="22">
        <f ca="1" t="shared" si="0"/>
      </c>
      <c r="K17" s="23" t="str">
        <f t="shared" si="1"/>
        <v>A022ASupply and Install GeogridCW 3135-R1m²</v>
      </c>
      <c r="L17" s="24" t="e">
        <f>MATCH(K17,#REF!,0)</f>
        <v>#REF!</v>
      </c>
      <c r="M17" s="25" t="str">
        <f ca="1" t="shared" si="2"/>
        <v>F0</v>
      </c>
      <c r="N17" s="25" t="str">
        <f ca="1" t="shared" si="3"/>
        <v>C2</v>
      </c>
      <c r="O17" s="25" t="str">
        <f ca="1" t="shared" si="4"/>
        <v>C2</v>
      </c>
      <c r="P17" s="5"/>
    </row>
    <row r="18" spans="1:16" s="4" customFormat="1" ht="30" customHeight="1">
      <c r="A18" s="6" t="s">
        <v>248</v>
      </c>
      <c r="B18" s="7" t="s">
        <v>156</v>
      </c>
      <c r="C18" s="8" t="s">
        <v>249</v>
      </c>
      <c r="D18" s="9" t="s">
        <v>250</v>
      </c>
      <c r="E18" s="10"/>
      <c r="F18" s="11"/>
      <c r="G18" s="93"/>
      <c r="H18" s="100"/>
      <c r="I18" s="95"/>
      <c r="J18" s="22" t="str">
        <f ca="1" t="shared" si="0"/>
        <v>LOCKED</v>
      </c>
      <c r="K18" s="23" t="str">
        <f t="shared" si="1"/>
        <v>A030Fill MaterialCW 3170-R3</v>
      </c>
      <c r="L18" s="24" t="e">
        <f>MATCH(K18,#REF!,0)</f>
        <v>#REF!</v>
      </c>
      <c r="M18" s="25" t="str">
        <f ca="1" t="shared" si="2"/>
        <v>F0</v>
      </c>
      <c r="N18" s="25" t="str">
        <f ca="1" t="shared" si="3"/>
        <v>G</v>
      </c>
      <c r="O18" s="25" t="str">
        <f ca="1" t="shared" si="4"/>
        <v>C2</v>
      </c>
      <c r="P18" s="5"/>
    </row>
    <row r="19" spans="1:16" s="4" customFormat="1" ht="30" customHeight="1">
      <c r="A19" s="17" t="s">
        <v>251</v>
      </c>
      <c r="B19" s="12" t="s">
        <v>33</v>
      </c>
      <c r="C19" s="8" t="s">
        <v>252</v>
      </c>
      <c r="D19" s="13"/>
      <c r="E19" s="10" t="s">
        <v>30</v>
      </c>
      <c r="F19" s="14">
        <v>150</v>
      </c>
      <c r="G19" s="92"/>
      <c r="H19" s="100">
        <f>ROUND(G19*F19,2)</f>
        <v>0</v>
      </c>
      <c r="I19" s="95"/>
      <c r="J19" s="22">
        <f ca="1" t="shared" si="0"/>
      </c>
      <c r="K19" s="23" t="str">
        <f t="shared" si="1"/>
        <v>A031Placing Suitable Site Materialm³</v>
      </c>
      <c r="L19" s="24" t="e">
        <f>MATCH(K19,#REF!,0)</f>
        <v>#REF!</v>
      </c>
      <c r="M19" s="25" t="str">
        <f ca="1" t="shared" si="2"/>
        <v>F0</v>
      </c>
      <c r="N19" s="25" t="str">
        <f ca="1" t="shared" si="3"/>
        <v>C2</v>
      </c>
      <c r="O19" s="25" t="str">
        <f ca="1" t="shared" si="4"/>
        <v>C2</v>
      </c>
      <c r="P19" s="5"/>
    </row>
    <row r="20" spans="1:10" ht="36" customHeight="1">
      <c r="A20" s="64"/>
      <c r="B20" s="65"/>
      <c r="C20" s="70" t="s">
        <v>253</v>
      </c>
      <c r="D20" s="67"/>
      <c r="E20" s="71"/>
      <c r="F20" s="67"/>
      <c r="G20" s="64"/>
      <c r="H20" s="69"/>
      <c r="J20" s="22" t="str">
        <f ca="1" t="shared" si="0"/>
        <v>LOCKED</v>
      </c>
    </row>
    <row r="21" spans="1:16" s="3" customFormat="1" ht="30" customHeight="1">
      <c r="A21" s="15" t="s">
        <v>75</v>
      </c>
      <c r="B21" s="7" t="s">
        <v>69</v>
      </c>
      <c r="C21" s="8" t="s">
        <v>77</v>
      </c>
      <c r="D21" s="9" t="s">
        <v>241</v>
      </c>
      <c r="E21" s="10"/>
      <c r="F21" s="11"/>
      <c r="G21" s="93"/>
      <c r="H21" s="100"/>
      <c r="I21" s="95"/>
      <c r="J21" s="22" t="str">
        <f ca="1" t="shared" si="0"/>
        <v>LOCKED</v>
      </c>
      <c r="K21" s="23" t="str">
        <f aca="true" t="shared" si="6" ref="K21:K54">CLEAN(CONCATENATE(TRIM($A21),TRIM($C21),TRIM($D21),TRIM($E21)))</f>
        <v>B001Pavement RemovalCW 3110-R18</v>
      </c>
      <c r="L21" s="24" t="e">
        <f>MATCH(K21,#REF!,0)</f>
        <v>#REF!</v>
      </c>
      <c r="M21" s="25" t="str">
        <f aca="true" ca="1" t="shared" si="7" ref="M21:M54">CELL("format",$F21)</f>
        <v>F0</v>
      </c>
      <c r="N21" s="25" t="str">
        <f aca="true" ca="1" t="shared" si="8" ref="N21:N54">CELL("format",$G21)</f>
        <v>G</v>
      </c>
      <c r="O21" s="25" t="str">
        <f aca="true" ca="1" t="shared" si="9" ref="O21:O54">CELL("format",$H21)</f>
        <v>C2</v>
      </c>
      <c r="P21" s="5"/>
    </row>
    <row r="22" spans="1:16" s="4" customFormat="1" ht="30" customHeight="1">
      <c r="A22" s="15" t="s">
        <v>78</v>
      </c>
      <c r="B22" s="12" t="s">
        <v>33</v>
      </c>
      <c r="C22" s="8" t="s">
        <v>79</v>
      </c>
      <c r="D22" s="9" t="s">
        <v>2</v>
      </c>
      <c r="E22" s="10" t="s">
        <v>32</v>
      </c>
      <c r="F22" s="11">
        <v>740</v>
      </c>
      <c r="G22" s="92"/>
      <c r="H22" s="100">
        <f>ROUND(G22*F22,2)</f>
        <v>0</v>
      </c>
      <c r="I22" s="95"/>
      <c r="J22" s="22">
        <f ca="1" t="shared" si="0"/>
      </c>
      <c r="K22" s="23" t="str">
        <f t="shared" si="6"/>
        <v>B002Concrete Pavementm²</v>
      </c>
      <c r="L22" s="24" t="e">
        <f>MATCH(K22,#REF!,0)</f>
        <v>#REF!</v>
      </c>
      <c r="M22" s="25" t="str">
        <f ca="1" t="shared" si="7"/>
        <v>F0</v>
      </c>
      <c r="N22" s="25" t="str">
        <f ca="1" t="shared" si="8"/>
        <v>C2</v>
      </c>
      <c r="O22" s="25" t="str">
        <f ca="1" t="shared" si="9"/>
        <v>C2</v>
      </c>
      <c r="P22" s="5"/>
    </row>
    <row r="23" spans="1:16" s="4" customFormat="1" ht="30" customHeight="1">
      <c r="A23" s="15" t="s">
        <v>40</v>
      </c>
      <c r="B23" s="7" t="s">
        <v>70</v>
      </c>
      <c r="C23" s="8" t="s">
        <v>41</v>
      </c>
      <c r="D23" s="9" t="s">
        <v>254</v>
      </c>
      <c r="E23" s="10"/>
      <c r="F23" s="11"/>
      <c r="G23" s="93"/>
      <c r="H23" s="100"/>
      <c r="I23" s="95"/>
      <c r="J23" s="22" t="str">
        <f ca="1" t="shared" si="0"/>
        <v>LOCKED</v>
      </c>
      <c r="K23" s="23" t="str">
        <f t="shared" si="6"/>
        <v>B004Slab ReplacementCW 3230-R8</v>
      </c>
      <c r="L23" s="24" t="e">
        <f>MATCH(K23,#REF!,0)</f>
        <v>#REF!</v>
      </c>
      <c r="M23" s="25" t="str">
        <f ca="1" t="shared" si="7"/>
        <v>F0</v>
      </c>
      <c r="N23" s="25" t="str">
        <f ca="1" t="shared" si="8"/>
        <v>G</v>
      </c>
      <c r="O23" s="25" t="str">
        <f ca="1" t="shared" si="9"/>
        <v>C2</v>
      </c>
      <c r="P23" s="5"/>
    </row>
    <row r="24" spans="1:16" s="4" customFormat="1" ht="30" customHeight="1">
      <c r="A24" s="15" t="s">
        <v>228</v>
      </c>
      <c r="B24" s="12" t="s">
        <v>33</v>
      </c>
      <c r="C24" s="8" t="s">
        <v>229</v>
      </c>
      <c r="D24" s="9" t="s">
        <v>2</v>
      </c>
      <c r="E24" s="10" t="s">
        <v>32</v>
      </c>
      <c r="F24" s="11">
        <v>40</v>
      </c>
      <c r="G24" s="92"/>
      <c r="H24" s="100">
        <f>ROUND(G24*F24,2)</f>
        <v>0</v>
      </c>
      <c r="I24" s="96"/>
      <c r="J24" s="22">
        <f ca="1" t="shared" si="0"/>
      </c>
      <c r="K24" s="23" t="str">
        <f t="shared" si="6"/>
        <v>B011200 mm Concrete Pavement (Reinforced)m²</v>
      </c>
      <c r="L24" s="24" t="e">
        <f>MATCH(K24,#REF!,0)</f>
        <v>#REF!</v>
      </c>
      <c r="M24" s="25" t="str">
        <f ca="1" t="shared" si="7"/>
        <v>F0</v>
      </c>
      <c r="N24" s="25" t="str">
        <f ca="1" t="shared" si="8"/>
        <v>C2</v>
      </c>
      <c r="O24" s="25" t="str">
        <f ca="1" t="shared" si="9"/>
        <v>C2</v>
      </c>
      <c r="P24" s="5"/>
    </row>
    <row r="25" spans="1:16" s="4" customFormat="1" ht="43.5" customHeight="1">
      <c r="A25" s="15" t="s">
        <v>212</v>
      </c>
      <c r="B25" s="16" t="s">
        <v>71</v>
      </c>
      <c r="C25" s="8" t="s">
        <v>43</v>
      </c>
      <c r="D25" s="9" t="s">
        <v>254</v>
      </c>
      <c r="E25" s="10"/>
      <c r="F25" s="11"/>
      <c r="G25" s="93"/>
      <c r="H25" s="100"/>
      <c r="I25" s="95"/>
      <c r="J25" s="22" t="str">
        <f ca="1" t="shared" si="0"/>
        <v>LOCKED</v>
      </c>
      <c r="K25" s="23" t="str">
        <f t="shared" si="6"/>
        <v>B077-72Partial Slab Patches - Early Opening (72 hour)CW 3230-R8</v>
      </c>
      <c r="L25" s="24" t="e">
        <f>MATCH(K25,#REF!,0)</f>
        <v>#REF!</v>
      </c>
      <c r="M25" s="25" t="str">
        <f ca="1" t="shared" si="7"/>
        <v>F0</v>
      </c>
      <c r="N25" s="25" t="str">
        <f ca="1" t="shared" si="8"/>
        <v>G</v>
      </c>
      <c r="O25" s="25" t="str">
        <f ca="1" t="shared" si="9"/>
        <v>C2</v>
      </c>
      <c r="P25" s="5"/>
    </row>
    <row r="26" spans="1:16" s="4" customFormat="1" ht="30" customHeight="1">
      <c r="A26" s="15" t="s">
        <v>255</v>
      </c>
      <c r="B26" s="12" t="s">
        <v>33</v>
      </c>
      <c r="C26" s="8" t="s">
        <v>230</v>
      </c>
      <c r="D26" s="9" t="s">
        <v>2</v>
      </c>
      <c r="E26" s="10" t="s">
        <v>32</v>
      </c>
      <c r="F26" s="11">
        <v>60</v>
      </c>
      <c r="G26" s="92"/>
      <c r="H26" s="100">
        <f>ROUND(G26*F26,2)</f>
        <v>0</v>
      </c>
      <c r="I26" s="95"/>
      <c r="J26" s="22">
        <f ca="1" t="shared" si="0"/>
      </c>
      <c r="K26" s="23" t="str">
        <f t="shared" si="6"/>
        <v>B086-72200 mm Concrete Pavement (Type A)m²</v>
      </c>
      <c r="L26" s="24" t="e">
        <f>MATCH(K26,#REF!,0)</f>
        <v>#REF!</v>
      </c>
      <c r="M26" s="25" t="str">
        <f ca="1" t="shared" si="7"/>
        <v>F0</v>
      </c>
      <c r="N26" s="25" t="str">
        <f ca="1" t="shared" si="8"/>
        <v>C2</v>
      </c>
      <c r="O26" s="25" t="str">
        <f ca="1" t="shared" si="9"/>
        <v>C2</v>
      </c>
      <c r="P26" s="5"/>
    </row>
    <row r="27" spans="1:16" s="4" customFormat="1" ht="30" customHeight="1">
      <c r="A27" s="15" t="s">
        <v>256</v>
      </c>
      <c r="B27" s="12" t="s">
        <v>42</v>
      </c>
      <c r="C27" s="8" t="s">
        <v>231</v>
      </c>
      <c r="D27" s="9" t="s">
        <v>2</v>
      </c>
      <c r="E27" s="10" t="s">
        <v>32</v>
      </c>
      <c r="F27" s="11">
        <v>80</v>
      </c>
      <c r="G27" s="92"/>
      <c r="H27" s="100">
        <f>ROUND(G27*F27,2)</f>
        <v>0</v>
      </c>
      <c r="I27" s="95"/>
      <c r="J27" s="22">
        <f ca="1" t="shared" si="0"/>
      </c>
      <c r="K27" s="23" t="str">
        <f t="shared" si="6"/>
        <v>B087-72200 mm Concrete Pavement (Type B)m²</v>
      </c>
      <c r="L27" s="24" t="e">
        <f>MATCH(K27,#REF!,0)</f>
        <v>#REF!</v>
      </c>
      <c r="M27" s="25" t="str">
        <f ca="1" t="shared" si="7"/>
        <v>F0</v>
      </c>
      <c r="N27" s="25" t="str">
        <f ca="1" t="shared" si="8"/>
        <v>C2</v>
      </c>
      <c r="O27" s="25" t="str">
        <f ca="1" t="shared" si="9"/>
        <v>C2</v>
      </c>
      <c r="P27" s="5"/>
    </row>
    <row r="28" spans="1:16" s="4" customFormat="1" ht="30" customHeight="1">
      <c r="A28" s="15" t="s">
        <v>297</v>
      </c>
      <c r="B28" s="12" t="s">
        <v>55</v>
      </c>
      <c r="C28" s="8" t="s">
        <v>232</v>
      </c>
      <c r="D28" s="9" t="s">
        <v>2</v>
      </c>
      <c r="E28" s="10" t="s">
        <v>32</v>
      </c>
      <c r="F28" s="11">
        <v>60</v>
      </c>
      <c r="G28" s="92"/>
      <c r="H28" s="100">
        <f>ROUND(G28*F28,2)</f>
        <v>0</v>
      </c>
      <c r="I28" s="95"/>
      <c r="J28" s="22">
        <f ca="1" t="shared" si="0"/>
      </c>
      <c r="K28" s="23" t="str">
        <f t="shared" si="6"/>
        <v>B089-72200 mm Concrete Pavement (Type D)m²</v>
      </c>
      <c r="L28" s="24" t="e">
        <f>MATCH(K28,#REF!,0)</f>
        <v>#REF!</v>
      </c>
      <c r="M28" s="25" t="str">
        <f ca="1" t="shared" si="7"/>
        <v>F0</v>
      </c>
      <c r="N28" s="25" t="str">
        <f ca="1" t="shared" si="8"/>
        <v>C2</v>
      </c>
      <c r="O28" s="25" t="str">
        <f ca="1" t="shared" si="9"/>
        <v>C2</v>
      </c>
      <c r="P28" s="5"/>
    </row>
    <row r="29" spans="1:16" s="4" customFormat="1" ht="30" customHeight="1">
      <c r="A29" s="15" t="s">
        <v>44</v>
      </c>
      <c r="B29" s="7" t="s">
        <v>72</v>
      </c>
      <c r="C29" s="8" t="s">
        <v>45</v>
      </c>
      <c r="D29" s="9" t="s">
        <v>254</v>
      </c>
      <c r="E29" s="10"/>
      <c r="F29" s="11"/>
      <c r="G29" s="93"/>
      <c r="H29" s="100"/>
      <c r="I29" s="95"/>
      <c r="J29" s="22" t="str">
        <f ca="1" t="shared" si="0"/>
        <v>LOCKED</v>
      </c>
      <c r="K29" s="23" t="str">
        <f t="shared" si="6"/>
        <v>B094Drilled DowelsCW 3230-R8</v>
      </c>
      <c r="L29" s="24" t="e">
        <f>MATCH(K29,#REF!,0)</f>
        <v>#REF!</v>
      </c>
      <c r="M29" s="25" t="str">
        <f ca="1" t="shared" si="7"/>
        <v>F0</v>
      </c>
      <c r="N29" s="25" t="str">
        <f ca="1" t="shared" si="8"/>
        <v>G</v>
      </c>
      <c r="O29" s="25" t="str">
        <f ca="1" t="shared" si="9"/>
        <v>C2</v>
      </c>
      <c r="P29" s="5"/>
    </row>
    <row r="30" spans="1:16" s="4" customFormat="1" ht="30" customHeight="1">
      <c r="A30" s="15" t="s">
        <v>46</v>
      </c>
      <c r="B30" s="12" t="s">
        <v>33</v>
      </c>
      <c r="C30" s="8" t="s">
        <v>47</v>
      </c>
      <c r="D30" s="9" t="s">
        <v>2</v>
      </c>
      <c r="E30" s="10" t="s">
        <v>39</v>
      </c>
      <c r="F30" s="11">
        <v>245</v>
      </c>
      <c r="G30" s="92"/>
      <c r="H30" s="100">
        <f>ROUND(G30*F30,2)</f>
        <v>0</v>
      </c>
      <c r="I30" s="95"/>
      <c r="J30" s="22">
        <f ca="1" t="shared" si="0"/>
      </c>
      <c r="K30" s="23" t="str">
        <f t="shared" si="6"/>
        <v>B09519.1 mm Diametereach</v>
      </c>
      <c r="L30" s="24" t="e">
        <f>MATCH(K30,#REF!,0)</f>
        <v>#REF!</v>
      </c>
      <c r="M30" s="25" t="str">
        <f ca="1" t="shared" si="7"/>
        <v>F0</v>
      </c>
      <c r="N30" s="25" t="str">
        <f ca="1" t="shared" si="8"/>
        <v>C2</v>
      </c>
      <c r="O30" s="25" t="str">
        <f ca="1" t="shared" si="9"/>
        <v>C2</v>
      </c>
      <c r="P30" s="5"/>
    </row>
    <row r="31" spans="1:16" s="4" customFormat="1" ht="30" customHeight="1">
      <c r="A31" s="15" t="s">
        <v>48</v>
      </c>
      <c r="B31" s="7" t="s">
        <v>73</v>
      </c>
      <c r="C31" s="8" t="s">
        <v>49</v>
      </c>
      <c r="D31" s="9" t="s">
        <v>254</v>
      </c>
      <c r="E31" s="10"/>
      <c r="F31" s="11"/>
      <c r="G31" s="93"/>
      <c r="H31" s="100"/>
      <c r="I31" s="95"/>
      <c r="J31" s="22" t="str">
        <f ca="1" t="shared" si="0"/>
        <v>LOCKED</v>
      </c>
      <c r="K31" s="23" t="str">
        <f t="shared" si="6"/>
        <v>B097Drilled Tie BarsCW 3230-R8</v>
      </c>
      <c r="L31" s="24" t="e">
        <f>MATCH(K31,#REF!,0)</f>
        <v>#REF!</v>
      </c>
      <c r="M31" s="25" t="str">
        <f ca="1" t="shared" si="7"/>
        <v>F0</v>
      </c>
      <c r="N31" s="25" t="str">
        <f ca="1" t="shared" si="8"/>
        <v>G</v>
      </c>
      <c r="O31" s="25" t="str">
        <f ca="1" t="shared" si="9"/>
        <v>C2</v>
      </c>
      <c r="P31" s="5"/>
    </row>
    <row r="32" spans="1:16" s="4" customFormat="1" ht="30" customHeight="1">
      <c r="A32" s="15" t="s">
        <v>50</v>
      </c>
      <c r="B32" s="12" t="s">
        <v>33</v>
      </c>
      <c r="C32" s="8" t="s">
        <v>51</v>
      </c>
      <c r="D32" s="9" t="s">
        <v>2</v>
      </c>
      <c r="E32" s="10" t="s">
        <v>39</v>
      </c>
      <c r="F32" s="11">
        <v>185</v>
      </c>
      <c r="G32" s="92"/>
      <c r="H32" s="100">
        <f>ROUND(G32*F32,2)</f>
        <v>0</v>
      </c>
      <c r="I32" s="95"/>
      <c r="J32" s="22">
        <f ca="1" t="shared" si="0"/>
      </c>
      <c r="K32" s="23" t="str">
        <f t="shared" si="6"/>
        <v>B09820 M Deformed Tie Bareach</v>
      </c>
      <c r="L32" s="24" t="e">
        <f>MATCH(K32,#REF!,0)</f>
        <v>#REF!</v>
      </c>
      <c r="M32" s="25" t="str">
        <f ca="1" t="shared" si="7"/>
        <v>F0</v>
      </c>
      <c r="N32" s="25" t="str">
        <f ca="1" t="shared" si="8"/>
        <v>C2</v>
      </c>
      <c r="O32" s="25" t="str">
        <f ca="1" t="shared" si="9"/>
        <v>C2</v>
      </c>
      <c r="P32" s="5"/>
    </row>
    <row r="33" spans="1:16" s="3" customFormat="1" ht="30" customHeight="1">
      <c r="A33" s="15" t="s">
        <v>157</v>
      </c>
      <c r="B33" s="7" t="s">
        <v>74</v>
      </c>
      <c r="C33" s="8" t="s">
        <v>52</v>
      </c>
      <c r="D33" s="9" t="s">
        <v>158</v>
      </c>
      <c r="E33" s="10"/>
      <c r="F33" s="11"/>
      <c r="G33" s="93"/>
      <c r="H33" s="100"/>
      <c r="I33" s="95"/>
      <c r="J33" s="22" t="str">
        <f ca="1" t="shared" si="0"/>
        <v>LOCKED</v>
      </c>
      <c r="K33" s="23" t="str">
        <f t="shared" si="6"/>
        <v>B114rlMiscellaneous Concrete Slab RenewalCW 3235-R9</v>
      </c>
      <c r="L33" s="24" t="e">
        <f>MATCH(K33,#REF!,0)</f>
        <v>#REF!</v>
      </c>
      <c r="M33" s="25" t="str">
        <f ca="1" t="shared" si="7"/>
        <v>F0</v>
      </c>
      <c r="N33" s="25" t="str">
        <f ca="1" t="shared" si="8"/>
        <v>G</v>
      </c>
      <c r="O33" s="25" t="str">
        <f ca="1" t="shared" si="9"/>
        <v>C2</v>
      </c>
      <c r="P33" s="5"/>
    </row>
    <row r="34" spans="1:16" s="4" customFormat="1" ht="30" customHeight="1">
      <c r="A34" s="15" t="s">
        <v>159</v>
      </c>
      <c r="B34" s="12" t="s">
        <v>300</v>
      </c>
      <c r="C34" s="8" t="s">
        <v>160</v>
      </c>
      <c r="D34" s="9" t="s">
        <v>53</v>
      </c>
      <c r="E34" s="10"/>
      <c r="F34" s="11"/>
      <c r="G34" s="93"/>
      <c r="H34" s="100"/>
      <c r="I34" s="95"/>
      <c r="J34" s="22" t="str">
        <f ca="1" t="shared" si="0"/>
        <v>LOCKED</v>
      </c>
      <c r="K34" s="23" t="str">
        <f t="shared" si="6"/>
        <v>B118rl100 mm SidewalkSD-228A</v>
      </c>
      <c r="L34" s="24" t="e">
        <f>MATCH(K34,#REF!,0)</f>
        <v>#REF!</v>
      </c>
      <c r="M34" s="25" t="str">
        <f ca="1" t="shared" si="7"/>
        <v>F0</v>
      </c>
      <c r="N34" s="25" t="str">
        <f ca="1" t="shared" si="8"/>
        <v>G</v>
      </c>
      <c r="O34" s="25" t="str">
        <f ca="1" t="shared" si="9"/>
        <v>C2</v>
      </c>
      <c r="P34" s="5"/>
    </row>
    <row r="35" spans="1:16" s="4" customFormat="1" ht="30" customHeight="1">
      <c r="A35" s="15" t="s">
        <v>161</v>
      </c>
      <c r="B35" s="19" t="s">
        <v>162</v>
      </c>
      <c r="C35" s="8" t="s">
        <v>163</v>
      </c>
      <c r="D35" s="9"/>
      <c r="E35" s="10" t="s">
        <v>32</v>
      </c>
      <c r="F35" s="11">
        <v>10</v>
      </c>
      <c r="G35" s="92"/>
      <c r="H35" s="100">
        <f>ROUND(G35*F35,2)</f>
        <v>0</v>
      </c>
      <c r="I35" s="97"/>
      <c r="J35" s="22">
        <f ca="1" t="shared" si="0"/>
      </c>
      <c r="K35" s="23" t="str">
        <f t="shared" si="6"/>
        <v>B119rlLess than 5 sq.m.m²</v>
      </c>
      <c r="L35" s="24" t="e">
        <f>MATCH(K35,#REF!,0)</f>
        <v>#REF!</v>
      </c>
      <c r="M35" s="25" t="str">
        <f ca="1" t="shared" si="7"/>
        <v>F0</v>
      </c>
      <c r="N35" s="25" t="str">
        <f ca="1" t="shared" si="8"/>
        <v>C2</v>
      </c>
      <c r="O35" s="25" t="str">
        <f ca="1" t="shared" si="9"/>
        <v>C2</v>
      </c>
      <c r="P35" s="5"/>
    </row>
    <row r="36" spans="1:16" s="4" customFormat="1" ht="30" customHeight="1">
      <c r="A36" s="15" t="s">
        <v>164</v>
      </c>
      <c r="B36" s="19" t="s">
        <v>165</v>
      </c>
      <c r="C36" s="8" t="s">
        <v>166</v>
      </c>
      <c r="D36" s="9"/>
      <c r="E36" s="10" t="s">
        <v>32</v>
      </c>
      <c r="F36" s="11">
        <v>35</v>
      </c>
      <c r="G36" s="92"/>
      <c r="H36" s="100">
        <f>ROUND(G36*F36,2)</f>
        <v>0</v>
      </c>
      <c r="I36" s="95"/>
      <c r="J36" s="22">
        <f ca="1" t="shared" si="0"/>
      </c>
      <c r="K36" s="23" t="str">
        <f t="shared" si="6"/>
        <v>B120rl5 sq.m. to 20 sq.m.m²</v>
      </c>
      <c r="L36" s="24" t="e">
        <f>MATCH(K36,#REF!,0)</f>
        <v>#REF!</v>
      </c>
      <c r="M36" s="25" t="str">
        <f ca="1" t="shared" si="7"/>
        <v>F0</v>
      </c>
      <c r="N36" s="25" t="str">
        <f ca="1" t="shared" si="8"/>
        <v>C2</v>
      </c>
      <c r="O36" s="25" t="str">
        <f ca="1" t="shared" si="9"/>
        <v>C2</v>
      </c>
      <c r="P36" s="5"/>
    </row>
    <row r="37" spans="1:16" s="4" customFormat="1" ht="30" customHeight="1">
      <c r="A37" s="15" t="s">
        <v>167</v>
      </c>
      <c r="B37" s="19" t="s">
        <v>168</v>
      </c>
      <c r="C37" s="8" t="s">
        <v>169</v>
      </c>
      <c r="D37" s="9" t="s">
        <v>2</v>
      </c>
      <c r="E37" s="10" t="s">
        <v>32</v>
      </c>
      <c r="F37" s="11">
        <v>320</v>
      </c>
      <c r="G37" s="92"/>
      <c r="H37" s="100">
        <f>ROUND(G37*F37,2)</f>
        <v>0</v>
      </c>
      <c r="I37" s="98"/>
      <c r="J37" s="22">
        <f ca="1" t="shared" si="0"/>
      </c>
      <c r="K37" s="23" t="str">
        <f t="shared" si="6"/>
        <v>B121rlGreater than 20 sq.m.m²</v>
      </c>
      <c r="L37" s="24" t="e">
        <f>MATCH(K37,#REF!,0)</f>
        <v>#REF!</v>
      </c>
      <c r="M37" s="25" t="str">
        <f ca="1" t="shared" si="7"/>
        <v>F0</v>
      </c>
      <c r="N37" s="25" t="str">
        <f ca="1" t="shared" si="8"/>
        <v>C2</v>
      </c>
      <c r="O37" s="25" t="str">
        <f ca="1" t="shared" si="9"/>
        <v>C2</v>
      </c>
      <c r="P37" s="5"/>
    </row>
    <row r="38" spans="1:16" s="3" customFormat="1" ht="30" customHeight="1">
      <c r="A38" s="15" t="s">
        <v>233</v>
      </c>
      <c r="B38" s="7" t="s">
        <v>76</v>
      </c>
      <c r="C38" s="8" t="s">
        <v>234</v>
      </c>
      <c r="D38" s="9" t="s">
        <v>171</v>
      </c>
      <c r="E38" s="10"/>
      <c r="F38" s="11"/>
      <c r="G38" s="93"/>
      <c r="H38" s="100"/>
      <c r="I38" s="95"/>
      <c r="J38" s="22" t="str">
        <f ca="1" t="shared" si="0"/>
        <v>LOCKED</v>
      </c>
      <c r="K38" s="23" t="str">
        <f t="shared" si="6"/>
        <v>B126rConcrete Curb RemovalCW 3240-R10</v>
      </c>
      <c r="L38" s="24" t="e">
        <f>MATCH(K38,#REF!,0)</f>
        <v>#REF!</v>
      </c>
      <c r="M38" s="25" t="str">
        <f ca="1" t="shared" si="7"/>
        <v>F0</v>
      </c>
      <c r="N38" s="25" t="str">
        <f ca="1" t="shared" si="8"/>
        <v>G</v>
      </c>
      <c r="O38" s="25" t="str">
        <f ca="1" t="shared" si="9"/>
        <v>C2</v>
      </c>
      <c r="P38" s="5"/>
    </row>
    <row r="39" spans="1:16" s="4" customFormat="1" ht="30" customHeight="1">
      <c r="A39" s="15" t="s">
        <v>235</v>
      </c>
      <c r="B39" s="12" t="s">
        <v>33</v>
      </c>
      <c r="C39" s="8" t="s">
        <v>298</v>
      </c>
      <c r="D39" s="9" t="s">
        <v>2</v>
      </c>
      <c r="E39" s="10" t="s">
        <v>54</v>
      </c>
      <c r="F39" s="11">
        <v>50</v>
      </c>
      <c r="G39" s="92"/>
      <c r="H39" s="100">
        <f>ROUND(G39*F39,2)</f>
        <v>0</v>
      </c>
      <c r="I39" s="95" t="s">
        <v>258</v>
      </c>
      <c r="J39" s="22">
        <f ca="1" t="shared" si="0"/>
      </c>
      <c r="K39" s="23" t="str">
        <f t="shared" si="6"/>
        <v>B127rBarrier Integralm</v>
      </c>
      <c r="L39" s="24" t="e">
        <f>MATCH(K39,#REF!,0)</f>
        <v>#REF!</v>
      </c>
      <c r="M39" s="25" t="str">
        <f ca="1" t="shared" si="7"/>
        <v>F0</v>
      </c>
      <c r="N39" s="25" t="str">
        <f ca="1" t="shared" si="8"/>
        <v>C2</v>
      </c>
      <c r="O39" s="25" t="str">
        <f ca="1" t="shared" si="9"/>
        <v>C2</v>
      </c>
      <c r="P39" s="5"/>
    </row>
    <row r="40" spans="1:16" s="4" customFormat="1" ht="30" customHeight="1">
      <c r="A40" s="15" t="s">
        <v>236</v>
      </c>
      <c r="B40" s="7" t="s">
        <v>80</v>
      </c>
      <c r="C40" s="8" t="s">
        <v>237</v>
      </c>
      <c r="D40" s="9" t="s">
        <v>171</v>
      </c>
      <c r="E40" s="10"/>
      <c r="F40" s="11"/>
      <c r="G40" s="93"/>
      <c r="H40" s="100"/>
      <c r="I40" s="95"/>
      <c r="J40" s="22" t="str">
        <f ca="1" t="shared" si="0"/>
        <v>LOCKED</v>
      </c>
      <c r="K40" s="23" t="str">
        <f t="shared" si="6"/>
        <v>B135iConcrete Curb InstallationCW 3240-R10</v>
      </c>
      <c r="L40" s="24" t="e">
        <f>MATCH(K40,#REF!,0)</f>
        <v>#REF!</v>
      </c>
      <c r="M40" s="25" t="str">
        <f ca="1" t="shared" si="7"/>
        <v>F0</v>
      </c>
      <c r="N40" s="25" t="str">
        <f ca="1" t="shared" si="8"/>
        <v>G</v>
      </c>
      <c r="O40" s="25" t="str">
        <f ca="1" t="shared" si="9"/>
        <v>C2</v>
      </c>
      <c r="P40" s="5"/>
    </row>
    <row r="41" spans="1:16" s="4" customFormat="1" ht="30" customHeight="1">
      <c r="A41" s="15" t="s">
        <v>302</v>
      </c>
      <c r="B41" s="12" t="s">
        <v>33</v>
      </c>
      <c r="C41" s="8" t="s">
        <v>305</v>
      </c>
      <c r="D41" s="9" t="s">
        <v>303</v>
      </c>
      <c r="E41" s="10" t="s">
        <v>54</v>
      </c>
      <c r="F41" s="11">
        <v>30</v>
      </c>
      <c r="G41" s="92"/>
      <c r="H41" s="100">
        <f>ROUND(G41*F41,2)</f>
        <v>0</v>
      </c>
      <c r="I41" s="95" t="s">
        <v>304</v>
      </c>
      <c r="J41" s="22">
        <f ca="1" t="shared" si="0"/>
      </c>
      <c r="K41" s="23" t="str">
        <f t="shared" si="6"/>
        <v>B138iBarrier (180 mm reveal ht, Integral)SD-204m</v>
      </c>
      <c r="L41" s="24" t="e">
        <f>MATCH(K41,#REF!,0)</f>
        <v>#REF!</v>
      </c>
      <c r="M41" s="25" t="str">
        <f ca="1" t="shared" si="7"/>
        <v>F0</v>
      </c>
      <c r="N41" s="25" t="str">
        <f ca="1" t="shared" si="8"/>
        <v>C2</v>
      </c>
      <c r="O41" s="25" t="str">
        <f ca="1" t="shared" si="9"/>
        <v>C2</v>
      </c>
      <c r="P41" s="5"/>
    </row>
    <row r="42" spans="1:16" s="4" customFormat="1" ht="39" customHeight="1">
      <c r="A42" s="15" t="s">
        <v>275</v>
      </c>
      <c r="B42" s="12" t="s">
        <v>42</v>
      </c>
      <c r="C42" s="8" t="s">
        <v>276</v>
      </c>
      <c r="D42" s="9" t="s">
        <v>277</v>
      </c>
      <c r="E42" s="10" t="s">
        <v>54</v>
      </c>
      <c r="F42" s="11">
        <v>330</v>
      </c>
      <c r="G42" s="92"/>
      <c r="H42" s="100">
        <f>ROUND(G42*F42,2)</f>
        <v>0</v>
      </c>
      <c r="I42" s="95" t="s">
        <v>274</v>
      </c>
      <c r="J42" s="22">
        <f ca="1" t="shared" si="0"/>
      </c>
      <c r="K42" s="23" t="str">
        <f t="shared" si="6"/>
        <v>B211iSplash Strip (150 mm reveal ht, Monolithic Barrier Curb, 750 mm width)SD-223Am</v>
      </c>
      <c r="L42" s="24" t="e">
        <f>MATCH(K42,#REF!,0)</f>
        <v>#REF!</v>
      </c>
      <c r="M42" s="25" t="str">
        <f ca="1" t="shared" si="7"/>
        <v>F0</v>
      </c>
      <c r="N42" s="25" t="str">
        <f ca="1" t="shared" si="8"/>
        <v>C2</v>
      </c>
      <c r="O42" s="25" t="str">
        <f ca="1" t="shared" si="9"/>
        <v>C2</v>
      </c>
      <c r="P42" s="5"/>
    </row>
    <row r="43" spans="1:16" s="4" customFormat="1" ht="39" customHeight="1">
      <c r="A43" s="15" t="s">
        <v>278</v>
      </c>
      <c r="B43" s="12" t="s">
        <v>55</v>
      </c>
      <c r="C43" s="8" t="s">
        <v>279</v>
      </c>
      <c r="D43" s="9" t="s">
        <v>277</v>
      </c>
      <c r="E43" s="10" t="s">
        <v>54</v>
      </c>
      <c r="F43" s="11">
        <v>85</v>
      </c>
      <c r="G43" s="92"/>
      <c r="H43" s="100">
        <f>ROUND(G43*F43,2)</f>
        <v>0</v>
      </c>
      <c r="I43" s="95" t="s">
        <v>274</v>
      </c>
      <c r="J43" s="22">
        <f ca="1" t="shared" si="0"/>
      </c>
      <c r="K43" s="23" t="str">
        <f t="shared" si="6"/>
        <v>B212iSplash Strip (150 mm reveal ht, Monolithic Modified Barrier Curb, 750 mm width)SD-223Am</v>
      </c>
      <c r="L43" s="24" t="e">
        <f>MATCH(K43,#REF!,0)</f>
        <v>#REF!</v>
      </c>
      <c r="M43" s="25" t="str">
        <f ca="1" t="shared" si="7"/>
        <v>F0</v>
      </c>
      <c r="N43" s="25" t="str">
        <f ca="1" t="shared" si="8"/>
        <v>C2</v>
      </c>
      <c r="O43" s="25" t="str">
        <f ca="1" t="shared" si="9"/>
        <v>C2</v>
      </c>
      <c r="P43" s="5"/>
    </row>
    <row r="44" spans="1:16" s="4" customFormat="1" ht="30" customHeight="1">
      <c r="A44" s="15" t="s">
        <v>170</v>
      </c>
      <c r="B44" s="7" t="s">
        <v>81</v>
      </c>
      <c r="C44" s="8" t="s">
        <v>56</v>
      </c>
      <c r="D44" s="9" t="s">
        <v>171</v>
      </c>
      <c r="E44" s="10"/>
      <c r="F44" s="11"/>
      <c r="G44" s="93"/>
      <c r="H44" s="100"/>
      <c r="I44" s="95"/>
      <c r="J44" s="22" t="str">
        <f ca="1" t="shared" si="0"/>
        <v>LOCKED</v>
      </c>
      <c r="K44" s="23" t="str">
        <f t="shared" si="6"/>
        <v>B154rlConcrete Curb RenewalCW 3240-R10</v>
      </c>
      <c r="L44" s="24" t="e">
        <f>MATCH(K44,#REF!,0)</f>
        <v>#REF!</v>
      </c>
      <c r="M44" s="25" t="str">
        <f ca="1" t="shared" si="7"/>
        <v>F0</v>
      </c>
      <c r="N44" s="25" t="str">
        <f ca="1" t="shared" si="8"/>
        <v>G</v>
      </c>
      <c r="O44" s="25" t="str">
        <f ca="1" t="shared" si="9"/>
        <v>C2</v>
      </c>
      <c r="P44" s="5"/>
    </row>
    <row r="45" spans="1:16" s="4" customFormat="1" ht="30" customHeight="1">
      <c r="A45" s="15" t="s">
        <v>172</v>
      </c>
      <c r="B45" s="12" t="s">
        <v>33</v>
      </c>
      <c r="C45" s="8" t="s">
        <v>173</v>
      </c>
      <c r="D45" s="9" t="s">
        <v>174</v>
      </c>
      <c r="E45" s="10"/>
      <c r="F45" s="11"/>
      <c r="G45" s="94"/>
      <c r="H45" s="100"/>
      <c r="I45" s="95" t="s">
        <v>259</v>
      </c>
      <c r="J45" s="22" t="str">
        <f ca="1" t="shared" si="0"/>
        <v>LOCKED</v>
      </c>
      <c r="K45" s="23" t="str">
        <f t="shared" si="6"/>
        <v>B155rlBarrier (150 mm reveal ht, Dowelled)SD-205,SD-206A</v>
      </c>
      <c r="L45" s="24" t="e">
        <f>MATCH(K45,#REF!,0)</f>
        <v>#REF!</v>
      </c>
      <c r="M45" s="25" t="str">
        <f ca="1" t="shared" si="7"/>
        <v>F0</v>
      </c>
      <c r="N45" s="25" t="str">
        <f ca="1" t="shared" si="8"/>
        <v>C2</v>
      </c>
      <c r="O45" s="25" t="str">
        <f ca="1" t="shared" si="9"/>
        <v>C2</v>
      </c>
      <c r="P45" s="5"/>
    </row>
    <row r="46" spans="1:16" s="4" customFormat="1" ht="30" customHeight="1">
      <c r="A46" s="15" t="s">
        <v>175</v>
      </c>
      <c r="B46" s="19" t="s">
        <v>162</v>
      </c>
      <c r="C46" s="8" t="s">
        <v>176</v>
      </c>
      <c r="D46" s="9"/>
      <c r="E46" s="10" t="s">
        <v>54</v>
      </c>
      <c r="F46" s="11">
        <v>10</v>
      </c>
      <c r="G46" s="92"/>
      <c r="H46" s="100">
        <f>ROUND(G46*F46,2)</f>
        <v>0</v>
      </c>
      <c r="I46" s="97"/>
      <c r="J46" s="22">
        <f ca="1" t="shared" si="0"/>
      </c>
      <c r="K46" s="23" t="str">
        <f t="shared" si="6"/>
        <v>B156rlLess than 3 mm</v>
      </c>
      <c r="L46" s="24" t="e">
        <f>MATCH(K46,#REF!,0)</f>
        <v>#REF!</v>
      </c>
      <c r="M46" s="25" t="str">
        <f ca="1" t="shared" si="7"/>
        <v>F0</v>
      </c>
      <c r="N46" s="25" t="str">
        <f ca="1" t="shared" si="8"/>
        <v>C2</v>
      </c>
      <c r="O46" s="25" t="str">
        <f ca="1" t="shared" si="9"/>
        <v>C2</v>
      </c>
      <c r="P46" s="5"/>
    </row>
    <row r="47" spans="1:16" s="4" customFormat="1" ht="30" customHeight="1">
      <c r="A47" s="15" t="s">
        <v>177</v>
      </c>
      <c r="B47" s="19" t="s">
        <v>165</v>
      </c>
      <c r="C47" s="8" t="s">
        <v>178</v>
      </c>
      <c r="D47" s="9"/>
      <c r="E47" s="10" t="s">
        <v>54</v>
      </c>
      <c r="F47" s="11">
        <v>20</v>
      </c>
      <c r="G47" s="92"/>
      <c r="H47" s="100">
        <f>ROUND(G47*F47,2)</f>
        <v>0</v>
      </c>
      <c r="I47" s="95"/>
      <c r="J47" s="22">
        <f ca="1" t="shared" si="0"/>
      </c>
      <c r="K47" s="23" t="str">
        <f t="shared" si="6"/>
        <v>B157rl3 m to 30 mm</v>
      </c>
      <c r="L47" s="24" t="e">
        <f>MATCH(K47,#REF!,0)</f>
        <v>#REF!</v>
      </c>
      <c r="M47" s="25" t="str">
        <f ca="1" t="shared" si="7"/>
        <v>F0</v>
      </c>
      <c r="N47" s="25" t="str">
        <f ca="1" t="shared" si="8"/>
        <v>C2</v>
      </c>
      <c r="O47" s="25" t="str">
        <f ca="1" t="shared" si="9"/>
        <v>C2</v>
      </c>
      <c r="P47" s="5"/>
    </row>
    <row r="48" spans="1:16" s="4" customFormat="1" ht="39" customHeight="1">
      <c r="A48" s="15" t="s">
        <v>179</v>
      </c>
      <c r="B48" s="12" t="s">
        <v>42</v>
      </c>
      <c r="C48" s="8" t="s">
        <v>180</v>
      </c>
      <c r="D48" s="9" t="s">
        <v>181</v>
      </c>
      <c r="E48" s="10" t="s">
        <v>54</v>
      </c>
      <c r="F48" s="11">
        <v>10</v>
      </c>
      <c r="G48" s="92"/>
      <c r="H48" s="100">
        <f>ROUND(G48*F48,2)</f>
        <v>0</v>
      </c>
      <c r="I48" s="95" t="s">
        <v>260</v>
      </c>
      <c r="J48" s="22">
        <f ca="1" t="shared" si="0"/>
      </c>
      <c r="K48" s="23" t="str">
        <f t="shared" si="6"/>
        <v>B167rlModified Barrier (150 mm reveal ht, Dowelled)SD-203Bm</v>
      </c>
      <c r="L48" s="24" t="e">
        <f>MATCH(K48,#REF!,0)</f>
        <v>#REF!</v>
      </c>
      <c r="M48" s="25" t="str">
        <f ca="1" t="shared" si="7"/>
        <v>F0</v>
      </c>
      <c r="N48" s="25" t="str">
        <f ca="1" t="shared" si="8"/>
        <v>C2</v>
      </c>
      <c r="O48" s="25" t="str">
        <f ca="1" t="shared" si="9"/>
        <v>C2</v>
      </c>
      <c r="P48" s="5"/>
    </row>
    <row r="49" spans="1:16" s="4" customFormat="1" ht="30" customHeight="1">
      <c r="A49" s="15" t="s">
        <v>261</v>
      </c>
      <c r="B49" s="12" t="s">
        <v>55</v>
      </c>
      <c r="C49" s="8" t="s">
        <v>262</v>
      </c>
      <c r="D49" s="9" t="s">
        <v>182</v>
      </c>
      <c r="E49" s="10" t="s">
        <v>54</v>
      </c>
      <c r="F49" s="11">
        <v>65</v>
      </c>
      <c r="G49" s="92"/>
      <c r="H49" s="100">
        <f>ROUND(G49*F49,2)</f>
        <v>0</v>
      </c>
      <c r="I49" s="95"/>
      <c r="J49" s="22">
        <f ca="1" t="shared" si="0"/>
      </c>
      <c r="K49" s="23" t="str">
        <f t="shared" si="6"/>
        <v>B184rlCurb Ramp (8-12 mm reveal ht, Integral)SD-229C,Dm</v>
      </c>
      <c r="L49" s="24" t="e">
        <f>MATCH(K49,#REF!,0)</f>
        <v>#REF!</v>
      </c>
      <c r="M49" s="25" t="str">
        <f ca="1" t="shared" si="7"/>
        <v>F0</v>
      </c>
      <c r="N49" s="25" t="str">
        <f ca="1" t="shared" si="8"/>
        <v>C2</v>
      </c>
      <c r="O49" s="25" t="str">
        <f ca="1" t="shared" si="9"/>
        <v>C2</v>
      </c>
      <c r="P49" s="5"/>
    </row>
    <row r="50" spans="1:16" s="4" customFormat="1" ht="39" customHeight="1">
      <c r="A50" s="15" t="s">
        <v>57</v>
      </c>
      <c r="B50" s="7" t="s">
        <v>82</v>
      </c>
      <c r="C50" s="8" t="s">
        <v>58</v>
      </c>
      <c r="D50" s="9" t="s">
        <v>220</v>
      </c>
      <c r="E50" s="10" t="s">
        <v>32</v>
      </c>
      <c r="F50" s="11">
        <v>15</v>
      </c>
      <c r="G50" s="92"/>
      <c r="H50" s="100">
        <f>ROUND(G50*F50,2)</f>
        <v>0</v>
      </c>
      <c r="I50" s="95"/>
      <c r="J50" s="22">
        <f ca="1" t="shared" si="0"/>
      </c>
      <c r="K50" s="23" t="str">
        <f t="shared" si="6"/>
        <v>B189Regrading Existing Interlocking Paving StonesCW 3330-R5m²</v>
      </c>
      <c r="L50" s="24" t="e">
        <f>MATCH(K50,#REF!,0)</f>
        <v>#REF!</v>
      </c>
      <c r="M50" s="25" t="str">
        <f ca="1" t="shared" si="7"/>
        <v>F0</v>
      </c>
      <c r="N50" s="25" t="str">
        <f ca="1" t="shared" si="8"/>
        <v>C2</v>
      </c>
      <c r="O50" s="25" t="str">
        <f ca="1" t="shared" si="9"/>
        <v>C2</v>
      </c>
      <c r="P50" s="5"/>
    </row>
    <row r="51" spans="1:16" s="3" customFormat="1" ht="30" customHeight="1">
      <c r="A51" s="15" t="s">
        <v>183</v>
      </c>
      <c r="B51" s="7" t="s">
        <v>83</v>
      </c>
      <c r="C51" s="8" t="s">
        <v>184</v>
      </c>
      <c r="D51" s="9" t="s">
        <v>185</v>
      </c>
      <c r="E51" s="10"/>
      <c r="F51" s="11"/>
      <c r="G51" s="93"/>
      <c r="H51" s="100"/>
      <c r="I51" s="95"/>
      <c r="J51" s="22" t="str">
        <f ca="1" t="shared" si="0"/>
        <v>LOCKED</v>
      </c>
      <c r="K51" s="23" t="str">
        <f t="shared" si="6"/>
        <v>B200Planing of PavementCW 3450-R5</v>
      </c>
      <c r="L51" s="24" t="e">
        <f>MATCH(K51,#REF!,0)</f>
        <v>#REF!</v>
      </c>
      <c r="M51" s="25" t="str">
        <f ca="1" t="shared" si="7"/>
        <v>F0</v>
      </c>
      <c r="N51" s="25" t="str">
        <f ca="1" t="shared" si="8"/>
        <v>G</v>
      </c>
      <c r="O51" s="25" t="str">
        <f ca="1" t="shared" si="9"/>
        <v>C2</v>
      </c>
      <c r="P51" s="5"/>
    </row>
    <row r="52" spans="1:16" s="4" customFormat="1" ht="30" customHeight="1">
      <c r="A52" s="15" t="s">
        <v>263</v>
      </c>
      <c r="B52" s="12" t="s">
        <v>33</v>
      </c>
      <c r="C52" s="8" t="s">
        <v>264</v>
      </c>
      <c r="D52" s="9" t="s">
        <v>2</v>
      </c>
      <c r="E52" s="10" t="s">
        <v>32</v>
      </c>
      <c r="F52" s="11">
        <v>3690</v>
      </c>
      <c r="G52" s="92"/>
      <c r="H52" s="100">
        <f>ROUND(G52*F52,2)</f>
        <v>0</v>
      </c>
      <c r="I52" s="95"/>
      <c r="J52" s="22">
        <f ca="1" t="shared" si="0"/>
      </c>
      <c r="K52" s="23" t="str">
        <f t="shared" si="6"/>
        <v>B20250 - 100 mm Depth (Asphalt)m²</v>
      </c>
      <c r="L52" s="24" t="e">
        <f>MATCH(K52,#REF!,0)</f>
        <v>#REF!</v>
      </c>
      <c r="M52" s="25" t="str">
        <f ca="1" t="shared" si="7"/>
        <v>F0</v>
      </c>
      <c r="N52" s="25" t="str">
        <f ca="1" t="shared" si="8"/>
        <v>C2</v>
      </c>
      <c r="O52" s="25" t="str">
        <f ca="1" t="shared" si="9"/>
        <v>C2</v>
      </c>
      <c r="P52" s="5"/>
    </row>
    <row r="53" spans="1:16" s="4" customFormat="1" ht="30" customHeight="1">
      <c r="A53" s="15" t="s">
        <v>186</v>
      </c>
      <c r="B53" s="7" t="s">
        <v>84</v>
      </c>
      <c r="C53" s="8" t="s">
        <v>187</v>
      </c>
      <c r="D53" s="9" t="s">
        <v>266</v>
      </c>
      <c r="E53" s="10"/>
      <c r="F53" s="21"/>
      <c r="G53" s="94"/>
      <c r="H53" s="100"/>
      <c r="I53" s="95"/>
      <c r="J53" s="22" t="str">
        <f ca="1" t="shared" si="0"/>
        <v>LOCKED</v>
      </c>
      <c r="K53" s="23" t="str">
        <f t="shared" si="6"/>
        <v>B219Detectable Warning Surface TilesCW 3326-R1</v>
      </c>
      <c r="L53" s="24" t="e">
        <f>MATCH(K53,#REF!,0)</f>
        <v>#REF!</v>
      </c>
      <c r="M53" s="25" t="str">
        <f ca="1" t="shared" si="7"/>
        <v>F0</v>
      </c>
      <c r="N53" s="25" t="str">
        <f ca="1" t="shared" si="8"/>
        <v>C2</v>
      </c>
      <c r="O53" s="25" t="str">
        <f ca="1" t="shared" si="9"/>
        <v>C2</v>
      </c>
      <c r="P53" s="5"/>
    </row>
    <row r="54" spans="1:16" s="4" customFormat="1" ht="30" customHeight="1">
      <c r="A54" s="15" t="s">
        <v>188</v>
      </c>
      <c r="B54" s="12" t="s">
        <v>33</v>
      </c>
      <c r="C54" s="8" t="s">
        <v>189</v>
      </c>
      <c r="D54" s="9"/>
      <c r="E54" s="10" t="s">
        <v>39</v>
      </c>
      <c r="F54" s="21">
        <v>10</v>
      </c>
      <c r="G54" s="92"/>
      <c r="H54" s="100">
        <f>ROUND(G54*F54,2)</f>
        <v>0</v>
      </c>
      <c r="I54" s="95"/>
      <c r="J54" s="22">
        <f ca="1" t="shared" si="0"/>
      </c>
      <c r="K54" s="23" t="str">
        <f t="shared" si="6"/>
        <v>B221610 mm X 1220 mmeach</v>
      </c>
      <c r="L54" s="24" t="e">
        <f>MATCH(K54,#REF!,0)</f>
        <v>#REF!</v>
      </c>
      <c r="M54" s="25" t="str">
        <f ca="1" t="shared" si="7"/>
        <v>F0</v>
      </c>
      <c r="N54" s="25" t="str">
        <f ca="1" t="shared" si="8"/>
        <v>C2</v>
      </c>
      <c r="O54" s="25" t="str">
        <f ca="1" t="shared" si="9"/>
        <v>C2</v>
      </c>
      <c r="P54" s="5"/>
    </row>
    <row r="55" spans="1:10" ht="36" customHeight="1">
      <c r="A55" s="64"/>
      <c r="B55" s="72"/>
      <c r="C55" s="70" t="s">
        <v>15</v>
      </c>
      <c r="D55" s="67"/>
      <c r="E55" s="68"/>
      <c r="F55" s="68"/>
      <c r="G55" s="64"/>
      <c r="H55" s="69"/>
      <c r="J55" s="22" t="str">
        <f ca="1" t="shared" si="0"/>
        <v>LOCKED</v>
      </c>
    </row>
    <row r="56" spans="1:16" s="3" customFormat="1" ht="39" customHeight="1">
      <c r="A56" s="6" t="s">
        <v>60</v>
      </c>
      <c r="B56" s="7" t="s">
        <v>90</v>
      </c>
      <c r="C56" s="8" t="s">
        <v>61</v>
      </c>
      <c r="D56" s="9" t="s">
        <v>267</v>
      </c>
      <c r="E56" s="10"/>
      <c r="F56" s="21"/>
      <c r="G56" s="93"/>
      <c r="H56" s="101"/>
      <c r="I56" s="95"/>
      <c r="J56" s="22" t="str">
        <f ca="1" t="shared" si="0"/>
        <v>LOCKED</v>
      </c>
      <c r="K56" s="23" t="str">
        <f aca="true" t="shared" si="10" ref="K56:K69">CLEAN(CONCATENATE(TRIM($A56),TRIM($C56),TRIM($D56),TRIM($E56)))</f>
        <v>C001Concrete Pavements, Median Slabs, Bull-noses, and Safety MediansCW 3310-R15</v>
      </c>
      <c r="L56" s="24" t="e">
        <f>MATCH(K56,#REF!,0)</f>
        <v>#REF!</v>
      </c>
      <c r="M56" s="25" t="str">
        <f aca="true" ca="1" t="shared" si="11" ref="M56:M69">CELL("format",$F56)</f>
        <v>F0</v>
      </c>
      <c r="N56" s="25" t="str">
        <f aca="true" ca="1" t="shared" si="12" ref="N56:N69">CELL("format",$G56)</f>
        <v>G</v>
      </c>
      <c r="O56" s="25" t="str">
        <f aca="true" ca="1" t="shared" si="13" ref="O56:O69">CELL("format",$H56)</f>
        <v>C2</v>
      </c>
      <c r="P56" s="5"/>
    </row>
    <row r="57" spans="1:16" s="3" customFormat="1" ht="30" customHeight="1">
      <c r="A57" s="6" t="s">
        <v>268</v>
      </c>
      <c r="B57" s="12" t="s">
        <v>33</v>
      </c>
      <c r="C57" s="8" t="s">
        <v>269</v>
      </c>
      <c r="D57" s="9" t="s">
        <v>257</v>
      </c>
      <c r="E57" s="10" t="s">
        <v>32</v>
      </c>
      <c r="F57" s="21">
        <v>275</v>
      </c>
      <c r="G57" s="92"/>
      <c r="H57" s="100">
        <f>ROUND(G57*F57,2)</f>
        <v>0</v>
      </c>
      <c r="I57" s="96"/>
      <c r="J57" s="22">
        <f ca="1" t="shared" si="0"/>
      </c>
      <c r="K57" s="23" t="str">
        <f t="shared" si="10"/>
        <v>C014Construction of Concrete Median SlabsSD-227Am²</v>
      </c>
      <c r="L57" s="24" t="e">
        <f>MATCH(K57,#REF!,0)</f>
        <v>#REF!</v>
      </c>
      <c r="M57" s="25" t="str">
        <f ca="1" t="shared" si="11"/>
        <v>F0</v>
      </c>
      <c r="N57" s="25" t="str">
        <f ca="1" t="shared" si="12"/>
        <v>C2</v>
      </c>
      <c r="O57" s="25" t="str">
        <f ca="1" t="shared" si="13"/>
        <v>C2</v>
      </c>
      <c r="P57" s="5"/>
    </row>
    <row r="58" spans="1:16" s="3" customFormat="1" ht="39" customHeight="1">
      <c r="A58" s="6" t="s">
        <v>317</v>
      </c>
      <c r="B58" s="12" t="s">
        <v>42</v>
      </c>
      <c r="C58" s="8" t="s">
        <v>318</v>
      </c>
      <c r="D58" s="9" t="s">
        <v>319</v>
      </c>
      <c r="E58" s="10" t="s">
        <v>32</v>
      </c>
      <c r="F58" s="21">
        <v>10</v>
      </c>
      <c r="G58" s="92"/>
      <c r="H58" s="100">
        <f>ROUND(G58*F58,2)</f>
        <v>0</v>
      </c>
      <c r="I58" s="96"/>
      <c r="J58" s="22">
        <f ca="1" t="shared" si="0"/>
      </c>
      <c r="K58" s="23" t="str">
        <f t="shared" si="10"/>
        <v>C018Construction of Monolithic Concrete Bull-nosesSD-227Cm²</v>
      </c>
      <c r="L58" s="24" t="e">
        <f>MATCH(K58,#REF!,0)</f>
        <v>#REF!</v>
      </c>
      <c r="M58" s="25" t="str">
        <f ca="1" t="shared" si="11"/>
        <v>F0</v>
      </c>
      <c r="N58" s="25" t="str">
        <f ca="1" t="shared" si="12"/>
        <v>C2</v>
      </c>
      <c r="O58" s="25" t="str">
        <f ca="1" t="shared" si="13"/>
        <v>C2</v>
      </c>
      <c r="P58" s="5"/>
    </row>
    <row r="59" spans="1:16" s="3" customFormat="1" ht="30" customHeight="1">
      <c r="A59" s="6" t="s">
        <v>91</v>
      </c>
      <c r="B59" s="7" t="s">
        <v>92</v>
      </c>
      <c r="C59" s="8" t="s">
        <v>93</v>
      </c>
      <c r="D59" s="9" t="s">
        <v>267</v>
      </c>
      <c r="E59" s="10"/>
      <c r="F59" s="21"/>
      <c r="G59" s="93"/>
      <c r="H59" s="101"/>
      <c r="I59" s="97"/>
      <c r="J59" s="22" t="str">
        <f ca="1" t="shared" si="0"/>
        <v>LOCKED</v>
      </c>
      <c r="K59" s="23" t="str">
        <f t="shared" si="10"/>
        <v>C019Concrete Pavements for Early OpeningCW 3310-R15</v>
      </c>
      <c r="L59" s="24" t="e">
        <f>MATCH(K59,#REF!,0)</f>
        <v>#REF!</v>
      </c>
      <c r="M59" s="25" t="str">
        <f ca="1" t="shared" si="11"/>
        <v>F0</v>
      </c>
      <c r="N59" s="25" t="str">
        <f ca="1" t="shared" si="12"/>
        <v>G</v>
      </c>
      <c r="O59" s="25" t="str">
        <f ca="1" t="shared" si="13"/>
        <v>C2</v>
      </c>
      <c r="P59" s="5"/>
    </row>
    <row r="60" spans="1:16" s="3" customFormat="1" ht="39" customHeight="1">
      <c r="A60" s="6" t="s">
        <v>334</v>
      </c>
      <c r="B60" s="12" t="s">
        <v>33</v>
      </c>
      <c r="C60" s="8" t="s">
        <v>335</v>
      </c>
      <c r="D60" s="9"/>
      <c r="E60" s="10" t="s">
        <v>32</v>
      </c>
      <c r="F60" s="21">
        <v>1400</v>
      </c>
      <c r="G60" s="92"/>
      <c r="H60" s="100">
        <f>ROUND(G60*F60,2)</f>
        <v>0</v>
      </c>
      <c r="I60" s="96" t="s">
        <v>270</v>
      </c>
      <c r="J60" s="22">
        <f ca="1" t="shared" si="0"/>
      </c>
      <c r="K60" s="23" t="str">
        <f t="shared" si="10"/>
        <v>C025Construction of 230 mm Concrete Pavement for Early Opening 72 hour (Plain-Dowelled)m²</v>
      </c>
      <c r="L60" s="24" t="e">
        <f>MATCH(K60,#REF!,0)</f>
        <v>#REF!</v>
      </c>
      <c r="M60" s="25" t="str">
        <f ca="1" t="shared" si="11"/>
        <v>F0</v>
      </c>
      <c r="N60" s="25" t="str">
        <f ca="1" t="shared" si="12"/>
        <v>C2</v>
      </c>
      <c r="O60" s="25" t="str">
        <f ca="1" t="shared" si="13"/>
        <v>C2</v>
      </c>
      <c r="P60" s="5"/>
    </row>
    <row r="61" spans="1:16" s="3" customFormat="1" ht="39" customHeight="1">
      <c r="A61" s="6" t="s">
        <v>62</v>
      </c>
      <c r="B61" s="7" t="s">
        <v>94</v>
      </c>
      <c r="C61" s="8" t="s">
        <v>63</v>
      </c>
      <c r="D61" s="9" t="s">
        <v>267</v>
      </c>
      <c r="E61" s="10"/>
      <c r="F61" s="21"/>
      <c r="G61" s="93"/>
      <c r="H61" s="101"/>
      <c r="I61" s="95"/>
      <c r="J61" s="22" t="str">
        <f ca="1" t="shared" si="0"/>
        <v>LOCKED</v>
      </c>
      <c r="K61" s="23" t="str">
        <f t="shared" si="10"/>
        <v>C032Concrete Curbs, Curb and Gutter, and Splash StripsCW 3310-R15</v>
      </c>
      <c r="L61" s="24" t="e">
        <f>MATCH(K61,#REF!,0)</f>
        <v>#REF!</v>
      </c>
      <c r="M61" s="25" t="str">
        <f ca="1" t="shared" si="11"/>
        <v>F0</v>
      </c>
      <c r="N61" s="25" t="str">
        <f ca="1" t="shared" si="12"/>
        <v>G</v>
      </c>
      <c r="O61" s="25" t="str">
        <f ca="1" t="shared" si="13"/>
        <v>C2</v>
      </c>
      <c r="P61" s="5"/>
    </row>
    <row r="62" spans="1:16" s="4" customFormat="1" ht="39" customHeight="1">
      <c r="A62" s="15" t="s">
        <v>280</v>
      </c>
      <c r="B62" s="12" t="s">
        <v>33</v>
      </c>
      <c r="C62" s="8" t="s">
        <v>281</v>
      </c>
      <c r="D62" s="9" t="s">
        <v>277</v>
      </c>
      <c r="E62" s="10" t="s">
        <v>54</v>
      </c>
      <c r="F62" s="11">
        <v>80</v>
      </c>
      <c r="G62" s="92"/>
      <c r="H62" s="100">
        <f>ROUND(G62*F62,2)</f>
        <v>0</v>
      </c>
      <c r="I62" s="95" t="s">
        <v>282</v>
      </c>
      <c r="J62" s="22">
        <f ca="1" t="shared" si="0"/>
      </c>
      <c r="K62" s="23" t="str">
        <f t="shared" si="10"/>
        <v>C066Construction of Splash Strip (180 mm ht, Monolithic Barrier Curb, 750 mm width)SD-223Am</v>
      </c>
      <c r="L62" s="24" t="e">
        <f>MATCH(K62,#REF!,0)</f>
        <v>#REF!</v>
      </c>
      <c r="M62" s="25" t="str">
        <f ca="1" t="shared" si="11"/>
        <v>F0</v>
      </c>
      <c r="N62" s="25" t="str">
        <f ca="1" t="shared" si="12"/>
        <v>C2</v>
      </c>
      <c r="O62" s="25" t="str">
        <f ca="1" t="shared" si="13"/>
        <v>C2</v>
      </c>
      <c r="P62" s="5"/>
    </row>
    <row r="63" spans="1:16" s="4" customFormat="1" ht="54" customHeight="1">
      <c r="A63" s="15" t="s">
        <v>271</v>
      </c>
      <c r="B63" s="12" t="s">
        <v>42</v>
      </c>
      <c r="C63" s="8" t="s">
        <v>272</v>
      </c>
      <c r="D63" s="9" t="s">
        <v>273</v>
      </c>
      <c r="E63" s="10" t="s">
        <v>54</v>
      </c>
      <c r="F63" s="11">
        <v>280</v>
      </c>
      <c r="G63" s="92"/>
      <c r="H63" s="100">
        <f>ROUND(G63*F63,2)</f>
        <v>0</v>
      </c>
      <c r="I63" s="95" t="s">
        <v>274</v>
      </c>
      <c r="J63" s="22">
        <f ca="1" t="shared" si="0"/>
      </c>
      <c r="K63" s="23" t="str">
        <f t="shared" si="10"/>
        <v>C067Construction of Splash Strip (180 mm ht, Monolithic Modified Barrier Curb, 750 mm width)SD-223Am</v>
      </c>
      <c r="L63" s="24" t="e">
        <f>MATCH(K63,#REF!,0)</f>
        <v>#REF!</v>
      </c>
      <c r="M63" s="25" t="str">
        <f ca="1" t="shared" si="11"/>
        <v>F0</v>
      </c>
      <c r="N63" s="25" t="str">
        <f ca="1" t="shared" si="12"/>
        <v>C2</v>
      </c>
      <c r="O63" s="25" t="str">
        <f ca="1" t="shared" si="13"/>
        <v>C2</v>
      </c>
      <c r="P63" s="5"/>
    </row>
    <row r="64" spans="1:16" s="120" customFormat="1" ht="43.5" customHeight="1">
      <c r="A64" s="106" t="s">
        <v>340</v>
      </c>
      <c r="B64" s="107" t="s">
        <v>95</v>
      </c>
      <c r="C64" s="108" t="s">
        <v>341</v>
      </c>
      <c r="D64" s="109" t="s">
        <v>267</v>
      </c>
      <c r="E64" s="110" t="s">
        <v>54</v>
      </c>
      <c r="F64" s="111">
        <v>350</v>
      </c>
      <c r="G64" s="112"/>
      <c r="H64" s="113">
        <f>ROUND(G64*F64,2)</f>
        <v>0</v>
      </c>
      <c r="I64" s="114"/>
      <c r="J64" s="115">
        <f ca="1" t="shared" si="0"/>
      </c>
      <c r="K64" s="116" t="str">
        <f t="shared" si="10"/>
        <v>C050Supply and Installation of Dowel AssembliesCW 3310-R15m</v>
      </c>
      <c r="L64" s="117" t="e">
        <f>MATCH(K64,#REF!,0)</f>
        <v>#REF!</v>
      </c>
      <c r="M64" s="118" t="str">
        <f ca="1" t="shared" si="11"/>
        <v>F0</v>
      </c>
      <c r="N64" s="118" t="str">
        <f ca="1" t="shared" si="12"/>
        <v>C2</v>
      </c>
      <c r="O64" s="118" t="str">
        <f ca="1" t="shared" si="13"/>
        <v>C2</v>
      </c>
      <c r="P64" s="119"/>
    </row>
    <row r="65" spans="1:16" s="4" customFormat="1" ht="43.5" customHeight="1">
      <c r="A65" s="6" t="s">
        <v>190</v>
      </c>
      <c r="B65" s="121" t="s">
        <v>342</v>
      </c>
      <c r="C65" s="8" t="s">
        <v>191</v>
      </c>
      <c r="D65" s="9" t="s">
        <v>283</v>
      </c>
      <c r="E65" s="18"/>
      <c r="F65" s="11"/>
      <c r="G65" s="93"/>
      <c r="H65" s="101"/>
      <c r="I65" s="95"/>
      <c r="J65" s="22" t="str">
        <f ca="1" t="shared" si="0"/>
        <v>LOCKED</v>
      </c>
      <c r="K65" s="23" t="str">
        <f t="shared" si="10"/>
        <v>C055Construction of Asphaltic Concrete PavementsCW 3410-R10</v>
      </c>
      <c r="L65" s="24" t="e">
        <f>MATCH(K65,#REF!,0)</f>
        <v>#REF!</v>
      </c>
      <c r="M65" s="25" t="str">
        <f ca="1" t="shared" si="11"/>
        <v>F0</v>
      </c>
      <c r="N65" s="25" t="str">
        <f ca="1" t="shared" si="12"/>
        <v>G</v>
      </c>
      <c r="O65" s="25" t="str">
        <f ca="1" t="shared" si="13"/>
        <v>C2</v>
      </c>
      <c r="P65" s="5"/>
    </row>
    <row r="66" spans="1:16" s="4" customFormat="1" ht="30" customHeight="1">
      <c r="A66" s="6" t="s">
        <v>192</v>
      </c>
      <c r="B66" s="12" t="s">
        <v>33</v>
      </c>
      <c r="C66" s="8" t="s">
        <v>59</v>
      </c>
      <c r="D66" s="9"/>
      <c r="E66" s="10"/>
      <c r="F66" s="11"/>
      <c r="G66" s="93"/>
      <c r="H66" s="101"/>
      <c r="I66" s="95"/>
      <c r="J66" s="22" t="str">
        <f ca="1" t="shared" si="0"/>
        <v>LOCKED</v>
      </c>
      <c r="K66" s="23" t="str">
        <f t="shared" si="10"/>
        <v>C056Main Line Paving</v>
      </c>
      <c r="L66" s="24" t="e">
        <f>MATCH(K66,#REF!,0)</f>
        <v>#REF!</v>
      </c>
      <c r="M66" s="25" t="str">
        <f ca="1" t="shared" si="11"/>
        <v>F0</v>
      </c>
      <c r="N66" s="25" t="str">
        <f ca="1" t="shared" si="12"/>
        <v>G</v>
      </c>
      <c r="O66" s="25" t="str">
        <f ca="1" t="shared" si="13"/>
        <v>C2</v>
      </c>
      <c r="P66" s="5"/>
    </row>
    <row r="67" spans="1:16" s="4" customFormat="1" ht="30" customHeight="1">
      <c r="A67" s="6" t="s">
        <v>193</v>
      </c>
      <c r="B67" s="19" t="s">
        <v>162</v>
      </c>
      <c r="C67" s="8" t="s">
        <v>194</v>
      </c>
      <c r="D67" s="9"/>
      <c r="E67" s="10" t="s">
        <v>34</v>
      </c>
      <c r="F67" s="11">
        <v>1150</v>
      </c>
      <c r="G67" s="92"/>
      <c r="H67" s="100">
        <f>ROUND(G67*F67,2)</f>
        <v>0</v>
      </c>
      <c r="I67" s="95"/>
      <c r="J67" s="22">
        <f ca="1" t="shared" si="0"/>
      </c>
      <c r="K67" s="23" t="str">
        <f t="shared" si="10"/>
        <v>C058Type IAtonne</v>
      </c>
      <c r="L67" s="24" t="e">
        <f>MATCH(K67,#REF!,0)</f>
        <v>#REF!</v>
      </c>
      <c r="M67" s="25" t="str">
        <f ca="1" t="shared" si="11"/>
        <v>F0</v>
      </c>
      <c r="N67" s="25" t="str">
        <f ca="1" t="shared" si="12"/>
        <v>C2</v>
      </c>
      <c r="O67" s="25" t="str">
        <f ca="1" t="shared" si="13"/>
        <v>C2</v>
      </c>
      <c r="P67" s="5"/>
    </row>
    <row r="68" spans="1:16" s="4" customFormat="1" ht="30" customHeight="1">
      <c r="A68" s="6" t="s">
        <v>195</v>
      </c>
      <c r="B68" s="12" t="s">
        <v>42</v>
      </c>
      <c r="C68" s="8" t="s">
        <v>85</v>
      </c>
      <c r="D68" s="9"/>
      <c r="E68" s="10"/>
      <c r="F68" s="11"/>
      <c r="G68" s="93"/>
      <c r="H68" s="101"/>
      <c r="I68" s="95"/>
      <c r="J68" s="22" t="str">
        <f ca="1" t="shared" si="0"/>
        <v>LOCKED</v>
      </c>
      <c r="K68" s="23" t="str">
        <f t="shared" si="10"/>
        <v>C059Tie-ins and Approaches</v>
      </c>
      <c r="L68" s="24" t="e">
        <f>MATCH(K68,#REF!,0)</f>
        <v>#REF!</v>
      </c>
      <c r="M68" s="25" t="str">
        <f ca="1" t="shared" si="11"/>
        <v>F0</v>
      </c>
      <c r="N68" s="25" t="str">
        <f ca="1" t="shared" si="12"/>
        <v>G</v>
      </c>
      <c r="O68" s="25" t="str">
        <f ca="1" t="shared" si="13"/>
        <v>C2</v>
      </c>
      <c r="P68" s="5"/>
    </row>
    <row r="69" spans="1:16" s="4" customFormat="1" ht="30" customHeight="1">
      <c r="A69" s="6" t="s">
        <v>196</v>
      </c>
      <c r="B69" s="19" t="s">
        <v>162</v>
      </c>
      <c r="C69" s="8" t="s">
        <v>194</v>
      </c>
      <c r="D69" s="9"/>
      <c r="E69" s="10" t="s">
        <v>34</v>
      </c>
      <c r="F69" s="11">
        <v>70</v>
      </c>
      <c r="G69" s="92"/>
      <c r="H69" s="100">
        <f>ROUND(G69*F69,2)</f>
        <v>0</v>
      </c>
      <c r="I69" s="95"/>
      <c r="J69" s="22">
        <f ca="1" t="shared" si="0"/>
      </c>
      <c r="K69" s="23" t="str">
        <f t="shared" si="10"/>
        <v>C060Type IAtonne</v>
      </c>
      <c r="L69" s="24" t="e">
        <f>MATCH(K69,#REF!,0)</f>
        <v>#REF!</v>
      </c>
      <c r="M69" s="25" t="str">
        <f ca="1" t="shared" si="11"/>
        <v>F0</v>
      </c>
      <c r="N69" s="25" t="str">
        <f ca="1" t="shared" si="12"/>
        <v>C2</v>
      </c>
      <c r="O69" s="25" t="str">
        <f ca="1" t="shared" si="13"/>
        <v>C2</v>
      </c>
      <c r="P69" s="5"/>
    </row>
    <row r="70" spans="1:10" ht="36" customHeight="1">
      <c r="A70" s="64"/>
      <c r="B70" s="72"/>
      <c r="C70" s="70" t="s">
        <v>16</v>
      </c>
      <c r="D70" s="67"/>
      <c r="E70" s="73"/>
      <c r="F70" s="68"/>
      <c r="G70" s="64"/>
      <c r="H70" s="69"/>
      <c r="J70" s="22" t="str">
        <f ca="1" t="shared" si="0"/>
        <v>LOCKED</v>
      </c>
    </row>
    <row r="71" spans="1:16" s="3" customFormat="1" ht="30" customHeight="1">
      <c r="A71" s="6" t="s">
        <v>284</v>
      </c>
      <c r="B71" s="7" t="s">
        <v>96</v>
      </c>
      <c r="C71" s="8" t="s">
        <v>285</v>
      </c>
      <c r="D71" s="9" t="s">
        <v>197</v>
      </c>
      <c r="E71" s="10" t="s">
        <v>54</v>
      </c>
      <c r="F71" s="21">
        <v>350</v>
      </c>
      <c r="G71" s="92"/>
      <c r="H71" s="100">
        <f>ROUND(G71*F71,2)</f>
        <v>0</v>
      </c>
      <c r="I71" s="96"/>
      <c r="J71" s="22">
        <f ca="1" t="shared" si="0"/>
      </c>
      <c r="K71" s="23" t="str">
        <f>CLEAN(CONCATENATE(TRIM($A71),TRIM($C71),TRIM($D71),TRIM($E71)))</f>
        <v>D001Joint SealingCW 3250-R7m</v>
      </c>
      <c r="L71" s="24" t="e">
        <f>MATCH(K71,#REF!,0)</f>
        <v>#REF!</v>
      </c>
      <c r="M71" s="25" t="str">
        <f ca="1">CELL("format",$F71)</f>
        <v>F0</v>
      </c>
      <c r="N71" s="25" t="str">
        <f ca="1">CELL("format",$G71)</f>
        <v>C2</v>
      </c>
      <c r="O71" s="25" t="str">
        <f ca="1">CELL("format",$H71)</f>
        <v>C2</v>
      </c>
      <c r="P71" s="5"/>
    </row>
    <row r="72" spans="1:16" s="3" customFormat="1" ht="30" customHeight="1">
      <c r="A72" s="6" t="s">
        <v>64</v>
      </c>
      <c r="B72" s="7" t="s">
        <v>97</v>
      </c>
      <c r="C72" s="8" t="s">
        <v>65</v>
      </c>
      <c r="D72" s="9" t="s">
        <v>197</v>
      </c>
      <c r="E72" s="10" t="s">
        <v>54</v>
      </c>
      <c r="F72" s="21">
        <v>850</v>
      </c>
      <c r="G72" s="92"/>
      <c r="H72" s="100">
        <f>ROUND(G72*F72,2)</f>
        <v>0</v>
      </c>
      <c r="I72" s="95"/>
      <c r="J72" s="22">
        <f aca="true" ca="1" t="shared" si="14" ref="J72:J93">IF(CELL("protect",$G72)=1,"LOCKED","")</f>
      </c>
      <c r="K72" s="23" t="str">
        <f>CLEAN(CONCATENATE(TRIM($A72),TRIM($C72),TRIM($D72),TRIM($E72)))</f>
        <v>D006Reflective Crack MaintenanceCW 3250-R7m</v>
      </c>
      <c r="L72" s="24" t="e">
        <f>MATCH(K72,#REF!,0)</f>
        <v>#REF!</v>
      </c>
      <c r="M72" s="25" t="str">
        <f ca="1">CELL("format",$F72)</f>
        <v>F0</v>
      </c>
      <c r="N72" s="25" t="str">
        <f ca="1">CELL("format",$G72)</f>
        <v>C2</v>
      </c>
      <c r="O72" s="25" t="str">
        <f ca="1">CELL("format",$H72)</f>
        <v>C2</v>
      </c>
      <c r="P72" s="5"/>
    </row>
    <row r="73" spans="1:10" ht="48" customHeight="1">
      <c r="A73" s="64"/>
      <c r="B73" s="72"/>
      <c r="C73" s="70" t="s">
        <v>17</v>
      </c>
      <c r="D73" s="67"/>
      <c r="E73" s="73"/>
      <c r="F73" s="68"/>
      <c r="G73" s="64"/>
      <c r="H73" s="69"/>
      <c r="J73" s="22" t="str">
        <f ca="1" t="shared" si="14"/>
        <v>LOCKED</v>
      </c>
    </row>
    <row r="74" spans="1:27" s="3" customFormat="1" ht="30" customHeight="1">
      <c r="A74" s="6" t="s">
        <v>286</v>
      </c>
      <c r="B74" s="7" t="s">
        <v>99</v>
      </c>
      <c r="C74" s="8" t="s">
        <v>287</v>
      </c>
      <c r="D74" s="9" t="s">
        <v>198</v>
      </c>
      <c r="E74" s="10"/>
      <c r="F74" s="21"/>
      <c r="G74" s="93"/>
      <c r="H74" s="101"/>
      <c r="I74" s="99"/>
      <c r="J74" s="22" t="str">
        <f ca="1" t="shared" si="14"/>
        <v>LOCKED</v>
      </c>
      <c r="K74" s="23" t="str">
        <f aca="true" t="shared" si="15" ref="K74:K89">CLEAN(CONCATENATE(TRIM($A74),TRIM($C74),TRIM($D74),TRIM($E74)))</f>
        <v>E007ARemove and Replace Existing Catch BasinCW 2130-R12</v>
      </c>
      <c r="L74" s="24" t="e">
        <f>MATCH(K74,#REF!,0)</f>
        <v>#REF!</v>
      </c>
      <c r="M74" s="25" t="str">
        <f aca="true" ca="1" t="shared" si="16" ref="M74:M89">CELL("format",$F74)</f>
        <v>F0</v>
      </c>
      <c r="N74" s="25" t="str">
        <f aca="true" ca="1" t="shared" si="17" ref="N74:N89">CELL("format",$G74)</f>
        <v>G</v>
      </c>
      <c r="O74" s="25" t="str">
        <f aca="true" ca="1" t="shared" si="18" ref="O74:O89">CELL("format",$H74)</f>
        <v>C2</v>
      </c>
      <c r="P74" s="26"/>
      <c r="Q74" s="27"/>
      <c r="R74" s="27"/>
      <c r="S74" s="26"/>
      <c r="T74" s="28"/>
      <c r="U74" s="26"/>
      <c r="V74" s="29"/>
      <c r="W74" s="29"/>
      <c r="X74" s="29"/>
      <c r="Y74" s="29"/>
      <c r="Z74" s="29"/>
      <c r="AA74" s="29"/>
    </row>
    <row r="75" spans="1:27" s="3" customFormat="1" ht="30" customHeight="1">
      <c r="A75" s="6" t="s">
        <v>288</v>
      </c>
      <c r="B75" s="12" t="s">
        <v>33</v>
      </c>
      <c r="C75" s="8" t="s">
        <v>289</v>
      </c>
      <c r="D75" s="9"/>
      <c r="E75" s="10" t="s">
        <v>39</v>
      </c>
      <c r="F75" s="21">
        <v>4</v>
      </c>
      <c r="G75" s="92"/>
      <c r="H75" s="100">
        <f>ROUND(G75*F75,2)</f>
        <v>0</v>
      </c>
      <c r="I75" s="99"/>
      <c r="J75" s="22">
        <f ca="1" t="shared" si="14"/>
      </c>
      <c r="K75" s="23" t="str">
        <f t="shared" si="15"/>
        <v>E007BSD-024each</v>
      </c>
      <c r="L75" s="24" t="e">
        <f>MATCH(K75,#REF!,0)</f>
        <v>#REF!</v>
      </c>
      <c r="M75" s="25" t="str">
        <f ca="1" t="shared" si="16"/>
        <v>F0</v>
      </c>
      <c r="N75" s="25" t="str">
        <f ca="1" t="shared" si="17"/>
        <v>C2</v>
      </c>
      <c r="O75" s="25" t="str">
        <f ca="1" t="shared" si="18"/>
        <v>C2</v>
      </c>
      <c r="P75" s="26"/>
      <c r="Q75" s="27"/>
      <c r="R75" s="27"/>
      <c r="S75" s="26"/>
      <c r="T75" s="28"/>
      <c r="U75" s="26"/>
      <c r="V75" s="29"/>
      <c r="W75" s="29"/>
      <c r="X75" s="29"/>
      <c r="Y75" s="29"/>
      <c r="Z75" s="29"/>
      <c r="AA75" s="29"/>
    </row>
    <row r="76" spans="1:21" s="3" customFormat="1" ht="30" customHeight="1">
      <c r="A76" s="6" t="s">
        <v>306</v>
      </c>
      <c r="B76" s="7" t="s">
        <v>221</v>
      </c>
      <c r="C76" s="8" t="s">
        <v>307</v>
      </c>
      <c r="D76" s="9" t="s">
        <v>198</v>
      </c>
      <c r="E76" s="10"/>
      <c r="F76" s="21"/>
      <c r="G76" s="93"/>
      <c r="H76" s="101"/>
      <c r="I76" s="99"/>
      <c r="J76" s="22" t="str">
        <f ca="1" t="shared" si="14"/>
        <v>LOCKED</v>
      </c>
      <c r="K76" s="23" t="str">
        <f t="shared" si="15"/>
        <v>E007DRemove and Replace Existing Catch PitCW 2130-R12</v>
      </c>
      <c r="L76" s="24" t="e">
        <f>MATCH(K76,#REF!,0)</f>
        <v>#REF!</v>
      </c>
      <c r="M76" s="25" t="str">
        <f ca="1" t="shared" si="16"/>
        <v>F0</v>
      </c>
      <c r="N76" s="25" t="str">
        <f ca="1" t="shared" si="17"/>
        <v>G</v>
      </c>
      <c r="O76" s="25" t="str">
        <f ca="1" t="shared" si="18"/>
        <v>C2</v>
      </c>
      <c r="P76" s="26"/>
      <c r="Q76" s="27"/>
      <c r="R76" s="27"/>
      <c r="S76" s="26"/>
      <c r="T76" s="28"/>
      <c r="U76" s="26"/>
    </row>
    <row r="77" spans="1:16" s="3" customFormat="1" ht="30" customHeight="1">
      <c r="A77" s="6" t="s">
        <v>308</v>
      </c>
      <c r="B77" s="12" t="s">
        <v>33</v>
      </c>
      <c r="C77" s="8" t="s">
        <v>213</v>
      </c>
      <c r="D77" s="9"/>
      <c r="E77" s="10" t="s">
        <v>39</v>
      </c>
      <c r="F77" s="21">
        <v>1</v>
      </c>
      <c r="G77" s="92"/>
      <c r="H77" s="100">
        <f>ROUND(G77*F77,2)</f>
        <v>0</v>
      </c>
      <c r="I77" s="95"/>
      <c r="J77" s="22">
        <f ca="1" t="shared" si="14"/>
      </c>
      <c r="K77" s="23" t="str">
        <f t="shared" si="15"/>
        <v>E007ESD-023each</v>
      </c>
      <c r="L77" s="24" t="e">
        <f>MATCH(K77,#REF!,0)</f>
        <v>#REF!</v>
      </c>
      <c r="M77" s="25" t="str">
        <f ca="1" t="shared" si="16"/>
        <v>F0</v>
      </c>
      <c r="N77" s="25" t="str">
        <f ca="1" t="shared" si="17"/>
        <v>C2</v>
      </c>
      <c r="O77" s="25" t="str">
        <f ca="1" t="shared" si="18"/>
        <v>C2</v>
      </c>
      <c r="P77" s="5"/>
    </row>
    <row r="78" spans="1:16" s="4" customFormat="1" ht="30" customHeight="1">
      <c r="A78" s="6" t="s">
        <v>199</v>
      </c>
      <c r="B78" s="7" t="s">
        <v>222</v>
      </c>
      <c r="C78" s="8" t="s">
        <v>200</v>
      </c>
      <c r="D78" s="9" t="s">
        <v>198</v>
      </c>
      <c r="E78" s="10"/>
      <c r="F78" s="21"/>
      <c r="G78" s="93"/>
      <c r="H78" s="101"/>
      <c r="I78" s="95"/>
      <c r="J78" s="22" t="str">
        <f ca="1" t="shared" si="14"/>
        <v>LOCKED</v>
      </c>
      <c r="K78" s="23" t="str">
        <f t="shared" si="15"/>
        <v>E008Sewer ServiceCW 2130-R12</v>
      </c>
      <c r="L78" s="24" t="e">
        <f>MATCH(K78,#REF!,0)</f>
        <v>#REF!</v>
      </c>
      <c r="M78" s="25" t="str">
        <f ca="1" t="shared" si="16"/>
        <v>F0</v>
      </c>
      <c r="N78" s="25" t="str">
        <f ca="1" t="shared" si="17"/>
        <v>G</v>
      </c>
      <c r="O78" s="25" t="str">
        <f ca="1" t="shared" si="18"/>
        <v>C2</v>
      </c>
      <c r="P78" s="5"/>
    </row>
    <row r="79" spans="1:16" s="4" customFormat="1" ht="30" customHeight="1">
      <c r="A79" s="6" t="s">
        <v>201</v>
      </c>
      <c r="B79" s="12" t="s">
        <v>33</v>
      </c>
      <c r="C79" s="8" t="s">
        <v>313</v>
      </c>
      <c r="D79" s="9"/>
      <c r="E79" s="10"/>
      <c r="F79" s="21"/>
      <c r="G79" s="93"/>
      <c r="H79" s="101"/>
      <c r="I79" s="95" t="s">
        <v>290</v>
      </c>
      <c r="J79" s="22" t="str">
        <f ca="1" t="shared" si="14"/>
        <v>LOCKED</v>
      </c>
      <c r="K79" s="23" t="str">
        <f t="shared" si="15"/>
        <v>E009300 mm, PVC</v>
      </c>
      <c r="L79" s="24" t="e">
        <f>MATCH(K79,#REF!,0)</f>
        <v>#REF!</v>
      </c>
      <c r="M79" s="25" t="str">
        <f ca="1" t="shared" si="16"/>
        <v>F0</v>
      </c>
      <c r="N79" s="25" t="str">
        <f ca="1" t="shared" si="17"/>
        <v>G</v>
      </c>
      <c r="O79" s="25" t="str">
        <f ca="1" t="shared" si="18"/>
        <v>C2</v>
      </c>
      <c r="P79" s="5"/>
    </row>
    <row r="80" spans="1:16" s="4" customFormat="1" ht="39" customHeight="1">
      <c r="A80" s="6" t="s">
        <v>202</v>
      </c>
      <c r="B80" s="19" t="s">
        <v>162</v>
      </c>
      <c r="C80" s="8" t="s">
        <v>314</v>
      </c>
      <c r="D80" s="9"/>
      <c r="E80" s="10" t="s">
        <v>54</v>
      </c>
      <c r="F80" s="21">
        <v>25</v>
      </c>
      <c r="G80" s="92"/>
      <c r="H80" s="100">
        <f>ROUND(G80*F80,2)</f>
        <v>0</v>
      </c>
      <c r="I80" s="95" t="s">
        <v>312</v>
      </c>
      <c r="J80" s="22">
        <f ca="1" t="shared" si="14"/>
      </c>
      <c r="K80" s="23" t="str">
        <f t="shared" si="15"/>
        <v>E010In a Trench, Class B Type Sand Bedding, Class 3 Backfillm</v>
      </c>
      <c r="L80" s="24" t="e">
        <f>MATCH(K80,#REF!,0)</f>
        <v>#REF!</v>
      </c>
      <c r="M80" s="25" t="str">
        <f ca="1" t="shared" si="16"/>
        <v>F0</v>
      </c>
      <c r="N80" s="25" t="str">
        <f ca="1" t="shared" si="17"/>
        <v>C2</v>
      </c>
      <c r="O80" s="25" t="str">
        <f ca="1" t="shared" si="18"/>
        <v>C2</v>
      </c>
      <c r="P80" s="5"/>
    </row>
    <row r="81" spans="1:16" s="74" customFormat="1" ht="39" customHeight="1">
      <c r="A81" s="6" t="s">
        <v>98</v>
      </c>
      <c r="B81" s="7" t="s">
        <v>223</v>
      </c>
      <c r="C81" s="20" t="s">
        <v>203</v>
      </c>
      <c r="D81" s="9" t="s">
        <v>198</v>
      </c>
      <c r="E81" s="10"/>
      <c r="F81" s="21"/>
      <c r="G81" s="93"/>
      <c r="H81" s="101"/>
      <c r="I81" s="95"/>
      <c r="J81" s="22" t="str">
        <f ca="1" t="shared" si="14"/>
        <v>LOCKED</v>
      </c>
      <c r="K81" s="23" t="str">
        <f t="shared" si="15"/>
        <v>E023Replacing Existing Manhole and Catch Basin Frames &amp; CoversCW 2130-R12</v>
      </c>
      <c r="L81" s="24" t="e">
        <f>MATCH(K81,#REF!,0)</f>
        <v>#REF!</v>
      </c>
      <c r="M81" s="25" t="str">
        <f ca="1" t="shared" si="16"/>
        <v>F0</v>
      </c>
      <c r="N81" s="25" t="str">
        <f ca="1" t="shared" si="17"/>
        <v>G</v>
      </c>
      <c r="O81" s="25" t="str">
        <f ca="1" t="shared" si="18"/>
        <v>C2</v>
      </c>
      <c r="P81" s="5"/>
    </row>
    <row r="82" spans="1:16" s="4" customFormat="1" ht="39" customHeight="1">
      <c r="A82" s="6" t="s">
        <v>100</v>
      </c>
      <c r="B82" s="12" t="s">
        <v>33</v>
      </c>
      <c r="C82" s="8" t="s">
        <v>101</v>
      </c>
      <c r="D82" s="9"/>
      <c r="E82" s="10" t="s">
        <v>39</v>
      </c>
      <c r="F82" s="21">
        <v>2</v>
      </c>
      <c r="G82" s="92"/>
      <c r="H82" s="100">
        <f>ROUND(G82*F82,2)</f>
        <v>0</v>
      </c>
      <c r="I82" s="96"/>
      <c r="J82" s="22">
        <f ca="1" t="shared" si="14"/>
      </c>
      <c r="K82" s="23" t="str">
        <f t="shared" si="15"/>
        <v>E024AP-004 - Standard Frame for Manhole and Catch Basineach</v>
      </c>
      <c r="L82" s="24" t="e">
        <f>MATCH(K82,#REF!,0)</f>
        <v>#REF!</v>
      </c>
      <c r="M82" s="25" t="str">
        <f ca="1" t="shared" si="16"/>
        <v>F0</v>
      </c>
      <c r="N82" s="25" t="str">
        <f ca="1" t="shared" si="17"/>
        <v>C2</v>
      </c>
      <c r="O82" s="25" t="str">
        <f ca="1" t="shared" si="18"/>
        <v>C2</v>
      </c>
      <c r="P82" s="5"/>
    </row>
    <row r="83" spans="1:16" s="4" customFormat="1" ht="39" customHeight="1">
      <c r="A83" s="6" t="s">
        <v>102</v>
      </c>
      <c r="B83" s="12" t="s">
        <v>42</v>
      </c>
      <c r="C83" s="8" t="s">
        <v>103</v>
      </c>
      <c r="D83" s="9"/>
      <c r="E83" s="10" t="s">
        <v>39</v>
      </c>
      <c r="F83" s="21">
        <v>2</v>
      </c>
      <c r="G83" s="92"/>
      <c r="H83" s="100">
        <f>ROUND(G83*F83,2)</f>
        <v>0</v>
      </c>
      <c r="I83" s="96"/>
      <c r="J83" s="22">
        <f ca="1" t="shared" si="14"/>
      </c>
      <c r="K83" s="23" t="str">
        <f t="shared" si="15"/>
        <v>E025AP-005 - Standard Solid Cover for Standard Frameeach</v>
      </c>
      <c r="L83" s="24" t="e">
        <f>MATCH(K83,#REF!,0)</f>
        <v>#REF!</v>
      </c>
      <c r="M83" s="25" t="str">
        <f ca="1" t="shared" si="16"/>
        <v>F0</v>
      </c>
      <c r="N83" s="25" t="str">
        <f ca="1" t="shared" si="17"/>
        <v>C2</v>
      </c>
      <c r="O83" s="25" t="str">
        <f ca="1" t="shared" si="18"/>
        <v>C2</v>
      </c>
      <c r="P83" s="5"/>
    </row>
    <row r="84" spans="1:16" s="74" customFormat="1" ht="39.75" customHeight="1">
      <c r="A84" s="6" t="s">
        <v>214</v>
      </c>
      <c r="B84" s="7" t="s">
        <v>224</v>
      </c>
      <c r="C84" s="20" t="s">
        <v>215</v>
      </c>
      <c r="D84" s="9" t="s">
        <v>198</v>
      </c>
      <c r="E84" s="10"/>
      <c r="F84" s="21"/>
      <c r="G84" s="93"/>
      <c r="H84" s="101"/>
      <c r="I84" s="95"/>
      <c r="J84" s="22" t="str">
        <f ca="1" t="shared" si="14"/>
        <v>LOCKED</v>
      </c>
      <c r="K84" s="23" t="str">
        <f t="shared" si="15"/>
        <v>E034Connecting to Existing Catch BasinCW 2130-R12</v>
      </c>
      <c r="L84" s="24" t="e">
        <f>MATCH(K84,#REF!,0)</f>
        <v>#REF!</v>
      </c>
      <c r="M84" s="25" t="str">
        <f ca="1" t="shared" si="16"/>
        <v>F0</v>
      </c>
      <c r="N84" s="25" t="str">
        <f ca="1" t="shared" si="17"/>
        <v>G</v>
      </c>
      <c r="O84" s="25" t="str">
        <f ca="1" t="shared" si="18"/>
        <v>C2</v>
      </c>
      <c r="P84" s="5"/>
    </row>
    <row r="85" spans="1:16" s="74" customFormat="1" ht="30" customHeight="1">
      <c r="A85" s="6" t="s">
        <v>216</v>
      </c>
      <c r="B85" s="12" t="s">
        <v>33</v>
      </c>
      <c r="C85" s="20" t="s">
        <v>315</v>
      </c>
      <c r="D85" s="9"/>
      <c r="E85" s="10" t="s">
        <v>39</v>
      </c>
      <c r="F85" s="21">
        <v>3</v>
      </c>
      <c r="G85" s="92"/>
      <c r="H85" s="100">
        <f>ROUND(G85*F85,2)</f>
        <v>0</v>
      </c>
      <c r="I85" s="95" t="s">
        <v>309</v>
      </c>
      <c r="J85" s="22">
        <f ca="1" t="shared" si="14"/>
      </c>
      <c r="K85" s="23" t="str">
        <f t="shared" si="15"/>
        <v>E035300 mm Drainage Connection Pipeeach</v>
      </c>
      <c r="L85" s="24" t="e">
        <f>MATCH(K85,#REF!,0)</f>
        <v>#REF!</v>
      </c>
      <c r="M85" s="25" t="str">
        <f ca="1" t="shared" si="16"/>
        <v>F0</v>
      </c>
      <c r="N85" s="25" t="str">
        <f ca="1" t="shared" si="17"/>
        <v>C2</v>
      </c>
      <c r="O85" s="25" t="str">
        <f ca="1" t="shared" si="18"/>
        <v>C2</v>
      </c>
      <c r="P85" s="5"/>
    </row>
    <row r="86" spans="1:16" s="74" customFormat="1" ht="39" customHeight="1">
      <c r="A86" s="6" t="s">
        <v>217</v>
      </c>
      <c r="B86" s="7" t="s">
        <v>225</v>
      </c>
      <c r="C86" s="20" t="s">
        <v>218</v>
      </c>
      <c r="D86" s="9" t="s">
        <v>198</v>
      </c>
      <c r="E86" s="10"/>
      <c r="F86" s="21"/>
      <c r="G86" s="93"/>
      <c r="H86" s="101"/>
      <c r="I86" s="95"/>
      <c r="J86" s="22" t="str">
        <f ca="1" t="shared" si="14"/>
        <v>LOCKED</v>
      </c>
      <c r="K86" s="23" t="str">
        <f t="shared" si="15"/>
        <v>E042Connecting New Sewer Service to Existing Sewer ServiceCW 2130-R12</v>
      </c>
      <c r="L86" s="24" t="e">
        <f>MATCH(K86,#REF!,0)</f>
        <v>#REF!</v>
      </c>
      <c r="M86" s="25" t="str">
        <f ca="1" t="shared" si="16"/>
        <v>F0</v>
      </c>
      <c r="N86" s="25" t="str">
        <f ca="1" t="shared" si="17"/>
        <v>G</v>
      </c>
      <c r="O86" s="25" t="str">
        <f ca="1" t="shared" si="18"/>
        <v>C2</v>
      </c>
      <c r="P86" s="5"/>
    </row>
    <row r="87" spans="1:16" s="74" customFormat="1" ht="30" customHeight="1">
      <c r="A87" s="6" t="s">
        <v>219</v>
      </c>
      <c r="B87" s="12" t="s">
        <v>33</v>
      </c>
      <c r="C87" s="20" t="s">
        <v>316</v>
      </c>
      <c r="D87" s="9"/>
      <c r="E87" s="10" t="s">
        <v>39</v>
      </c>
      <c r="F87" s="21">
        <v>3</v>
      </c>
      <c r="G87" s="92"/>
      <c r="H87" s="100">
        <f>ROUND(G87*F87,2)</f>
        <v>0</v>
      </c>
      <c r="I87" s="95" t="s">
        <v>291</v>
      </c>
      <c r="J87" s="22">
        <f ca="1" t="shared" si="14"/>
      </c>
      <c r="K87" s="23" t="str">
        <f t="shared" si="15"/>
        <v>E043300 mmeach</v>
      </c>
      <c r="L87" s="24" t="e">
        <f>MATCH(K87,#REF!,0)</f>
        <v>#REF!</v>
      </c>
      <c r="M87" s="25" t="str">
        <f ca="1" t="shared" si="16"/>
        <v>F0</v>
      </c>
      <c r="N87" s="25" t="str">
        <f ca="1" t="shared" si="17"/>
        <v>C2</v>
      </c>
      <c r="O87" s="25" t="str">
        <f ca="1" t="shared" si="18"/>
        <v>C2</v>
      </c>
      <c r="P87" s="5"/>
    </row>
    <row r="88" spans="1:16" s="3" customFormat="1" ht="30" customHeight="1">
      <c r="A88" s="6" t="s">
        <v>310</v>
      </c>
      <c r="B88" s="7" t="s">
        <v>226</v>
      </c>
      <c r="C88" s="8" t="s">
        <v>311</v>
      </c>
      <c r="D88" s="9" t="s">
        <v>198</v>
      </c>
      <c r="E88" s="10" t="s">
        <v>39</v>
      </c>
      <c r="F88" s="21">
        <v>2</v>
      </c>
      <c r="G88" s="92"/>
      <c r="H88" s="100">
        <f>ROUND(G88*F88,2)</f>
        <v>0</v>
      </c>
      <c r="I88" s="95"/>
      <c r="J88" s="22">
        <f ca="1" t="shared" si="14"/>
      </c>
      <c r="K88" s="23" t="str">
        <f t="shared" si="15"/>
        <v>E047Removal of Existing Catch PitCW 2130-R12each</v>
      </c>
      <c r="L88" s="24" t="e">
        <f>MATCH(K88,#REF!,0)</f>
        <v>#REF!</v>
      </c>
      <c r="M88" s="25" t="str">
        <f ca="1" t="shared" si="16"/>
        <v>F0</v>
      </c>
      <c r="N88" s="25" t="str">
        <f ca="1" t="shared" si="17"/>
        <v>C2</v>
      </c>
      <c r="O88" s="25" t="str">
        <f ca="1" t="shared" si="18"/>
        <v>C2</v>
      </c>
      <c r="P88" s="5"/>
    </row>
    <row r="89" spans="1:16" s="4" customFormat="1" ht="30" customHeight="1">
      <c r="A89" s="6" t="s">
        <v>204</v>
      </c>
      <c r="B89" s="7" t="s">
        <v>227</v>
      </c>
      <c r="C89" s="8" t="s">
        <v>205</v>
      </c>
      <c r="D89" s="9" t="s">
        <v>206</v>
      </c>
      <c r="E89" s="10" t="s">
        <v>54</v>
      </c>
      <c r="F89" s="21">
        <v>36</v>
      </c>
      <c r="G89" s="92"/>
      <c r="H89" s="100">
        <f>ROUND(G89*F89,2)</f>
        <v>0</v>
      </c>
      <c r="I89" s="95"/>
      <c r="J89" s="22">
        <f ca="1" t="shared" si="14"/>
      </c>
      <c r="K89" s="23" t="str">
        <f t="shared" si="15"/>
        <v>E051Installation of SubdrainsCW 3120-R4m</v>
      </c>
      <c r="L89" s="24" t="e">
        <f>MATCH(K89,#REF!,0)</f>
        <v>#REF!</v>
      </c>
      <c r="M89" s="25" t="str">
        <f ca="1" t="shared" si="16"/>
        <v>F0</v>
      </c>
      <c r="N89" s="25" t="str">
        <f ca="1" t="shared" si="17"/>
        <v>C2</v>
      </c>
      <c r="O89" s="25" t="str">
        <f ca="1" t="shared" si="18"/>
        <v>C2</v>
      </c>
      <c r="P89" s="5"/>
    </row>
    <row r="90" spans="1:10" ht="36" customHeight="1">
      <c r="A90" s="64"/>
      <c r="B90" s="75"/>
      <c r="C90" s="70" t="s">
        <v>18</v>
      </c>
      <c r="D90" s="67"/>
      <c r="E90" s="73"/>
      <c r="F90" s="68"/>
      <c r="G90" s="64"/>
      <c r="H90" s="69"/>
      <c r="I90" s="76"/>
      <c r="J90" s="22" t="str">
        <f ca="1" t="shared" si="14"/>
        <v>LOCKED</v>
      </c>
    </row>
    <row r="91" spans="1:16" s="4" customFormat="1" ht="39" customHeight="1">
      <c r="A91" s="6" t="s">
        <v>66</v>
      </c>
      <c r="B91" s="7" t="s">
        <v>104</v>
      </c>
      <c r="C91" s="8" t="s">
        <v>105</v>
      </c>
      <c r="D91" s="9" t="s">
        <v>207</v>
      </c>
      <c r="E91" s="10" t="s">
        <v>39</v>
      </c>
      <c r="F91" s="21">
        <v>5</v>
      </c>
      <c r="G91" s="92"/>
      <c r="H91" s="100">
        <f>ROUND(G91*F91,2)</f>
        <v>0</v>
      </c>
      <c r="I91" s="95"/>
      <c r="J91" s="22">
        <f ca="1" t="shared" si="14"/>
      </c>
      <c r="K91" s="23" t="str">
        <f aca="true" t="shared" si="19" ref="K91:K99">CLEAN(CONCATENATE(TRIM($A91),TRIM($C91),TRIM($D91),TRIM($E91)))</f>
        <v>F001Adjustment of Catch Basins / Manholes FramesCW 3210-R7each</v>
      </c>
      <c r="L91" s="24" t="e">
        <f>MATCH(K91,#REF!,0)</f>
        <v>#REF!</v>
      </c>
      <c r="M91" s="25" t="str">
        <f aca="true" ca="1" t="shared" si="20" ref="M91:M99">CELL("format",$F91)</f>
        <v>F0</v>
      </c>
      <c r="N91" s="25" t="str">
        <f aca="true" ca="1" t="shared" si="21" ref="N91:N99">CELL("format",$G91)</f>
        <v>C2</v>
      </c>
      <c r="O91" s="25" t="str">
        <f aca="true" ca="1" t="shared" si="22" ref="O91:O99">CELL("format",$H91)</f>
        <v>C2</v>
      </c>
      <c r="P91" s="5"/>
    </row>
    <row r="92" spans="1:16" s="4" customFormat="1" ht="30" customHeight="1">
      <c r="A92" s="6" t="s">
        <v>86</v>
      </c>
      <c r="B92" s="7" t="s">
        <v>106</v>
      </c>
      <c r="C92" s="8" t="s">
        <v>107</v>
      </c>
      <c r="D92" s="9" t="s">
        <v>198</v>
      </c>
      <c r="E92" s="10"/>
      <c r="F92" s="21"/>
      <c r="G92" s="94"/>
      <c r="H92" s="101"/>
      <c r="I92" s="95"/>
      <c r="J92" s="22" t="str">
        <f ca="1" t="shared" si="14"/>
        <v>LOCKED</v>
      </c>
      <c r="K92" s="23" t="str">
        <f t="shared" si="19"/>
        <v>F002Replacing Existing RisersCW 2130-R12</v>
      </c>
      <c r="L92" s="24" t="e">
        <f>MATCH(K92,#REF!,0)</f>
        <v>#REF!</v>
      </c>
      <c r="M92" s="25" t="str">
        <f ca="1" t="shared" si="20"/>
        <v>F0</v>
      </c>
      <c r="N92" s="25" t="str">
        <f ca="1" t="shared" si="21"/>
        <v>C2</v>
      </c>
      <c r="O92" s="25" t="str">
        <f ca="1" t="shared" si="22"/>
        <v>C2</v>
      </c>
      <c r="P92" s="5"/>
    </row>
    <row r="93" spans="1:16" s="4" customFormat="1" ht="30" customHeight="1">
      <c r="A93" s="6" t="s">
        <v>108</v>
      </c>
      <c r="B93" s="12" t="s">
        <v>33</v>
      </c>
      <c r="C93" s="8" t="s">
        <v>208</v>
      </c>
      <c r="D93" s="9"/>
      <c r="E93" s="10" t="s">
        <v>87</v>
      </c>
      <c r="F93" s="21">
        <v>3</v>
      </c>
      <c r="G93" s="92"/>
      <c r="H93" s="100">
        <f>ROUND(G93*F93,2)</f>
        <v>0</v>
      </c>
      <c r="I93" s="95"/>
      <c r="J93" s="22">
        <f ca="1" t="shared" si="14"/>
      </c>
      <c r="K93" s="23" t="str">
        <f t="shared" si="19"/>
        <v>F002APre-cast Concrete Risersvert. m</v>
      </c>
      <c r="L93" s="24" t="e">
        <f>MATCH(K93,#REF!,0)</f>
        <v>#REF!</v>
      </c>
      <c r="M93" s="25" t="str">
        <f ca="1" t="shared" si="20"/>
        <v>F0</v>
      </c>
      <c r="N93" s="25" t="str">
        <f ca="1" t="shared" si="21"/>
        <v>C2</v>
      </c>
      <c r="O93" s="25" t="str">
        <f ca="1" t="shared" si="22"/>
        <v>C2</v>
      </c>
      <c r="P93" s="5"/>
    </row>
    <row r="94" spans="1:16" s="3" customFormat="1" ht="30" customHeight="1">
      <c r="A94" s="6" t="s">
        <v>67</v>
      </c>
      <c r="B94" s="7" t="s">
        <v>109</v>
      </c>
      <c r="C94" s="8" t="s">
        <v>110</v>
      </c>
      <c r="D94" s="9" t="s">
        <v>207</v>
      </c>
      <c r="E94" s="10"/>
      <c r="F94" s="21"/>
      <c r="G94" s="93"/>
      <c r="H94" s="101"/>
      <c r="I94" s="95"/>
      <c r="J94" s="22" t="str">
        <f aca="true" ca="1" t="shared" si="23" ref="J94:J109">IF(CELL("protect",$G94)=1,"LOCKED","")</f>
        <v>LOCKED</v>
      </c>
      <c r="K94" s="23" t="str">
        <f t="shared" si="19"/>
        <v>F003Lifter RingsCW 3210-R7</v>
      </c>
      <c r="L94" s="24" t="e">
        <f>MATCH(K94,#REF!,0)</f>
        <v>#REF!</v>
      </c>
      <c r="M94" s="25" t="str">
        <f ca="1" t="shared" si="20"/>
        <v>F0</v>
      </c>
      <c r="N94" s="25" t="str">
        <f ca="1" t="shared" si="21"/>
        <v>G</v>
      </c>
      <c r="O94" s="25" t="str">
        <f ca="1" t="shared" si="22"/>
        <v>C2</v>
      </c>
      <c r="P94" s="5"/>
    </row>
    <row r="95" spans="1:16" s="4" customFormat="1" ht="30" customHeight="1">
      <c r="A95" s="6" t="s">
        <v>292</v>
      </c>
      <c r="B95" s="12" t="s">
        <v>33</v>
      </c>
      <c r="C95" s="8" t="s">
        <v>293</v>
      </c>
      <c r="D95" s="9"/>
      <c r="E95" s="10" t="s">
        <v>39</v>
      </c>
      <c r="F95" s="21">
        <v>2</v>
      </c>
      <c r="G95" s="92"/>
      <c r="H95" s="100">
        <f>ROUND(G95*F95,2)</f>
        <v>0</v>
      </c>
      <c r="I95" s="95"/>
      <c r="J95" s="22">
        <f ca="1" t="shared" si="23"/>
      </c>
      <c r="K95" s="23" t="str">
        <f t="shared" si="19"/>
        <v>F00438 mmeach</v>
      </c>
      <c r="L95" s="24" t="e">
        <f>MATCH(K95,#REF!,0)</f>
        <v>#REF!</v>
      </c>
      <c r="M95" s="25" t="str">
        <f ca="1" t="shared" si="20"/>
        <v>F0</v>
      </c>
      <c r="N95" s="25" t="str">
        <f ca="1" t="shared" si="21"/>
        <v>C2</v>
      </c>
      <c r="O95" s="25" t="str">
        <f ca="1" t="shared" si="22"/>
        <v>C2</v>
      </c>
      <c r="P95" s="5"/>
    </row>
    <row r="96" spans="1:16" s="4" customFormat="1" ht="30" customHeight="1">
      <c r="A96" s="6" t="s">
        <v>68</v>
      </c>
      <c r="B96" s="12" t="s">
        <v>42</v>
      </c>
      <c r="C96" s="8" t="s">
        <v>209</v>
      </c>
      <c r="D96" s="9"/>
      <c r="E96" s="10" t="s">
        <v>39</v>
      </c>
      <c r="F96" s="21">
        <v>4</v>
      </c>
      <c r="G96" s="92"/>
      <c r="H96" s="100">
        <f>ROUND(G96*F96,2)</f>
        <v>0</v>
      </c>
      <c r="I96" s="95"/>
      <c r="J96" s="22">
        <f ca="1" t="shared" si="23"/>
      </c>
      <c r="K96" s="23" t="str">
        <f t="shared" si="19"/>
        <v>F00551 mmeach</v>
      </c>
      <c r="L96" s="24" t="e">
        <f>MATCH(K96,#REF!,0)</f>
        <v>#REF!</v>
      </c>
      <c r="M96" s="25" t="str">
        <f ca="1" t="shared" si="20"/>
        <v>F0</v>
      </c>
      <c r="N96" s="25" t="str">
        <f ca="1" t="shared" si="21"/>
        <v>C2</v>
      </c>
      <c r="O96" s="25" t="str">
        <f ca="1" t="shared" si="22"/>
        <v>C2</v>
      </c>
      <c r="P96" s="5"/>
    </row>
    <row r="97" spans="1:16" s="3" customFormat="1" ht="30" customHeight="1">
      <c r="A97" s="6" t="s">
        <v>88</v>
      </c>
      <c r="B97" s="7" t="s">
        <v>111</v>
      </c>
      <c r="C97" s="8" t="s">
        <v>112</v>
      </c>
      <c r="D97" s="9" t="s">
        <v>207</v>
      </c>
      <c r="E97" s="10" t="s">
        <v>39</v>
      </c>
      <c r="F97" s="21">
        <v>9</v>
      </c>
      <c r="G97" s="92"/>
      <c r="H97" s="100">
        <f>ROUND(G97*F97,2)</f>
        <v>0</v>
      </c>
      <c r="I97" s="95"/>
      <c r="J97" s="22">
        <f ca="1" t="shared" si="23"/>
      </c>
      <c r="K97" s="23" t="str">
        <f t="shared" si="19"/>
        <v>F009Adjustment of Valve BoxesCW 3210-R7each</v>
      </c>
      <c r="L97" s="24" t="e">
        <f>MATCH(K97,#REF!,0)</f>
        <v>#REF!</v>
      </c>
      <c r="M97" s="25" t="str">
        <f ca="1" t="shared" si="20"/>
        <v>F0</v>
      </c>
      <c r="N97" s="25" t="str">
        <f ca="1" t="shared" si="21"/>
        <v>C2</v>
      </c>
      <c r="O97" s="25" t="str">
        <f ca="1" t="shared" si="22"/>
        <v>C2</v>
      </c>
      <c r="P97" s="5"/>
    </row>
    <row r="98" spans="1:16" s="3" customFormat="1" ht="30" customHeight="1">
      <c r="A98" s="6" t="s">
        <v>89</v>
      </c>
      <c r="B98" s="7" t="s">
        <v>113</v>
      </c>
      <c r="C98" s="8" t="s">
        <v>114</v>
      </c>
      <c r="D98" s="9" t="s">
        <v>207</v>
      </c>
      <c r="E98" s="10" t="s">
        <v>39</v>
      </c>
      <c r="F98" s="21">
        <v>3</v>
      </c>
      <c r="G98" s="92"/>
      <c r="H98" s="100">
        <f>ROUND(G98*F98,2)</f>
        <v>0</v>
      </c>
      <c r="I98" s="95"/>
      <c r="J98" s="22">
        <f ca="1" t="shared" si="23"/>
      </c>
      <c r="K98" s="23" t="str">
        <f t="shared" si="19"/>
        <v>F010Valve Box ExtensionsCW 3210-R7each</v>
      </c>
      <c r="L98" s="24" t="e">
        <f>MATCH(K98,#REF!,0)</f>
        <v>#REF!</v>
      </c>
      <c r="M98" s="25" t="str">
        <f ca="1" t="shared" si="20"/>
        <v>F0</v>
      </c>
      <c r="N98" s="25" t="str">
        <f ca="1" t="shared" si="21"/>
        <v>C2</v>
      </c>
      <c r="O98" s="25" t="str">
        <f ca="1" t="shared" si="22"/>
        <v>C2</v>
      </c>
      <c r="P98" s="5"/>
    </row>
    <row r="99" spans="1:16" s="4" customFormat="1" ht="39" customHeight="1">
      <c r="A99" s="6" t="s">
        <v>320</v>
      </c>
      <c r="B99" s="7" t="s">
        <v>115</v>
      </c>
      <c r="C99" s="8" t="s">
        <v>321</v>
      </c>
      <c r="D99" s="9" t="s">
        <v>301</v>
      </c>
      <c r="E99" s="10" t="s">
        <v>39</v>
      </c>
      <c r="F99" s="21">
        <v>1</v>
      </c>
      <c r="G99" s="92"/>
      <c r="H99" s="100">
        <f>ROUND(G99*F99,2)</f>
        <v>0</v>
      </c>
      <c r="I99" s="95"/>
      <c r="J99" s="22">
        <f ca="1" t="shared" si="23"/>
      </c>
      <c r="K99" s="23" t="str">
        <f t="shared" si="19"/>
        <v>F024Abandonment of Hydrant Tee on Watermains in ServiceCW 2110-R11each</v>
      </c>
      <c r="L99" s="24" t="e">
        <f>MATCH(K99,#REF!,0)</f>
        <v>#REF!</v>
      </c>
      <c r="M99" s="25" t="str">
        <f ca="1" t="shared" si="20"/>
        <v>F0</v>
      </c>
      <c r="N99" s="25" t="str">
        <f ca="1" t="shared" si="21"/>
        <v>C2</v>
      </c>
      <c r="O99" s="25" t="str">
        <f ca="1" t="shared" si="22"/>
        <v>C2</v>
      </c>
      <c r="P99" s="5"/>
    </row>
    <row r="100" spans="1:16" s="4" customFormat="1" ht="39" customHeight="1">
      <c r="A100" s="6"/>
      <c r="B100" s="7" t="s">
        <v>116</v>
      </c>
      <c r="C100" s="8" t="s">
        <v>323</v>
      </c>
      <c r="D100" s="105" t="s">
        <v>301</v>
      </c>
      <c r="E100" s="30"/>
      <c r="F100" s="31"/>
      <c r="G100" s="94"/>
      <c r="H100" s="102"/>
      <c r="I100" s="95"/>
      <c r="J100" s="22" t="str">
        <f ca="1" t="shared" si="23"/>
        <v>LOCKED</v>
      </c>
      <c r="K100" s="23"/>
      <c r="L100" s="24"/>
      <c r="M100" s="25"/>
      <c r="N100" s="25"/>
      <c r="O100" s="25"/>
      <c r="P100" s="5"/>
    </row>
    <row r="101" spans="1:16" s="4" customFormat="1" ht="30" customHeight="1">
      <c r="A101" s="6"/>
      <c r="B101" s="7" t="s">
        <v>162</v>
      </c>
      <c r="C101" s="8" t="s">
        <v>322</v>
      </c>
      <c r="D101" s="32"/>
      <c r="E101" s="10" t="s">
        <v>39</v>
      </c>
      <c r="F101" s="21">
        <v>1</v>
      </c>
      <c r="G101" s="92"/>
      <c r="H101" s="100">
        <f>ROUND(G101*F101,2)</f>
        <v>0</v>
      </c>
      <c r="I101" s="95"/>
      <c r="J101" s="22">
        <f ca="1" t="shared" si="23"/>
      </c>
      <c r="K101" s="23"/>
      <c r="L101" s="24"/>
      <c r="M101" s="25"/>
      <c r="N101" s="25"/>
      <c r="O101" s="25"/>
      <c r="P101" s="5"/>
    </row>
    <row r="102" spans="1:10" ht="36" customHeight="1">
      <c r="A102" s="64"/>
      <c r="B102" s="65"/>
      <c r="C102" s="70" t="s">
        <v>19</v>
      </c>
      <c r="D102" s="67"/>
      <c r="E102" s="71"/>
      <c r="F102" s="67"/>
      <c r="G102" s="64"/>
      <c r="H102" s="69"/>
      <c r="J102" s="22" t="str">
        <f ca="1" t="shared" si="23"/>
        <v>LOCKED</v>
      </c>
    </row>
    <row r="103" spans="1:16" s="4" customFormat="1" ht="30" customHeight="1">
      <c r="A103" s="15" t="s">
        <v>294</v>
      </c>
      <c r="B103" s="7" t="s">
        <v>117</v>
      </c>
      <c r="C103" s="8" t="s">
        <v>295</v>
      </c>
      <c r="D103" s="105" t="s">
        <v>337</v>
      </c>
      <c r="E103" s="10" t="s">
        <v>32</v>
      </c>
      <c r="F103" s="11">
        <v>2710</v>
      </c>
      <c r="G103" s="92"/>
      <c r="H103" s="100">
        <f>ROUND(G103*F103,2)</f>
        <v>0</v>
      </c>
      <c r="I103" s="95" t="s">
        <v>296</v>
      </c>
      <c r="J103" s="22">
        <f ca="1" t="shared" si="23"/>
      </c>
      <c r="K103" s="23" t="str">
        <f>CLEAN(CONCATENATE(TRIM($A103),TRIM($C103),TRIM($D103),TRIM($E103)))</f>
        <v>G005Salt Tolerant Grass SeedingE10m²</v>
      </c>
      <c r="L103" s="24" t="e">
        <f>MATCH(K103,#REF!,0)</f>
        <v>#REF!</v>
      </c>
      <c r="M103" s="25" t="str">
        <f ca="1">CELL("format",$F103)</f>
        <v>F0</v>
      </c>
      <c r="N103" s="25" t="str">
        <f ca="1">CELL("format",$G103)</f>
        <v>C2</v>
      </c>
      <c r="O103" s="25" t="str">
        <f ca="1">CELL("format",$H103)</f>
        <v>C2</v>
      </c>
      <c r="P103" s="5"/>
    </row>
    <row r="104" spans="1:10" ht="36" customHeight="1">
      <c r="A104" s="64"/>
      <c r="B104" s="77"/>
      <c r="C104" s="70" t="s">
        <v>20</v>
      </c>
      <c r="D104" s="67"/>
      <c r="E104" s="73"/>
      <c r="F104" s="68"/>
      <c r="G104" s="64"/>
      <c r="H104" s="100"/>
      <c r="J104" s="22" t="str">
        <f ca="1" t="shared" si="23"/>
        <v>LOCKED</v>
      </c>
    </row>
    <row r="105" spans="1:10" ht="36" customHeight="1">
      <c r="A105" s="64"/>
      <c r="B105" s="77" t="s">
        <v>238</v>
      </c>
      <c r="C105" s="104" t="s">
        <v>325</v>
      </c>
      <c r="D105" s="67" t="s">
        <v>338</v>
      </c>
      <c r="E105" s="78" t="s">
        <v>39</v>
      </c>
      <c r="F105" s="11">
        <v>2</v>
      </c>
      <c r="G105" s="92"/>
      <c r="H105" s="100">
        <f>ROUND(G105*F105,2)</f>
        <v>0</v>
      </c>
      <c r="J105" s="22">
        <f ca="1" t="shared" si="23"/>
      </c>
    </row>
    <row r="106" spans="1:10" ht="36" customHeight="1">
      <c r="A106" s="64"/>
      <c r="B106" s="77" t="s">
        <v>239</v>
      </c>
      <c r="C106" s="104" t="s">
        <v>332</v>
      </c>
      <c r="D106" s="79" t="s">
        <v>339</v>
      </c>
      <c r="E106" s="80" t="s">
        <v>54</v>
      </c>
      <c r="F106" s="11">
        <v>55</v>
      </c>
      <c r="G106" s="92"/>
      <c r="H106" s="100">
        <f>ROUND(G106*F106,2)</f>
        <v>0</v>
      </c>
      <c r="J106" s="22">
        <f ca="1" t="shared" si="23"/>
      </c>
    </row>
    <row r="107" spans="1:16" s="3" customFormat="1" ht="30" customHeight="1">
      <c r="A107" s="15" t="s">
        <v>327</v>
      </c>
      <c r="B107" s="16" t="s">
        <v>240</v>
      </c>
      <c r="C107" s="8" t="s">
        <v>328</v>
      </c>
      <c r="D107" s="9" t="s">
        <v>329</v>
      </c>
      <c r="E107" s="10"/>
      <c r="F107" s="11"/>
      <c r="G107" s="93"/>
      <c r="H107" s="100"/>
      <c r="I107" s="95"/>
      <c r="J107" s="22" t="str">
        <f ca="1" t="shared" si="23"/>
        <v>LOCKED</v>
      </c>
      <c r="K107" s="23" t="str">
        <f>CLEAN(CONCATENATE(TRIM($A107),TRIM($C107),TRIM($D107),TRIM($E107)))</f>
        <v>H007Chain Link FenceCW 3550-R3</v>
      </c>
      <c r="L107" s="24" t="e">
        <f>MATCH(K107,#REF!,0)</f>
        <v>#REF!</v>
      </c>
      <c r="M107" s="25" t="str">
        <f ca="1">CELL("format",$F107)</f>
        <v>F0</v>
      </c>
      <c r="N107" s="25" t="str">
        <f ca="1">CELL("format",$G107)</f>
        <v>G</v>
      </c>
      <c r="O107" s="25" t="str">
        <f ca="1">CELL("format",$H107)</f>
        <v>C2</v>
      </c>
      <c r="P107" s="5"/>
    </row>
    <row r="108" spans="1:16" s="3" customFormat="1" ht="30" customHeight="1">
      <c r="A108" s="15" t="s">
        <v>330</v>
      </c>
      <c r="B108" s="12" t="s">
        <v>33</v>
      </c>
      <c r="C108" s="8" t="s">
        <v>331</v>
      </c>
      <c r="D108" s="9"/>
      <c r="E108" s="10" t="s">
        <v>54</v>
      </c>
      <c r="F108" s="11">
        <v>50</v>
      </c>
      <c r="G108" s="92"/>
      <c r="H108" s="100">
        <f>ROUND(G108*F108,2)</f>
        <v>0</v>
      </c>
      <c r="I108" s="96"/>
      <c r="J108" s="22">
        <f ca="1" t="shared" si="23"/>
      </c>
      <c r="K108" s="23" t="str">
        <f>CLEAN(CONCATENATE(TRIM($A108),TRIM($C108),TRIM($D108),TRIM($E108)))</f>
        <v>H0081.83m Heightm</v>
      </c>
      <c r="L108" s="24" t="e">
        <f>MATCH(K108,#REF!,0)</f>
        <v>#REF!</v>
      </c>
      <c r="M108" s="25" t="str">
        <f ca="1">CELL("format",$F108)</f>
        <v>F0</v>
      </c>
      <c r="N108" s="25" t="str">
        <f ca="1">CELL("format",$G108)</f>
        <v>C2</v>
      </c>
      <c r="O108" s="25" t="str">
        <f ca="1">CELL("format",$H108)</f>
        <v>C2</v>
      </c>
      <c r="P108" s="5"/>
    </row>
    <row r="109" spans="1:10" ht="36" customHeight="1">
      <c r="A109" s="64"/>
      <c r="B109" s="77" t="s">
        <v>336</v>
      </c>
      <c r="C109" s="104" t="s">
        <v>326</v>
      </c>
      <c r="D109" s="81" t="s">
        <v>265</v>
      </c>
      <c r="E109" s="80" t="s">
        <v>39</v>
      </c>
      <c r="F109" s="11">
        <v>3</v>
      </c>
      <c r="G109" s="92"/>
      <c r="H109" s="103">
        <f>ROUND(G109*F109,2)</f>
        <v>0</v>
      </c>
      <c r="J109" s="22">
        <f ca="1" t="shared" si="23"/>
      </c>
    </row>
    <row r="110" spans="1:8" ht="30" customHeight="1" thickBot="1">
      <c r="A110" s="82"/>
      <c r="B110" s="83" t="str">
        <f>B6</f>
        <v>A</v>
      </c>
      <c r="C110" s="141" t="str">
        <f>C6</f>
        <v>CENTURY STREET NORTHBOUND MILL AND FILL AND NEW CONSTRUCTION - SASKATCHEWAN AVENUE TO 200M SOUTH</v>
      </c>
      <c r="D110" s="142"/>
      <c r="E110" s="142"/>
      <c r="F110" s="143"/>
      <c r="G110" s="82" t="s">
        <v>13</v>
      </c>
      <c r="H110" s="82">
        <f>SUM(H8:H109)</f>
        <v>0</v>
      </c>
    </row>
    <row r="111" spans="1:8" s="42" customFormat="1" ht="37.5" customHeight="1" thickTop="1">
      <c r="A111" s="64"/>
      <c r="B111" s="139" t="s">
        <v>28</v>
      </c>
      <c r="C111" s="140"/>
      <c r="D111" s="140"/>
      <c r="E111" s="140"/>
      <c r="F111" s="140"/>
      <c r="G111" s="134">
        <f>H110</f>
        <v>0</v>
      </c>
      <c r="H111" s="135"/>
    </row>
    <row r="112" spans="1:8" ht="15.75" customHeight="1">
      <c r="A112" s="84"/>
      <c r="B112" s="85"/>
      <c r="C112" s="86"/>
      <c r="D112" s="87"/>
      <c r="E112" s="86"/>
      <c r="F112" s="86"/>
      <c r="G112" s="88"/>
      <c r="H112" s="89"/>
    </row>
  </sheetData>
  <sheetProtection password="CC3D" sheet="1"/>
  <mergeCells count="4">
    <mergeCell ref="G111:H111"/>
    <mergeCell ref="C6:F6"/>
    <mergeCell ref="B111:F111"/>
    <mergeCell ref="C110:F110"/>
  </mergeCells>
  <conditionalFormatting sqref="D8:D9 D28">
    <cfRule type="cellIs" priority="195" dxfId="168" operator="equal" stopIfTrue="1">
      <formula>"CW 2130-R11"</formula>
    </cfRule>
    <cfRule type="cellIs" priority="196" dxfId="168" operator="equal" stopIfTrue="1">
      <formula>"CW 3120-R2"</formula>
    </cfRule>
    <cfRule type="cellIs" priority="197" dxfId="168" operator="equal" stopIfTrue="1">
      <formula>"CW 3240-R7"</formula>
    </cfRule>
  </conditionalFormatting>
  <conditionalFormatting sqref="D10:D11">
    <cfRule type="cellIs" priority="192" dxfId="168" operator="equal" stopIfTrue="1">
      <formula>"CW 2130-R11"</formula>
    </cfRule>
    <cfRule type="cellIs" priority="193" dxfId="168" operator="equal" stopIfTrue="1">
      <formula>"CW 3120-R2"</formula>
    </cfRule>
    <cfRule type="cellIs" priority="194" dxfId="168" operator="equal" stopIfTrue="1">
      <formula>"CW 3240-R7"</formula>
    </cfRule>
  </conditionalFormatting>
  <conditionalFormatting sqref="D13">
    <cfRule type="cellIs" priority="186" dxfId="168" operator="equal" stopIfTrue="1">
      <formula>"CW 2130-R11"</formula>
    </cfRule>
    <cfRule type="cellIs" priority="187" dxfId="168" operator="equal" stopIfTrue="1">
      <formula>"CW 3120-R2"</formula>
    </cfRule>
    <cfRule type="cellIs" priority="188" dxfId="168" operator="equal" stopIfTrue="1">
      <formula>"CW 3240-R7"</formula>
    </cfRule>
  </conditionalFormatting>
  <conditionalFormatting sqref="D14">
    <cfRule type="cellIs" priority="183" dxfId="168" operator="equal" stopIfTrue="1">
      <formula>"CW 2130-R11"</formula>
    </cfRule>
    <cfRule type="cellIs" priority="184" dxfId="168" operator="equal" stopIfTrue="1">
      <formula>"CW 3120-R2"</formula>
    </cfRule>
    <cfRule type="cellIs" priority="185" dxfId="168" operator="equal" stopIfTrue="1">
      <formula>"CW 3240-R7"</formula>
    </cfRule>
  </conditionalFormatting>
  <conditionalFormatting sqref="D15">
    <cfRule type="cellIs" priority="180" dxfId="168" operator="equal" stopIfTrue="1">
      <formula>"CW 2130-R11"</formula>
    </cfRule>
    <cfRule type="cellIs" priority="181" dxfId="168" operator="equal" stopIfTrue="1">
      <formula>"CW 3120-R2"</formula>
    </cfRule>
    <cfRule type="cellIs" priority="182" dxfId="168" operator="equal" stopIfTrue="1">
      <formula>"CW 3240-R7"</formula>
    </cfRule>
  </conditionalFormatting>
  <conditionalFormatting sqref="D16:D17">
    <cfRule type="cellIs" priority="177" dxfId="168" operator="equal" stopIfTrue="1">
      <formula>"CW 2130-R11"</formula>
    </cfRule>
    <cfRule type="cellIs" priority="178" dxfId="168" operator="equal" stopIfTrue="1">
      <formula>"CW 3120-R2"</formula>
    </cfRule>
    <cfRule type="cellIs" priority="179" dxfId="168" operator="equal" stopIfTrue="1">
      <formula>"CW 3240-R7"</formula>
    </cfRule>
  </conditionalFormatting>
  <conditionalFormatting sqref="D18:D19">
    <cfRule type="cellIs" priority="174" dxfId="168" operator="equal" stopIfTrue="1">
      <formula>"CW 2130-R11"</formula>
    </cfRule>
    <cfRule type="cellIs" priority="175" dxfId="168" operator="equal" stopIfTrue="1">
      <formula>"CW 3120-R2"</formula>
    </cfRule>
    <cfRule type="cellIs" priority="176" dxfId="168" operator="equal" stopIfTrue="1">
      <formula>"CW 3240-R7"</formula>
    </cfRule>
  </conditionalFormatting>
  <conditionalFormatting sqref="D12">
    <cfRule type="cellIs" priority="189" dxfId="168" operator="equal" stopIfTrue="1">
      <formula>"CW 2130-R11"</formula>
    </cfRule>
    <cfRule type="cellIs" priority="190" dxfId="168" operator="equal" stopIfTrue="1">
      <formula>"CW 3120-R2"</formula>
    </cfRule>
    <cfRule type="cellIs" priority="191" dxfId="168" operator="equal" stopIfTrue="1">
      <formula>"CW 3240-R7"</formula>
    </cfRule>
  </conditionalFormatting>
  <conditionalFormatting sqref="D21:D22">
    <cfRule type="cellIs" priority="171" dxfId="168" operator="equal" stopIfTrue="1">
      <formula>"CW 2130-R11"</formula>
    </cfRule>
    <cfRule type="cellIs" priority="172" dxfId="168" operator="equal" stopIfTrue="1">
      <formula>"CW 3120-R2"</formula>
    </cfRule>
    <cfRule type="cellIs" priority="173" dxfId="168" operator="equal" stopIfTrue="1">
      <formula>"CW 3240-R7"</formula>
    </cfRule>
  </conditionalFormatting>
  <conditionalFormatting sqref="D29:D30">
    <cfRule type="cellIs" priority="162" dxfId="168" operator="equal" stopIfTrue="1">
      <formula>"CW 2130-R11"</formula>
    </cfRule>
    <cfRule type="cellIs" priority="163" dxfId="168" operator="equal" stopIfTrue="1">
      <formula>"CW 3120-R2"</formula>
    </cfRule>
    <cfRule type="cellIs" priority="164" dxfId="168" operator="equal" stopIfTrue="1">
      <formula>"CW 3240-R7"</formula>
    </cfRule>
  </conditionalFormatting>
  <conditionalFormatting sqref="D25">
    <cfRule type="cellIs" priority="168" dxfId="168" operator="equal" stopIfTrue="1">
      <formula>"CW 2130-R11"</formula>
    </cfRule>
    <cfRule type="cellIs" priority="169" dxfId="168" operator="equal" stopIfTrue="1">
      <formula>"CW 3120-R2"</formula>
    </cfRule>
    <cfRule type="cellIs" priority="170" dxfId="168" operator="equal" stopIfTrue="1">
      <formula>"CW 3240-R7"</formula>
    </cfRule>
  </conditionalFormatting>
  <conditionalFormatting sqref="D26:D27">
    <cfRule type="cellIs" priority="165" dxfId="168" operator="equal" stopIfTrue="1">
      <formula>"CW 2130-R11"</formula>
    </cfRule>
    <cfRule type="cellIs" priority="166" dxfId="168" operator="equal" stopIfTrue="1">
      <formula>"CW 3120-R2"</formula>
    </cfRule>
    <cfRule type="cellIs" priority="167" dxfId="168" operator="equal" stopIfTrue="1">
      <formula>"CW 3240-R7"</formula>
    </cfRule>
  </conditionalFormatting>
  <conditionalFormatting sqref="D31:D32">
    <cfRule type="cellIs" priority="159" dxfId="168" operator="equal" stopIfTrue="1">
      <formula>"CW 2130-R11"</formula>
    </cfRule>
    <cfRule type="cellIs" priority="160" dxfId="168" operator="equal" stopIfTrue="1">
      <formula>"CW 3120-R2"</formula>
    </cfRule>
    <cfRule type="cellIs" priority="161" dxfId="168" operator="equal" stopIfTrue="1">
      <formula>"CW 3240-R7"</formula>
    </cfRule>
  </conditionalFormatting>
  <conditionalFormatting sqref="D33">
    <cfRule type="cellIs" priority="156" dxfId="168" operator="equal" stopIfTrue="1">
      <formula>"CW 2130-R11"</formula>
    </cfRule>
    <cfRule type="cellIs" priority="157" dxfId="168" operator="equal" stopIfTrue="1">
      <formula>"CW 3120-R2"</formula>
    </cfRule>
    <cfRule type="cellIs" priority="158" dxfId="168" operator="equal" stopIfTrue="1">
      <formula>"CW 3240-R7"</formula>
    </cfRule>
  </conditionalFormatting>
  <conditionalFormatting sqref="D34:D37">
    <cfRule type="cellIs" priority="150" dxfId="168" operator="equal" stopIfTrue="1">
      <formula>"CW 2130-R11"</formula>
    </cfRule>
    <cfRule type="cellIs" priority="151" dxfId="168" operator="equal" stopIfTrue="1">
      <formula>"CW 3120-R2"</formula>
    </cfRule>
    <cfRule type="cellIs" priority="152" dxfId="168" operator="equal" stopIfTrue="1">
      <formula>"CW 3240-R7"</formula>
    </cfRule>
  </conditionalFormatting>
  <conditionalFormatting sqref="D40">
    <cfRule type="cellIs" priority="144" dxfId="168" operator="equal" stopIfTrue="1">
      <formula>"CW 2130-R11"</formula>
    </cfRule>
    <cfRule type="cellIs" priority="145" dxfId="168" operator="equal" stopIfTrue="1">
      <formula>"CW 3120-R2"</formula>
    </cfRule>
    <cfRule type="cellIs" priority="146" dxfId="168" operator="equal" stopIfTrue="1">
      <formula>"CW 3240-R7"</formula>
    </cfRule>
  </conditionalFormatting>
  <conditionalFormatting sqref="D38:D39">
    <cfRule type="cellIs" priority="147" dxfId="168" operator="equal" stopIfTrue="1">
      <formula>"CW 2130-R11"</formula>
    </cfRule>
    <cfRule type="cellIs" priority="148" dxfId="168" operator="equal" stopIfTrue="1">
      <formula>"CW 3120-R2"</formula>
    </cfRule>
    <cfRule type="cellIs" priority="149" dxfId="168" operator="equal" stopIfTrue="1">
      <formula>"CW 3240-R7"</formula>
    </cfRule>
  </conditionalFormatting>
  <conditionalFormatting sqref="D42:D43">
    <cfRule type="cellIs" priority="141" dxfId="168" operator="equal" stopIfTrue="1">
      <formula>"CW 2130-R11"</formula>
    </cfRule>
    <cfRule type="cellIs" priority="142" dxfId="168" operator="equal" stopIfTrue="1">
      <formula>"CW 3120-R2"</formula>
    </cfRule>
    <cfRule type="cellIs" priority="143" dxfId="168" operator="equal" stopIfTrue="1">
      <formula>"CW 3240-R7"</formula>
    </cfRule>
  </conditionalFormatting>
  <conditionalFormatting sqref="D44:D47">
    <cfRule type="cellIs" priority="138" dxfId="168" operator="equal" stopIfTrue="1">
      <formula>"CW 2130-R11"</formula>
    </cfRule>
    <cfRule type="cellIs" priority="139" dxfId="168" operator="equal" stopIfTrue="1">
      <formula>"CW 3120-R2"</formula>
    </cfRule>
    <cfRule type="cellIs" priority="140" dxfId="168" operator="equal" stopIfTrue="1">
      <formula>"CW 3240-R7"</formula>
    </cfRule>
  </conditionalFormatting>
  <conditionalFormatting sqref="D48">
    <cfRule type="cellIs" priority="135" dxfId="168" operator="equal" stopIfTrue="1">
      <formula>"CW 2130-R11"</formula>
    </cfRule>
    <cfRule type="cellIs" priority="136" dxfId="168" operator="equal" stopIfTrue="1">
      <formula>"CW 3120-R2"</formula>
    </cfRule>
    <cfRule type="cellIs" priority="137" dxfId="168" operator="equal" stopIfTrue="1">
      <formula>"CW 3240-R7"</formula>
    </cfRule>
  </conditionalFormatting>
  <conditionalFormatting sqref="D49">
    <cfRule type="cellIs" priority="132" dxfId="168" operator="equal" stopIfTrue="1">
      <formula>"CW 2130-R11"</formula>
    </cfRule>
    <cfRule type="cellIs" priority="133" dxfId="168" operator="equal" stopIfTrue="1">
      <formula>"CW 3120-R2"</formula>
    </cfRule>
    <cfRule type="cellIs" priority="134" dxfId="168" operator="equal" stopIfTrue="1">
      <formula>"CW 3240-R7"</formula>
    </cfRule>
  </conditionalFormatting>
  <conditionalFormatting sqref="D51">
    <cfRule type="cellIs" priority="129" dxfId="168" operator="equal" stopIfTrue="1">
      <formula>"CW 2130-R11"</formula>
    </cfRule>
    <cfRule type="cellIs" priority="130" dxfId="168" operator="equal" stopIfTrue="1">
      <formula>"CW 3120-R2"</formula>
    </cfRule>
    <cfRule type="cellIs" priority="131" dxfId="168" operator="equal" stopIfTrue="1">
      <formula>"CW 3240-R7"</formula>
    </cfRule>
  </conditionalFormatting>
  <conditionalFormatting sqref="D52">
    <cfRule type="cellIs" priority="126" dxfId="168" operator="equal" stopIfTrue="1">
      <formula>"CW 2130-R11"</formula>
    </cfRule>
    <cfRule type="cellIs" priority="127" dxfId="168" operator="equal" stopIfTrue="1">
      <formula>"CW 3120-R2"</formula>
    </cfRule>
    <cfRule type="cellIs" priority="128" dxfId="168" operator="equal" stopIfTrue="1">
      <formula>"CW 3240-R7"</formula>
    </cfRule>
  </conditionalFormatting>
  <conditionalFormatting sqref="D53">
    <cfRule type="cellIs" priority="120" dxfId="168" operator="equal" stopIfTrue="1">
      <formula>"CW 2130-R11"</formula>
    </cfRule>
    <cfRule type="cellIs" priority="121" dxfId="168" operator="equal" stopIfTrue="1">
      <formula>"CW 3120-R2"</formula>
    </cfRule>
    <cfRule type="cellIs" priority="122" dxfId="168" operator="equal" stopIfTrue="1">
      <formula>"CW 3240-R7"</formula>
    </cfRule>
  </conditionalFormatting>
  <conditionalFormatting sqref="D54">
    <cfRule type="cellIs" priority="117" dxfId="168" operator="equal" stopIfTrue="1">
      <formula>"CW 2130-R11"</formula>
    </cfRule>
    <cfRule type="cellIs" priority="118" dxfId="168" operator="equal" stopIfTrue="1">
      <formula>"CW 3120-R2"</formula>
    </cfRule>
    <cfRule type="cellIs" priority="119" dxfId="168" operator="equal" stopIfTrue="1">
      <formula>"CW 3240-R7"</formula>
    </cfRule>
  </conditionalFormatting>
  <conditionalFormatting sqref="D56">
    <cfRule type="cellIs" priority="114" dxfId="168" operator="equal" stopIfTrue="1">
      <formula>"CW 2130-R11"</formula>
    </cfRule>
    <cfRule type="cellIs" priority="115" dxfId="168" operator="equal" stopIfTrue="1">
      <formula>"CW 3120-R2"</formula>
    </cfRule>
    <cfRule type="cellIs" priority="116" dxfId="168" operator="equal" stopIfTrue="1">
      <formula>"CW 3240-R7"</formula>
    </cfRule>
  </conditionalFormatting>
  <conditionalFormatting sqref="D57">
    <cfRule type="cellIs" priority="111" dxfId="168" operator="equal" stopIfTrue="1">
      <formula>"CW 2130-R11"</formula>
    </cfRule>
    <cfRule type="cellIs" priority="112" dxfId="168" operator="equal" stopIfTrue="1">
      <formula>"CW 3120-R2"</formula>
    </cfRule>
    <cfRule type="cellIs" priority="113" dxfId="168" operator="equal" stopIfTrue="1">
      <formula>"CW 3240-R7"</formula>
    </cfRule>
  </conditionalFormatting>
  <conditionalFormatting sqref="D59">
    <cfRule type="cellIs" priority="108" dxfId="168" operator="equal" stopIfTrue="1">
      <formula>"CW 2130-R11"</formula>
    </cfRule>
    <cfRule type="cellIs" priority="109" dxfId="168" operator="equal" stopIfTrue="1">
      <formula>"CW 3120-R2"</formula>
    </cfRule>
    <cfRule type="cellIs" priority="110" dxfId="168" operator="equal" stopIfTrue="1">
      <formula>"CW 3240-R7"</formula>
    </cfRule>
  </conditionalFormatting>
  <conditionalFormatting sqref="D61">
    <cfRule type="cellIs" priority="102" dxfId="168" operator="equal" stopIfTrue="1">
      <formula>"CW 2130-R11"</formula>
    </cfRule>
    <cfRule type="cellIs" priority="103" dxfId="168" operator="equal" stopIfTrue="1">
      <formula>"CW 3120-R2"</formula>
    </cfRule>
    <cfRule type="cellIs" priority="104" dxfId="168" operator="equal" stopIfTrue="1">
      <formula>"CW 3240-R7"</formula>
    </cfRule>
  </conditionalFormatting>
  <conditionalFormatting sqref="D62:D63">
    <cfRule type="cellIs" priority="99" dxfId="168" operator="equal" stopIfTrue="1">
      <formula>"CW 2130-R11"</formula>
    </cfRule>
    <cfRule type="cellIs" priority="100" dxfId="168" operator="equal" stopIfTrue="1">
      <formula>"CW 3120-R2"</formula>
    </cfRule>
    <cfRule type="cellIs" priority="101" dxfId="168" operator="equal" stopIfTrue="1">
      <formula>"CW 3240-R7"</formula>
    </cfRule>
  </conditionalFormatting>
  <conditionalFormatting sqref="D65:D67">
    <cfRule type="cellIs" priority="96" dxfId="168" operator="equal" stopIfTrue="1">
      <formula>"CW 2130-R11"</formula>
    </cfRule>
    <cfRule type="cellIs" priority="97" dxfId="168" operator="equal" stopIfTrue="1">
      <formula>"CW 3120-R2"</formula>
    </cfRule>
    <cfRule type="cellIs" priority="98" dxfId="168" operator="equal" stopIfTrue="1">
      <formula>"CW 3240-R7"</formula>
    </cfRule>
  </conditionalFormatting>
  <conditionalFormatting sqref="D68:D69">
    <cfRule type="cellIs" priority="93" dxfId="168" operator="equal" stopIfTrue="1">
      <formula>"CW 2130-R11"</formula>
    </cfRule>
    <cfRule type="cellIs" priority="94" dxfId="168" operator="equal" stopIfTrue="1">
      <formula>"CW 3120-R2"</formula>
    </cfRule>
    <cfRule type="cellIs" priority="95" dxfId="168" operator="equal" stopIfTrue="1">
      <formula>"CW 3240-R7"</formula>
    </cfRule>
  </conditionalFormatting>
  <conditionalFormatting sqref="D71">
    <cfRule type="cellIs" priority="90" dxfId="168" operator="equal" stopIfTrue="1">
      <formula>"CW 2130-R11"</formula>
    </cfRule>
    <cfRule type="cellIs" priority="91" dxfId="168" operator="equal" stopIfTrue="1">
      <formula>"CW 3120-R2"</formula>
    </cfRule>
    <cfRule type="cellIs" priority="92" dxfId="168" operator="equal" stopIfTrue="1">
      <formula>"CW 3240-R7"</formula>
    </cfRule>
  </conditionalFormatting>
  <conditionalFormatting sqref="D72">
    <cfRule type="cellIs" priority="87" dxfId="168" operator="equal" stopIfTrue="1">
      <formula>"CW 2130-R11"</formula>
    </cfRule>
    <cfRule type="cellIs" priority="88" dxfId="168" operator="equal" stopIfTrue="1">
      <formula>"CW 3120-R2"</formula>
    </cfRule>
    <cfRule type="cellIs" priority="89" dxfId="168" operator="equal" stopIfTrue="1">
      <formula>"CW 3240-R7"</formula>
    </cfRule>
  </conditionalFormatting>
  <conditionalFormatting sqref="D74:D75 D88">
    <cfRule type="cellIs" priority="85" dxfId="168" operator="equal" stopIfTrue="1">
      <formula>"CW 3120-R2"</formula>
    </cfRule>
    <cfRule type="cellIs" priority="86" dxfId="168" operator="equal" stopIfTrue="1">
      <formula>"CW 3240-R7"</formula>
    </cfRule>
  </conditionalFormatting>
  <conditionalFormatting sqref="D78">
    <cfRule type="cellIs" priority="83" dxfId="168" operator="equal" stopIfTrue="1">
      <formula>"CW 3120-R2"</formula>
    </cfRule>
    <cfRule type="cellIs" priority="84" dxfId="168" operator="equal" stopIfTrue="1">
      <formula>"CW 3240-R7"</formula>
    </cfRule>
  </conditionalFormatting>
  <conditionalFormatting sqref="D86:D87">
    <cfRule type="cellIs" priority="79" dxfId="168" operator="equal" stopIfTrue="1">
      <formula>"CW 3120-R2"</formula>
    </cfRule>
    <cfRule type="cellIs" priority="80" dxfId="168" operator="equal" stopIfTrue="1">
      <formula>"CW 3240-R7"</formula>
    </cfRule>
  </conditionalFormatting>
  <conditionalFormatting sqref="D93 D91">
    <cfRule type="cellIs" priority="67" dxfId="168" operator="equal" stopIfTrue="1">
      <formula>"CW 2130-R11"</formula>
    </cfRule>
    <cfRule type="cellIs" priority="68" dxfId="168" operator="equal" stopIfTrue="1">
      <formula>"CW 3120-R2"</formula>
    </cfRule>
    <cfRule type="cellIs" priority="69" dxfId="168" operator="equal" stopIfTrue="1">
      <formula>"CW 3240-R7"</formula>
    </cfRule>
  </conditionalFormatting>
  <conditionalFormatting sqref="D92">
    <cfRule type="cellIs" priority="70" dxfId="168" operator="equal" stopIfTrue="1">
      <formula>"CW 3120-R2"</formula>
    </cfRule>
    <cfRule type="cellIs" priority="71" dxfId="168" operator="equal" stopIfTrue="1">
      <formula>"CW 3240-R7"</formula>
    </cfRule>
  </conditionalFormatting>
  <conditionalFormatting sqref="D94:D96">
    <cfRule type="cellIs" priority="64" dxfId="168" operator="equal" stopIfTrue="1">
      <formula>"CW 2130-R11"</formula>
    </cfRule>
    <cfRule type="cellIs" priority="65" dxfId="168" operator="equal" stopIfTrue="1">
      <formula>"CW 3120-R2"</formula>
    </cfRule>
    <cfRule type="cellIs" priority="66" dxfId="168" operator="equal" stopIfTrue="1">
      <formula>"CW 3240-R7"</formula>
    </cfRule>
  </conditionalFormatting>
  <conditionalFormatting sqref="D97">
    <cfRule type="cellIs" priority="61" dxfId="168" operator="equal" stopIfTrue="1">
      <formula>"CW 2130-R11"</formula>
    </cfRule>
    <cfRule type="cellIs" priority="62" dxfId="168" operator="equal" stopIfTrue="1">
      <formula>"CW 3120-R2"</formula>
    </cfRule>
    <cfRule type="cellIs" priority="63" dxfId="168" operator="equal" stopIfTrue="1">
      <formula>"CW 3240-R7"</formula>
    </cfRule>
  </conditionalFormatting>
  <conditionalFormatting sqref="D103">
    <cfRule type="cellIs" priority="58" dxfId="168" operator="equal" stopIfTrue="1">
      <formula>"CW 2130-R11"</formula>
    </cfRule>
    <cfRule type="cellIs" priority="59" dxfId="168" operator="equal" stopIfTrue="1">
      <formula>"CW 3120-R2"</formula>
    </cfRule>
    <cfRule type="cellIs" priority="60" dxfId="168" operator="equal" stopIfTrue="1">
      <formula>"CW 3240-R7"</formula>
    </cfRule>
  </conditionalFormatting>
  <conditionalFormatting sqref="D23">
    <cfRule type="cellIs" priority="55" dxfId="168" operator="equal" stopIfTrue="1">
      <formula>"CW 2130-R11"</formula>
    </cfRule>
    <cfRule type="cellIs" priority="56" dxfId="168" operator="equal" stopIfTrue="1">
      <formula>"CW 3120-R2"</formula>
    </cfRule>
    <cfRule type="cellIs" priority="57" dxfId="168" operator="equal" stopIfTrue="1">
      <formula>"CW 3240-R7"</formula>
    </cfRule>
  </conditionalFormatting>
  <conditionalFormatting sqref="D24">
    <cfRule type="cellIs" priority="52" dxfId="168" operator="equal" stopIfTrue="1">
      <formula>"CW 2130-R11"</formula>
    </cfRule>
    <cfRule type="cellIs" priority="53" dxfId="168" operator="equal" stopIfTrue="1">
      <formula>"CW 3120-R2"</formula>
    </cfRule>
    <cfRule type="cellIs" priority="54" dxfId="168" operator="equal" stopIfTrue="1">
      <formula>"CW 3240-R7"</formula>
    </cfRule>
  </conditionalFormatting>
  <conditionalFormatting sqref="D98">
    <cfRule type="cellIs" priority="46" dxfId="168" operator="equal" stopIfTrue="1">
      <formula>"CW 2130-R11"</formula>
    </cfRule>
    <cfRule type="cellIs" priority="47" dxfId="168" operator="equal" stopIfTrue="1">
      <formula>"CW 3120-R2"</formula>
    </cfRule>
    <cfRule type="cellIs" priority="48" dxfId="168" operator="equal" stopIfTrue="1">
      <formula>"CW 3240-R7"</formula>
    </cfRule>
  </conditionalFormatting>
  <conditionalFormatting sqref="D41">
    <cfRule type="cellIs" priority="43" dxfId="168" operator="equal" stopIfTrue="1">
      <formula>"CW 2130-R11"</formula>
    </cfRule>
    <cfRule type="cellIs" priority="44" dxfId="168" operator="equal" stopIfTrue="1">
      <formula>"CW 3120-R2"</formula>
    </cfRule>
    <cfRule type="cellIs" priority="45" dxfId="168" operator="equal" stopIfTrue="1">
      <formula>"CW 3240-R7"</formula>
    </cfRule>
  </conditionalFormatting>
  <conditionalFormatting sqref="D50">
    <cfRule type="cellIs" priority="40" dxfId="168" operator="equal" stopIfTrue="1">
      <formula>"CW 2130-R11"</formula>
    </cfRule>
    <cfRule type="cellIs" priority="41" dxfId="168" operator="equal" stopIfTrue="1">
      <formula>"CW 3120-R2"</formula>
    </cfRule>
    <cfRule type="cellIs" priority="42" dxfId="168" operator="equal" stopIfTrue="1">
      <formula>"CW 3240-R7"</formula>
    </cfRule>
  </conditionalFormatting>
  <conditionalFormatting sqref="D76:D77">
    <cfRule type="cellIs" priority="38" dxfId="168" operator="equal" stopIfTrue="1">
      <formula>"CW 3120-R2"</formula>
    </cfRule>
    <cfRule type="cellIs" priority="39" dxfId="168" operator="equal" stopIfTrue="1">
      <formula>"CW 3240-R7"</formula>
    </cfRule>
  </conditionalFormatting>
  <conditionalFormatting sqref="D82:D83">
    <cfRule type="cellIs" priority="33" dxfId="168" operator="equal" stopIfTrue="1">
      <formula>"CW 2130-R11"</formula>
    </cfRule>
    <cfRule type="cellIs" priority="34" dxfId="168" operator="equal" stopIfTrue="1">
      <formula>"CW 3120-R2"</formula>
    </cfRule>
    <cfRule type="cellIs" priority="35" dxfId="168" operator="equal" stopIfTrue="1">
      <formula>"CW 3240-R7"</formula>
    </cfRule>
  </conditionalFormatting>
  <conditionalFormatting sqref="D81">
    <cfRule type="cellIs" priority="36" dxfId="168" operator="equal" stopIfTrue="1">
      <formula>"CW 3120-R2"</formula>
    </cfRule>
    <cfRule type="cellIs" priority="37" dxfId="168" operator="equal" stopIfTrue="1">
      <formula>"CW 3240-R7"</formula>
    </cfRule>
  </conditionalFormatting>
  <conditionalFormatting sqref="D84:D85">
    <cfRule type="cellIs" priority="31" dxfId="168" operator="equal" stopIfTrue="1">
      <formula>"CW 3120-R2"</formula>
    </cfRule>
    <cfRule type="cellIs" priority="32" dxfId="168" operator="equal" stopIfTrue="1">
      <formula>"CW 3240-R7"</formula>
    </cfRule>
  </conditionalFormatting>
  <conditionalFormatting sqref="D79:D80">
    <cfRule type="cellIs" priority="27" dxfId="168" operator="equal" stopIfTrue="1">
      <formula>"CW 3120-R2"</formula>
    </cfRule>
    <cfRule type="cellIs" priority="28" dxfId="168" operator="equal" stopIfTrue="1">
      <formula>"CW 3240-R7"</formula>
    </cfRule>
  </conditionalFormatting>
  <conditionalFormatting sqref="D58">
    <cfRule type="cellIs" priority="21" dxfId="168" operator="equal" stopIfTrue="1">
      <formula>"CW 2130-R11"</formula>
    </cfRule>
    <cfRule type="cellIs" priority="22" dxfId="168" operator="equal" stopIfTrue="1">
      <formula>"CW 3120-R2"</formula>
    </cfRule>
    <cfRule type="cellIs" priority="23" dxfId="168" operator="equal" stopIfTrue="1">
      <formula>"CW 3240-R7"</formula>
    </cfRule>
  </conditionalFormatting>
  <conditionalFormatting sqref="D99:D101">
    <cfRule type="cellIs" priority="18" dxfId="168" operator="equal" stopIfTrue="1">
      <formula>"CW 2130-R11"</formula>
    </cfRule>
    <cfRule type="cellIs" priority="19" dxfId="168" operator="equal" stopIfTrue="1">
      <formula>"CW 3120-R2"</formula>
    </cfRule>
    <cfRule type="cellIs" priority="20" dxfId="168" operator="equal" stopIfTrue="1">
      <formula>"CW 3240-R7"</formula>
    </cfRule>
  </conditionalFormatting>
  <conditionalFormatting sqref="D107">
    <cfRule type="cellIs" priority="15" dxfId="168" operator="equal" stopIfTrue="1">
      <formula>"CW 2130-R11"</formula>
    </cfRule>
    <cfRule type="cellIs" priority="16" dxfId="168" operator="equal" stopIfTrue="1">
      <formula>"CW 3120-R2"</formula>
    </cfRule>
    <cfRule type="cellIs" priority="17" dxfId="168" operator="equal" stopIfTrue="1">
      <formula>"CW 3240-R7"</formula>
    </cfRule>
  </conditionalFormatting>
  <conditionalFormatting sqref="D108">
    <cfRule type="cellIs" priority="9" dxfId="168" operator="equal" stopIfTrue="1">
      <formula>"CW 2130-R11"</formula>
    </cfRule>
    <cfRule type="cellIs" priority="10" dxfId="168" operator="equal" stopIfTrue="1">
      <formula>"CW 3120-R2"</formula>
    </cfRule>
    <cfRule type="cellIs" priority="11" dxfId="168" operator="equal" stopIfTrue="1">
      <formula>"CW 3240-R7"</formula>
    </cfRule>
  </conditionalFormatting>
  <conditionalFormatting sqref="D60">
    <cfRule type="cellIs" priority="6" dxfId="168" operator="equal" stopIfTrue="1">
      <formula>"CW 2130-R11"</formula>
    </cfRule>
    <cfRule type="cellIs" priority="7" dxfId="168" operator="equal" stopIfTrue="1">
      <formula>"CW 3120-R2"</formula>
    </cfRule>
    <cfRule type="cellIs" priority="8" dxfId="168" operator="equal" stopIfTrue="1">
      <formula>"CW 3240-R7"</formula>
    </cfRule>
  </conditionalFormatting>
  <conditionalFormatting sqref="D89">
    <cfRule type="cellIs" priority="4" dxfId="168" operator="equal" stopIfTrue="1">
      <formula>"CW 2130-R11"</formula>
    </cfRule>
    <cfRule type="cellIs" priority="5" dxfId="168" operator="equal" stopIfTrue="1">
      <formula>"CW 3240-R7"</formula>
    </cfRule>
  </conditionalFormatting>
  <conditionalFormatting sqref="D64">
    <cfRule type="cellIs" priority="1" dxfId="168" operator="equal" stopIfTrue="1">
      <formula>"CW 2130-R11"</formula>
    </cfRule>
    <cfRule type="cellIs" priority="2" dxfId="168" operator="equal" stopIfTrue="1">
      <formula>"CW 3120-R2"</formula>
    </cfRule>
    <cfRule type="cellIs" priority="3" dxfId="168"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8:G9 G11:G17 G19 G103 G24 G30 G32 G60 G35:G37 G39 G41:G43 G57:G58 G105:G106 G67 G69 G71:G72 G87:G89 G77 G91 G93 G85 G22 G46:G50 G75 G80 G82:G83 G54 G108:G109 G26:G28 G52 G95:G99 G101 G62:G64">
      <formula1>IF(G8&gt;=0.01,ROUND(G8,2),0.01)</formula1>
    </dataValidation>
    <dataValidation type="custom" allowBlank="1" showInputMessage="1" showErrorMessage="1" error="If you can enter a Unit  Price in this cell, pLease contact the Contract Administrator immediately!" sqref="G10 G18 G21 G25 G29 G31 G33:G34 G38 G23 G44 G51 G56 G107 G61 G65:G66 G68 G74 G84 G86 G94 G40 G76 G81 G78:G79 G59">
      <formula1>"isblank(G3)"</formula1>
    </dataValidation>
    <dataValidation type="decimal" operator="greaterThan" allowBlank="1" showErrorMessage="1" prompt="Enter your Unit Bid Price.&#10;You do not need to type in the &quot;$&quot;" errorTitle="Illegal Entry" error="Unit Prices must be greater than 0. " sqref="G92 G100">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75" r:id="rId1"/>
  <headerFooter alignWithMargins="0">
    <oddHeader>&amp;L&amp;10The City of Winnipeg
Bid Opportunity No. 516-2014 
&amp;XTemplate Version: C420131129-RW&amp;R&amp;10Bid Submission
Page &amp;P+3 of 12</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 By: C.D.H.
File Size 152KB</dc:description>
  <cp:lastModifiedBy>Heide, Chris</cp:lastModifiedBy>
  <cp:lastPrinted>2014-05-29T20:23:09Z</cp:lastPrinted>
  <dcterms:created xsi:type="dcterms:W3CDTF">1999-03-31T15:44:33Z</dcterms:created>
  <dcterms:modified xsi:type="dcterms:W3CDTF">2014-05-29T20:23:52Z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