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832" windowWidth="19176" windowHeight="5508" firstSheet="1" activeTab="1"/>
  </bookViews>
  <sheets>
    <sheet name="Instructions" sheetId="1" r:id="rId1"/>
    <sheet name="FORM B - PRICES " sheetId="2" r:id="rId2"/>
  </sheets>
  <externalReferences>
    <externalReference r:id="rId5"/>
  </externalReferences>
  <definedNames>
    <definedName name="ColumnTypes" localSheetId="1">{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 '!#REF!</definedName>
    <definedName name="HEADER">#REF!</definedName>
    <definedName name="PAGE1OF13" localSheetId="1">'FORM B - PRICES '!#REF!</definedName>
    <definedName name="PAGE1OF13">#REF!</definedName>
    <definedName name="_xlnm.Print_Area" localSheetId="1">'FORM B - PRICES '!$B$6:$H$76</definedName>
    <definedName name="_xlnm.Print_Area" localSheetId="0">'Instructions'!$A$1:$I$25</definedName>
    <definedName name="_xlnm.Print_Titles" localSheetId="1">'FORM B - PRICES '!$1:$5</definedName>
    <definedName name="TEMP" localSheetId="1">'FORM B - PRICES '!#REF!</definedName>
    <definedName name="TEMP">#REF!</definedName>
    <definedName name="TENDERNO.181-" localSheetId="1">'FORM B - PRICES '!#REF!</definedName>
    <definedName name="TENDERNO.181-">#REF!</definedName>
    <definedName name="TENDERSUBMISSI" localSheetId="1">'FORM B - PRICES '!#REF!</definedName>
    <definedName name="TENDERSUBMISSI">#REF!</definedName>
    <definedName name="TESTHEAD" localSheetId="1">'FORM B - PRICES '!#REF!</definedName>
    <definedName name="TESTHEAD">#REF!</definedName>
    <definedName name="XEVERYTHING" localSheetId="1">'FORM B - PRICES '!$B$1:$IV$73</definedName>
    <definedName name="XEVERYTHING">#REF!</definedName>
    <definedName name="XITEMS" localSheetId="1">'FORM B - PRICES '!$B$6:$IV$73</definedName>
    <definedName name="XITEMS">#REF!</definedName>
  </definedNames>
  <calcPr fullCalcOnLoad="1" fullPrecision="0"/>
</workbook>
</file>

<file path=xl/sharedStrings.xml><?xml version="1.0" encoding="utf-8"?>
<sst xmlns="http://schemas.openxmlformats.org/spreadsheetml/2006/main" count="330" uniqueCount="230">
  <si>
    <t>FORM B: PRICES</t>
  </si>
  <si>
    <t>UNIT PRICES</t>
  </si>
  <si>
    <t/>
  </si>
  <si>
    <t>ITEM</t>
  </si>
  <si>
    <t>DESCRIPTION</t>
  </si>
  <si>
    <t>SPEC.</t>
  </si>
  <si>
    <t>UNIT</t>
  </si>
  <si>
    <t>APPROX.</t>
  </si>
  <si>
    <t>UNIT PRICE</t>
  </si>
  <si>
    <t>AMOUNT</t>
  </si>
  <si>
    <t>REF.</t>
  </si>
  <si>
    <t>QUANTITY</t>
  </si>
  <si>
    <t>A</t>
  </si>
  <si>
    <t>EARTH AND BASE WORKS</t>
  </si>
  <si>
    <t>ROADWORKS - RENEWALS</t>
  </si>
  <si>
    <t>ROADWORKS - NEW CONSTRUCTION</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</si>
  <si>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</si>
  <si>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</si>
  <si>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</si>
  <si>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</si>
  <si>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</si>
  <si>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</si>
  <si>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</si>
  <si>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</si>
  <si>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</si>
  <si>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</si>
  <si>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</si>
  <si>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</si>
  <si>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</si>
  <si>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</si>
  <si>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</si>
  <si>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</si>
  <si>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A010</t>
  </si>
  <si>
    <t>Supplying and Placing Base Course Material</t>
  </si>
  <si>
    <t>A012</t>
  </si>
  <si>
    <t>Grading of Boulevards</t>
  </si>
  <si>
    <t>each</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</si>
  <si>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</si>
  <si>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</si>
  <si>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</si>
  <si>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</si>
  <si>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</si>
  <si>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</si>
  <si>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</si>
  <si>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</si>
  <si>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</si>
  <si>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</si>
  <si>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</si>
  <si>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</si>
  <si>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</si>
  <si>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</si>
  <si>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</si>
  <si>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B189</t>
  </si>
  <si>
    <t>Regrading Existing Interlocking Paving Stones</t>
  </si>
  <si>
    <t>C001</t>
  </si>
  <si>
    <t>Concrete Pavements, Median Slabs, Bull-noses, and Safety Medians</t>
  </si>
  <si>
    <t>E028</t>
  </si>
  <si>
    <t>E029</t>
  </si>
  <si>
    <t xml:space="preserve">AP-009 - Barrier Curb and Gutter Inlet Cover </t>
  </si>
  <si>
    <t>F001</t>
  </si>
  <si>
    <t>F003</t>
  </si>
  <si>
    <t>F005</t>
  </si>
  <si>
    <t>iv)</t>
  </si>
  <si>
    <t>G001</t>
  </si>
  <si>
    <t>Sodding</t>
  </si>
  <si>
    <t>G003</t>
  </si>
  <si>
    <t>F009</t>
  </si>
  <si>
    <t>F010</t>
  </si>
  <si>
    <t>F011</t>
  </si>
  <si>
    <t>F018</t>
  </si>
  <si>
    <t>(SEE B8)</t>
  </si>
  <si>
    <t>E023</t>
  </si>
  <si>
    <t>E024</t>
  </si>
  <si>
    <t>AP-004 - Standard Frame for Manhole and Catch Basin</t>
  </si>
  <si>
    <t>AP-008 - Barrier Curb and Gutter Inlet Frame and Box</t>
  </si>
  <si>
    <t>Adjustment of Catch Basins / Manholes Frames</t>
  </si>
  <si>
    <t>Lifter Rings</t>
  </si>
  <si>
    <t>Adjustment of Valve Boxes</t>
  </si>
  <si>
    <t>Valve Box Extensions</t>
  </si>
  <si>
    <t>Adjustment of Curb Stop Boxes</t>
  </si>
  <si>
    <t>Curb Stop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</si>
  <si>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</si>
  <si>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</si>
  <si>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</si>
  <si>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</si>
  <si>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</si>
  <si>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</si>
  <si>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</si>
  <si>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</si>
  <si>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</si>
  <si>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</si>
  <si>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</si>
  <si>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</si>
  <si>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</si>
  <si>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</si>
  <si>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</si>
  <si>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</si>
  <si>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</si>
  <si>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</si>
  <si>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</si>
  <si>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</si>
  <si>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</si>
  <si>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</si>
  <si>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A.3</t>
  </si>
  <si>
    <t>A.4</t>
  </si>
  <si>
    <t>A.5</t>
  </si>
  <si>
    <t>A.6</t>
  </si>
  <si>
    <t>A.7</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</si>
  <si>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</si>
  <si>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</si>
  <si>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</si>
  <si>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</si>
  <si>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</si>
  <si>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</si>
  <si>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</si>
  <si>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</si>
  <si>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</si>
  <si>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</si>
  <si>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</si>
  <si>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</si>
  <si>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</si>
  <si>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</si>
  <si>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</si>
  <si>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</si>
  <si>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</si>
  <si>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</si>
  <si>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</si>
  <si>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</si>
  <si>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</si>
  <si>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</si>
  <si>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</si>
  <si>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</si>
  <si>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</si>
  <si>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</si>
  <si>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</si>
  <si>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</si>
  <si>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</si>
  <si>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</si>
  <si>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B214rl</t>
  </si>
  <si>
    <t>Curb Ramp (8-12 mm reveal ht, Monolithic)</t>
  </si>
  <si>
    <t>SD-229C,D</t>
  </si>
  <si>
    <t>A.13</t>
  </si>
  <si>
    <t>A.14</t>
  </si>
  <si>
    <t>A.15</t>
  </si>
  <si>
    <t>A.16</t>
  </si>
  <si>
    <t>SD-229C</t>
  </si>
  <si>
    <t>A.17</t>
  </si>
  <si>
    <t>A.18</t>
  </si>
  <si>
    <t>A.19</t>
  </si>
  <si>
    <t>CW 2130-R12</t>
  </si>
  <si>
    <t>A.20</t>
  </si>
  <si>
    <t>A.21</t>
  </si>
  <si>
    <t>Replacing Existing Manhole and Catch Basin  Frames &amp; Covers</t>
  </si>
  <si>
    <t>A.22</t>
  </si>
  <si>
    <t>A.23</t>
  </si>
  <si>
    <t>A.24</t>
  </si>
  <si>
    <t>A.25</t>
  </si>
  <si>
    <t>A.26</t>
  </si>
  <si>
    <t>CW 3210-R7</t>
  </si>
  <si>
    <t>A.27</t>
  </si>
  <si>
    <t>A.28</t>
  </si>
  <si>
    <t>51 mm</t>
  </si>
  <si>
    <t>A.29</t>
  </si>
  <si>
    <t>A.30</t>
  </si>
  <si>
    <t>CW 3510-R9</t>
  </si>
  <si>
    <t>G002</t>
  </si>
  <si>
    <t xml:space="preserve"> width &lt; 600 mm</t>
  </si>
  <si>
    <t xml:space="preserve"> width &gt; or = 600 mm</t>
  </si>
  <si>
    <t>B123rl</t>
  </si>
  <si>
    <t>Monolithic Curb and Sidewalk</t>
  </si>
  <si>
    <t>SD-228B</t>
  </si>
  <si>
    <t>B077-72</t>
  </si>
  <si>
    <t>B091-72</t>
  </si>
  <si>
    <t>150 mm Concrete Pavement (Type B)</t>
  </si>
  <si>
    <t>B100r</t>
  </si>
  <si>
    <t>Miscellaneous Concrete Slab Removal</t>
  </si>
  <si>
    <t>B104r</t>
  </si>
  <si>
    <t>B107i</t>
  </si>
  <si>
    <t xml:space="preserve">Miscellaneous Concrete Slab Installation </t>
  </si>
  <si>
    <t>B111i</t>
  </si>
  <si>
    <t>B111iA</t>
  </si>
  <si>
    <t>150 mm Reinforced Sidewalk</t>
  </si>
  <si>
    <t>B125</t>
  </si>
  <si>
    <t>Supply of Precast  Sidewalk Blocks</t>
  </si>
  <si>
    <t>CW 3330-R5</t>
  </si>
  <si>
    <t>B125A</t>
  </si>
  <si>
    <t>Removal of Precast Sidewalk Blocks</t>
  </si>
  <si>
    <t>C065</t>
  </si>
  <si>
    <t>Construction of  Curb Ramp (8-12 mm ht, Monolithic)</t>
  </si>
  <si>
    <t>B124</t>
  </si>
  <si>
    <t>Adjustment of Precast  Sidewalk Blocks</t>
  </si>
  <si>
    <t>B126r</t>
  </si>
  <si>
    <t>Concrete Curb Removal</t>
  </si>
  <si>
    <t>B127r</t>
  </si>
  <si>
    <t>C051</t>
  </si>
  <si>
    <t>100 mm Concrete Sidewalk</t>
  </si>
  <si>
    <t xml:space="preserve">CW 3325-R5  </t>
  </si>
  <si>
    <t>CW 3110-R18</t>
  </si>
  <si>
    <t xml:space="preserve">CW 3230-R8
</t>
  </si>
  <si>
    <t>B104rA</t>
  </si>
  <si>
    <t>B121rlA</t>
  </si>
  <si>
    <t>B121rlC</t>
  </si>
  <si>
    <t>B199</t>
  </si>
  <si>
    <t>Construction of Asphalt Patches</t>
  </si>
  <si>
    <t xml:space="preserve">CW 3410-R10 </t>
  </si>
  <si>
    <t>E026</t>
  </si>
  <si>
    <t>AP-006 - Standard Grated Cover for Standard Frame</t>
  </si>
  <si>
    <t>F004</t>
  </si>
  <si>
    <t>38 mm</t>
  </si>
  <si>
    <t>F013</t>
  </si>
  <si>
    <t>Supply of Curb Inlet Frames</t>
  </si>
  <si>
    <t xml:space="preserve">CW 3210-R7
</t>
  </si>
  <si>
    <t>F015</t>
  </si>
  <si>
    <t>Adjustment of Curb and Gutter Inlet Frames</t>
  </si>
  <si>
    <t>G004</t>
  </si>
  <si>
    <t>Seeding</t>
  </si>
  <si>
    <t>CW 3520-R7</t>
  </si>
  <si>
    <t xml:space="preserve">LOCAL SIDEWALK RENEWALS </t>
  </si>
  <si>
    <t>Barrier 150 mm</t>
  </si>
  <si>
    <t>A.1</t>
  </si>
  <si>
    <t>CW 3310-R15</t>
  </si>
  <si>
    <t>B057-24</t>
  </si>
  <si>
    <t>200 mm Concrete Pavement (Type B)</t>
  </si>
  <si>
    <t>Locked?</t>
  </si>
  <si>
    <t>Joined, Trimmed, &amp; Cleaned for Checking</t>
  </si>
  <si>
    <t>MATCH</t>
  </si>
  <si>
    <t>Format F</t>
  </si>
  <si>
    <t>Format G</t>
  </si>
  <si>
    <t>Format H</t>
  </si>
  <si>
    <t>Total:</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</si>
</sst>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68">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0"/>
      <color indexed="8"/>
      <name val="MS Sans Serif"/>
      <family val="2"/>
    </font>
    <font>
      <b/>
      <sz val="10"/>
      <color indexed="8"/>
      <name val="MS Sans Serif"/>
      <family val="2"/>
    </font>
    <font>
      <b/>
      <i/>
      <sz val="12"/>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thin">
        <color indexed="8"/>
      </right>
      <top style="thin">
        <color indexed="8"/>
      </top>
      <bottom style="double">
        <color indexed="8"/>
      </bottom>
    </border>
    <border>
      <left style="thin"/>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3" borderId="0" applyNumberFormat="0" applyBorder="0" applyAlignment="0" applyProtection="0"/>
    <xf numFmtId="0" fontId="43" fillId="4" borderId="0" applyNumberFormat="0" applyBorder="0" applyAlignment="0" applyProtection="0"/>
    <xf numFmtId="0" fontId="50" fillId="5" borderId="0" applyNumberFormat="0" applyBorder="0" applyAlignment="0" applyProtection="0"/>
    <xf numFmtId="0" fontId="43" fillId="6" borderId="0" applyNumberFormat="0" applyBorder="0" applyAlignment="0" applyProtection="0"/>
    <xf numFmtId="0" fontId="50" fillId="7" borderId="0" applyNumberFormat="0" applyBorder="0" applyAlignment="0" applyProtection="0"/>
    <xf numFmtId="0" fontId="43" fillId="8" borderId="0" applyNumberFormat="0" applyBorder="0" applyAlignment="0" applyProtection="0"/>
    <xf numFmtId="0" fontId="50" fillId="9" borderId="0" applyNumberFormat="0" applyBorder="0" applyAlignment="0" applyProtection="0"/>
    <xf numFmtId="0" fontId="43" fillId="10" borderId="0" applyNumberFormat="0" applyBorder="0" applyAlignment="0" applyProtection="0"/>
    <xf numFmtId="0" fontId="50" fillId="11" borderId="0" applyNumberFormat="0" applyBorder="0" applyAlignment="0" applyProtection="0"/>
    <xf numFmtId="0" fontId="43" fillId="12" borderId="0" applyNumberFormat="0" applyBorder="0" applyAlignment="0" applyProtection="0"/>
    <xf numFmtId="0" fontId="50" fillId="13" borderId="0" applyNumberFormat="0" applyBorder="0" applyAlignment="0" applyProtection="0"/>
    <xf numFmtId="0" fontId="43" fillId="14" borderId="0" applyNumberFormat="0" applyBorder="0" applyAlignment="0" applyProtection="0"/>
    <xf numFmtId="0" fontId="50" fillId="15" borderId="0" applyNumberFormat="0" applyBorder="0" applyAlignment="0" applyProtection="0"/>
    <xf numFmtId="0" fontId="43" fillId="16" borderId="0" applyNumberFormat="0" applyBorder="0" applyAlignment="0" applyProtection="0"/>
    <xf numFmtId="0" fontId="50" fillId="17" borderId="0" applyNumberFormat="0" applyBorder="0" applyAlignment="0" applyProtection="0"/>
    <xf numFmtId="0" fontId="43" fillId="18" borderId="0" applyNumberFormat="0" applyBorder="0" applyAlignment="0" applyProtection="0"/>
    <xf numFmtId="0" fontId="50" fillId="19" borderId="0" applyNumberFormat="0" applyBorder="0" applyAlignment="0" applyProtection="0"/>
    <xf numFmtId="0" fontId="43" fillId="20" borderId="0" applyNumberFormat="0" applyBorder="0" applyAlignment="0" applyProtection="0"/>
    <xf numFmtId="0" fontId="50" fillId="21" borderId="0" applyNumberFormat="0" applyBorder="0" applyAlignment="0" applyProtection="0"/>
    <xf numFmtId="0" fontId="43" fillId="10" borderId="0" applyNumberFormat="0" applyBorder="0" applyAlignment="0" applyProtection="0"/>
    <xf numFmtId="0" fontId="50" fillId="22" borderId="0" applyNumberFormat="0" applyBorder="0" applyAlignment="0" applyProtection="0"/>
    <xf numFmtId="0" fontId="43" fillId="16" borderId="0" applyNumberFormat="0" applyBorder="0" applyAlignment="0" applyProtection="0"/>
    <xf numFmtId="0" fontId="50" fillId="23" borderId="0" applyNumberFormat="0" applyBorder="0" applyAlignment="0" applyProtection="0"/>
    <xf numFmtId="0" fontId="43" fillId="24" borderId="0" applyNumberFormat="0" applyBorder="0" applyAlignment="0" applyProtection="0"/>
    <xf numFmtId="0" fontId="51" fillId="25" borderId="0" applyNumberFormat="0" applyBorder="0" applyAlignment="0" applyProtection="0"/>
    <xf numFmtId="0" fontId="42" fillId="26" borderId="0" applyNumberFormat="0" applyBorder="0" applyAlignment="0" applyProtection="0"/>
    <xf numFmtId="0" fontId="51" fillId="27" borderId="0" applyNumberFormat="0" applyBorder="0" applyAlignment="0" applyProtection="0"/>
    <xf numFmtId="0" fontId="42" fillId="18" borderId="0" applyNumberFormat="0" applyBorder="0" applyAlignment="0" applyProtection="0"/>
    <xf numFmtId="0" fontId="51" fillId="28" borderId="0" applyNumberFormat="0" applyBorder="0" applyAlignment="0" applyProtection="0"/>
    <xf numFmtId="0" fontId="42" fillId="20" borderId="0" applyNumberFormat="0" applyBorder="0" applyAlignment="0" applyProtection="0"/>
    <xf numFmtId="0" fontId="51" fillId="29" borderId="0" applyNumberFormat="0" applyBorder="0" applyAlignment="0" applyProtection="0"/>
    <xf numFmtId="0" fontId="42" fillId="30" borderId="0" applyNumberFormat="0" applyBorder="0" applyAlignment="0" applyProtection="0"/>
    <xf numFmtId="0" fontId="51" fillId="31" borderId="0" applyNumberFormat="0" applyBorder="0" applyAlignment="0" applyProtection="0"/>
    <xf numFmtId="0" fontId="42" fillId="32" borderId="0" applyNumberFormat="0" applyBorder="0" applyAlignment="0" applyProtection="0"/>
    <xf numFmtId="0" fontId="51" fillId="33" borderId="0" applyNumberFormat="0" applyBorder="0" applyAlignment="0" applyProtection="0"/>
    <xf numFmtId="0" fontId="42" fillId="34" borderId="0" applyNumberFormat="0" applyBorder="0" applyAlignment="0" applyProtection="0"/>
    <xf numFmtId="0" fontId="51" fillId="35" borderId="0" applyNumberFormat="0" applyBorder="0" applyAlignment="0" applyProtection="0"/>
    <xf numFmtId="0" fontId="42" fillId="36" borderId="0" applyNumberFormat="0" applyBorder="0" applyAlignment="0" applyProtection="0"/>
    <xf numFmtId="0" fontId="51" fillId="37" borderId="0" applyNumberFormat="0" applyBorder="0" applyAlignment="0" applyProtection="0"/>
    <xf numFmtId="0" fontId="42" fillId="38" borderId="0" applyNumberFormat="0" applyBorder="0" applyAlignment="0" applyProtection="0"/>
    <xf numFmtId="0" fontId="51" fillId="39" borderId="0" applyNumberFormat="0" applyBorder="0" applyAlignment="0" applyProtection="0"/>
    <xf numFmtId="0" fontId="42" fillId="40" borderId="0" applyNumberFormat="0" applyBorder="0" applyAlignment="0" applyProtection="0"/>
    <xf numFmtId="0" fontId="51" fillId="41" borderId="0" applyNumberFormat="0" applyBorder="0" applyAlignment="0" applyProtection="0"/>
    <xf numFmtId="0" fontId="42" fillId="30" borderId="0" applyNumberFormat="0" applyBorder="0" applyAlignment="0" applyProtection="0"/>
    <xf numFmtId="0" fontId="51" fillId="42" borderId="0" applyNumberFormat="0" applyBorder="0" applyAlignment="0" applyProtection="0"/>
    <xf numFmtId="0" fontId="42" fillId="32" borderId="0" applyNumberFormat="0" applyBorder="0" applyAlignment="0" applyProtection="0"/>
    <xf numFmtId="0" fontId="51" fillId="43" borderId="0" applyNumberFormat="0" applyBorder="0" applyAlignment="0" applyProtection="0"/>
    <xf numFmtId="0" fontId="42" fillId="44" borderId="0" applyNumberFormat="0" applyBorder="0" applyAlignment="0" applyProtection="0"/>
    <xf numFmtId="0" fontId="52"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3" fillId="46" borderId="5" applyNumberFormat="0" applyAlignment="0" applyProtection="0"/>
    <xf numFmtId="0" fontId="36" fillId="47" borderId="6" applyNumberFormat="0" applyAlignment="0" applyProtection="0"/>
    <xf numFmtId="0" fontId="54"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5"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6" fillId="50" borderId="0" applyNumberFormat="0" applyBorder="0" applyAlignment="0" applyProtection="0"/>
    <xf numFmtId="0" fontId="31" fillId="8" borderId="0" applyNumberFormat="0" applyBorder="0" applyAlignment="0" applyProtection="0"/>
    <xf numFmtId="0" fontId="57" fillId="0" borderId="9" applyNumberFormat="0" applyFill="0" applyAlignment="0" applyProtection="0"/>
    <xf numFmtId="0" fontId="28" fillId="0" borderId="10" applyNumberFormat="0" applyFill="0" applyAlignment="0" applyProtection="0"/>
    <xf numFmtId="0" fontId="58" fillId="0" borderId="11" applyNumberFormat="0" applyFill="0" applyAlignment="0" applyProtection="0"/>
    <xf numFmtId="0" fontId="29" fillId="0" borderId="12" applyNumberFormat="0" applyFill="0" applyAlignment="0" applyProtection="0"/>
    <xf numFmtId="0" fontId="59" fillId="0" borderId="13" applyNumberFormat="0" applyFill="0" applyAlignment="0" applyProtection="0"/>
    <xf numFmtId="0" fontId="30" fillId="0" borderId="14" applyNumberFormat="0" applyFill="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0" fillId="51" borderId="5" applyNumberFormat="0" applyAlignment="0" applyProtection="0"/>
    <xf numFmtId="0" fontId="34" fillId="14" borderId="6" applyNumberFormat="0" applyAlignment="0" applyProtection="0"/>
    <xf numFmtId="0" fontId="61" fillId="0" borderId="15" applyNumberFormat="0" applyFill="0" applyAlignment="0" applyProtection="0"/>
    <xf numFmtId="0" fontId="37" fillId="0" borderId="16" applyNumberFormat="0" applyFill="0" applyAlignment="0" applyProtection="0"/>
    <xf numFmtId="0" fontId="62"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3"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4"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5" fillId="0" borderId="22" applyNumberFormat="0" applyFill="0" applyAlignment="0" applyProtection="0"/>
    <xf numFmtId="0" fontId="41" fillId="0" borderId="23" applyNumberFormat="0" applyFill="0" applyAlignment="0" applyProtection="0"/>
    <xf numFmtId="0" fontId="66" fillId="0" borderId="0" applyNumberFormat="0" applyFill="0" applyBorder="0" applyAlignment="0" applyProtection="0"/>
    <xf numFmtId="0" fontId="39" fillId="0" borderId="0" applyNumberFormat="0" applyFill="0" applyBorder="0" applyAlignment="0" applyProtection="0"/>
  </cellStyleXfs>
  <cellXfs count="113">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7" fontId="5" fillId="2" borderId="0" xfId="137" applyNumberFormat="1" applyFont="1" applyAlignment="1">
      <alignment horizontal="centerContinuous" vertical="center"/>
      <protection/>
    </xf>
    <xf numFmtId="1" fontId="4" fillId="2" borderId="0" xfId="137" applyNumberFormat="1" applyFont="1" applyAlignment="1">
      <alignment horizontal="centerContinuous" vertical="top"/>
      <protection/>
    </xf>
    <xf numFmtId="0" fontId="4" fillId="2" borderId="0" xfId="137" applyNumberFormat="1" applyFont="1" applyAlignment="1">
      <alignment horizontal="centerContinuous" vertical="center"/>
      <protection/>
    </xf>
    <xf numFmtId="0" fontId="0" fillId="2" borderId="0" xfId="137" applyNumberFormat="1">
      <alignment/>
      <protection/>
    </xf>
    <xf numFmtId="7" fontId="1" fillId="2" borderId="0" xfId="137" applyNumberFormat="1" applyFont="1" applyAlignment="1">
      <alignment horizontal="centerContinuous" vertical="center"/>
      <protection/>
    </xf>
    <xf numFmtId="1" fontId="0" fillId="2" borderId="0" xfId="137" applyNumberFormat="1" applyFont="1" applyAlignment="1">
      <alignment horizontal="centerContinuous" vertical="top"/>
      <protection/>
    </xf>
    <xf numFmtId="0" fontId="0" fillId="2" borderId="0" xfId="137" applyNumberFormat="1" applyAlignment="1">
      <alignment horizontal="centerContinuous" vertical="center"/>
      <protection/>
    </xf>
    <xf numFmtId="7" fontId="0" fillId="2" borderId="0" xfId="137" applyNumberFormat="1" applyAlignment="1">
      <alignment horizontal="right"/>
      <protection/>
    </xf>
    <xf numFmtId="0" fontId="0" fillId="2" borderId="0" xfId="137" applyNumberFormat="1" applyAlignment="1">
      <alignment vertical="top"/>
      <protection/>
    </xf>
    <xf numFmtId="0" fontId="0" fillId="2" borderId="0" xfId="137" applyNumberFormat="1" applyAlignment="1">
      <alignment/>
      <protection/>
    </xf>
    <xf numFmtId="7" fontId="0" fillId="2" borderId="0" xfId="137" applyNumberFormat="1" applyAlignment="1">
      <alignment horizontal="centerContinuous" vertical="center"/>
      <protection/>
    </xf>
    <xf numFmtId="2" fontId="0" fillId="2" borderId="0" xfId="137" applyNumberFormat="1" applyAlignment="1">
      <alignment horizontal="centerContinuous"/>
      <protection/>
    </xf>
    <xf numFmtId="7" fontId="0" fillId="2" borderId="24" xfId="137" applyNumberFormat="1" applyBorder="1" applyAlignment="1">
      <alignment horizontal="center"/>
      <protection/>
    </xf>
    <xf numFmtId="0" fontId="0" fillId="2" borderId="24" xfId="137" applyNumberFormat="1" applyBorder="1" applyAlignment="1">
      <alignment horizontal="center" vertical="top"/>
      <protection/>
    </xf>
    <xf numFmtId="0" fontId="0" fillId="2" borderId="25" xfId="137" applyNumberFormat="1" applyBorder="1" applyAlignment="1">
      <alignment horizontal="center"/>
      <protection/>
    </xf>
    <xf numFmtId="0" fontId="0" fillId="2" borderId="24" xfId="137" applyNumberFormat="1" applyBorder="1" applyAlignment="1">
      <alignment horizontal="center"/>
      <protection/>
    </xf>
    <xf numFmtId="0" fontId="0" fillId="2" borderId="26" xfId="137" applyNumberFormat="1" applyBorder="1" applyAlignment="1">
      <alignment horizontal="center"/>
      <protection/>
    </xf>
    <xf numFmtId="7" fontId="0" fillId="2" borderId="26" xfId="137" applyNumberFormat="1" applyBorder="1" applyAlignment="1">
      <alignment horizontal="right"/>
      <protection/>
    </xf>
    <xf numFmtId="7" fontId="0" fillId="2" borderId="27" xfId="137" applyNumberFormat="1" applyBorder="1" applyAlignment="1">
      <alignment horizontal="right"/>
      <protection/>
    </xf>
    <xf numFmtId="0" fontId="0" fillId="2" borderId="28" xfId="137" applyNumberFormat="1" applyBorder="1" applyAlignment="1">
      <alignment vertical="top"/>
      <protection/>
    </xf>
    <xf numFmtId="0" fontId="0" fillId="2" borderId="29" xfId="137" applyNumberFormat="1" applyBorder="1">
      <alignment/>
      <protection/>
    </xf>
    <xf numFmtId="0" fontId="0" fillId="2" borderId="28" xfId="137" applyNumberFormat="1" applyBorder="1" applyAlignment="1">
      <alignment horizontal="center"/>
      <protection/>
    </xf>
    <xf numFmtId="0" fontId="0" fillId="2" borderId="30" xfId="137" applyNumberFormat="1" applyBorder="1">
      <alignment/>
      <protection/>
    </xf>
    <xf numFmtId="0" fontId="0" fillId="2" borderId="30" xfId="137" applyNumberFormat="1" applyBorder="1" applyAlignment="1">
      <alignment horizontal="center"/>
      <protection/>
    </xf>
    <xf numFmtId="7" fontId="0" fillId="2" borderId="30" xfId="137" applyNumberFormat="1" applyBorder="1" applyAlignment="1">
      <alignment horizontal="right"/>
      <protection/>
    </xf>
    <xf numFmtId="0" fontId="0" fillId="2" borderId="30" xfId="137" applyNumberFormat="1" applyBorder="1" applyAlignment="1">
      <alignment horizontal="right"/>
      <protection/>
    </xf>
    <xf numFmtId="7" fontId="0" fillId="2" borderId="31" xfId="137" applyNumberFormat="1" applyBorder="1" applyAlignment="1">
      <alignment horizontal="right" vertical="center"/>
      <protection/>
    </xf>
    <xf numFmtId="0" fontId="2" fillId="2" borderId="32" xfId="137" applyNumberFormat="1" applyFont="1" applyBorder="1" applyAlignment="1">
      <alignment horizontal="center" vertical="center"/>
      <protection/>
    </xf>
    <xf numFmtId="7" fontId="0" fillId="2" borderId="33" xfId="137" applyNumberFormat="1" applyBorder="1" applyAlignment="1">
      <alignment horizontal="right" vertical="center"/>
      <protection/>
    </xf>
    <xf numFmtId="7" fontId="0" fillId="2" borderId="34" xfId="137" applyNumberFormat="1" applyBorder="1" applyAlignment="1">
      <alignment horizontal="right" vertical="center"/>
      <protection/>
    </xf>
    <xf numFmtId="0" fontId="48" fillId="56" borderId="0" xfId="136" applyNumberFormat="1" applyFont="1" applyFill="1">
      <alignment/>
      <protection/>
    </xf>
    <xf numFmtId="0" fontId="48" fillId="56" borderId="0" xfId="139" applyFont="1" applyFill="1" applyAlignment="1">
      <alignment wrapText="1"/>
      <protection/>
    </xf>
    <xf numFmtId="0" fontId="48" fillId="56" borderId="0" xfId="136" applyNumberFormat="1" applyFont="1" applyFill="1" applyBorder="1" applyAlignment="1" applyProtection="1">
      <alignment horizontal="center"/>
      <protection/>
    </xf>
    <xf numFmtId="0" fontId="48" fillId="56" borderId="0" xfId="136" applyNumberFormat="1" applyFont="1" applyFill="1" applyAlignment="1" applyProtection="1">
      <alignment horizontal="center"/>
      <protection/>
    </xf>
    <xf numFmtId="0" fontId="0" fillId="2" borderId="0" xfId="137" applyNumberFormat="1" applyAlignment="1">
      <alignment vertical="center"/>
      <protection/>
    </xf>
    <xf numFmtId="7" fontId="0" fillId="2" borderId="31" xfId="137" applyNumberFormat="1" applyBorder="1" applyAlignment="1">
      <alignment horizontal="right"/>
      <protection/>
    </xf>
    <xf numFmtId="0" fontId="2" fillId="2" borderId="32" xfId="137" applyNumberFormat="1" applyFont="1" applyBorder="1" applyAlignment="1">
      <alignment vertical="top"/>
      <protection/>
    </xf>
    <xf numFmtId="172" fontId="2" fillId="57" borderId="32" xfId="137" applyNumberFormat="1" applyFont="1" applyFill="1" applyBorder="1" applyAlignment="1" applyProtection="1">
      <alignment horizontal="left" vertical="center"/>
      <protection/>
    </xf>
    <xf numFmtId="1" fontId="0" fillId="2" borderId="31" xfId="137" applyNumberFormat="1" applyBorder="1" applyAlignment="1">
      <alignment horizontal="center" vertical="top"/>
      <protection/>
    </xf>
    <xf numFmtId="0" fontId="0" fillId="2" borderId="31" xfId="137" applyNumberFormat="1" applyBorder="1" applyAlignment="1">
      <alignment horizontal="center" vertical="top"/>
      <protection/>
    </xf>
    <xf numFmtId="7" fontId="0" fillId="2" borderId="32" xfId="137" applyNumberFormat="1" applyBorder="1" applyAlignment="1">
      <alignment horizontal="right"/>
      <protection/>
    </xf>
    <xf numFmtId="0" fontId="13" fillId="0" borderId="0" xfId="136" applyFont="1" applyAlignment="1" applyProtection="1">
      <alignment vertical="center"/>
      <protection/>
    </xf>
    <xf numFmtId="174" fontId="0" fillId="57" borderId="0" xfId="136" applyNumberFormat="1" applyFont="1" applyFill="1" applyBorder="1" applyAlignment="1" applyProtection="1">
      <alignment vertical="center"/>
      <protection/>
    </xf>
    <xf numFmtId="172" fontId="0" fillId="57" borderId="0" xfId="136" applyNumberFormat="1" applyFont="1" applyFill="1" applyBorder="1" applyAlignment="1" applyProtection="1">
      <alignment horizontal="center" vertical="center"/>
      <protection/>
    </xf>
    <xf numFmtId="0" fontId="13" fillId="0" borderId="0" xfId="136" applyFont="1" applyAlignment="1" applyProtection="1">
      <alignment horizontal="center" vertical="center"/>
      <protection/>
    </xf>
    <xf numFmtId="4" fontId="67" fillId="0" borderId="1" xfId="137" applyNumberFormat="1" applyFont="1" applyFill="1" applyBorder="1" applyAlignment="1" applyProtection="1">
      <alignment horizontal="center" vertical="top" wrapText="1"/>
      <protection/>
    </xf>
    <xf numFmtId="173" fontId="67" fillId="0" borderId="1" xfId="137" applyNumberFormat="1" applyFont="1" applyFill="1" applyBorder="1" applyAlignment="1" applyProtection="1">
      <alignment horizontal="left" vertical="top" wrapText="1"/>
      <protection/>
    </xf>
    <xf numFmtId="172" fontId="67" fillId="0" borderId="1" xfId="137" applyNumberFormat="1" applyFont="1" applyFill="1" applyBorder="1" applyAlignment="1" applyProtection="1">
      <alignment horizontal="left" vertical="top" wrapText="1"/>
      <protection/>
    </xf>
    <xf numFmtId="172" fontId="67" fillId="0" borderId="1" xfId="137" applyNumberFormat="1" applyFont="1" applyFill="1" applyBorder="1" applyAlignment="1" applyProtection="1">
      <alignment horizontal="center" vertical="top" wrapText="1"/>
      <protection/>
    </xf>
    <xf numFmtId="0" fontId="67" fillId="0" borderId="1" xfId="137" applyNumberFormat="1" applyFont="1" applyFill="1" applyBorder="1" applyAlignment="1" applyProtection="1">
      <alignment horizontal="center" vertical="top" wrapText="1"/>
      <protection/>
    </xf>
    <xf numFmtId="1" fontId="67" fillId="0" borderId="1" xfId="137" applyNumberFormat="1" applyFont="1" applyFill="1" applyBorder="1" applyAlignment="1" applyProtection="1">
      <alignment horizontal="right" vertical="top"/>
      <protection/>
    </xf>
    <xf numFmtId="174" fontId="67" fillId="0" borderId="1" xfId="137" applyNumberFormat="1" applyFont="1" applyFill="1" applyBorder="1" applyAlignment="1" applyProtection="1">
      <alignment vertical="top"/>
      <protection locked="0"/>
    </xf>
    <xf numFmtId="174" fontId="67" fillId="0" borderId="1" xfId="137" applyNumberFormat="1" applyFont="1" applyFill="1" applyBorder="1" applyAlignment="1" applyProtection="1">
      <alignment vertical="top"/>
      <protection/>
    </xf>
    <xf numFmtId="0" fontId="46" fillId="58" borderId="0" xfId="137" applyFont="1" applyFill="1" applyAlignment="1" applyProtection="1">
      <alignment horizontal="center" vertical="top"/>
      <protection/>
    </xf>
    <xf numFmtId="0" fontId="46" fillId="58" borderId="0" xfId="137" applyFont="1" applyFill="1">
      <alignment/>
      <protection/>
    </xf>
    <xf numFmtId="176" fontId="67" fillId="0" borderId="1" xfId="137" applyNumberFormat="1" applyFont="1" applyFill="1" applyBorder="1" applyAlignment="1" applyProtection="1">
      <alignment horizontal="center" vertical="top"/>
      <protection/>
    </xf>
    <xf numFmtId="0" fontId="46" fillId="58" borderId="0" xfId="137" applyFont="1" applyFill="1" applyAlignment="1">
      <alignment/>
      <protection/>
    </xf>
    <xf numFmtId="172" fontId="2" fillId="57" borderId="32" xfId="137" applyNumberFormat="1" applyFont="1" applyFill="1" applyBorder="1" applyAlignment="1" applyProtection="1">
      <alignment horizontal="left" vertical="center" wrapText="1"/>
      <protection/>
    </xf>
    <xf numFmtId="1" fontId="0" fillId="2" borderId="31" xfId="137" applyNumberFormat="1" applyBorder="1" applyAlignment="1">
      <alignment vertical="top"/>
      <protection/>
    </xf>
    <xf numFmtId="4" fontId="67" fillId="0" borderId="1" xfId="137" applyNumberFormat="1" applyFont="1" applyFill="1" applyBorder="1" applyAlignment="1" applyProtection="1">
      <alignment horizontal="center" vertical="top"/>
      <protection/>
    </xf>
    <xf numFmtId="173" fontId="67" fillId="0" borderId="1" xfId="137" applyNumberFormat="1" applyFont="1" applyFill="1" applyBorder="1" applyAlignment="1" applyProtection="1">
      <alignment horizontal="left" vertical="top"/>
      <protection/>
    </xf>
    <xf numFmtId="0" fontId="67" fillId="58" borderId="1" xfId="137" applyNumberFormat="1" applyFont="1" applyFill="1" applyBorder="1" applyAlignment="1" applyProtection="1">
      <alignment vertical="center"/>
      <protection/>
    </xf>
    <xf numFmtId="173" fontId="67" fillId="0" borderId="1" xfId="137" applyNumberFormat="1" applyFont="1" applyFill="1" applyBorder="1" applyAlignment="1" applyProtection="1">
      <alignment horizontal="center" vertical="top" wrapText="1"/>
      <protection/>
    </xf>
    <xf numFmtId="173" fontId="67" fillId="0" borderId="1" xfId="137" applyNumberFormat="1" applyFont="1" applyFill="1" applyBorder="1" applyAlignment="1" applyProtection="1">
      <alignment horizontal="right" vertical="top" wrapText="1"/>
      <protection/>
    </xf>
    <xf numFmtId="1" fontId="67" fillId="0" borderId="1" xfId="137" applyNumberFormat="1" applyFont="1" applyFill="1" applyBorder="1" applyAlignment="1" applyProtection="1">
      <alignment horizontal="right" vertical="top" wrapText="1"/>
      <protection/>
    </xf>
    <xf numFmtId="0" fontId="47" fillId="58" borderId="0" xfId="137" applyFont="1" applyFill="1" applyAlignment="1" applyProtection="1">
      <alignment horizontal="center" vertical="top"/>
      <protection/>
    </xf>
    <xf numFmtId="0" fontId="47" fillId="58" borderId="0" xfId="137" applyFont="1" applyFill="1" applyAlignment="1">
      <alignment/>
      <protection/>
    </xf>
    <xf numFmtId="0" fontId="0" fillId="2" borderId="32" xfId="137" applyNumberFormat="1" applyBorder="1" applyAlignment="1">
      <alignment horizontal="center" vertical="top"/>
      <protection/>
    </xf>
    <xf numFmtId="174" fontId="67" fillId="0" borderId="1" xfId="137" applyNumberFormat="1" applyFont="1" applyFill="1" applyBorder="1" applyAlignment="1" applyProtection="1">
      <alignment vertical="top" wrapText="1"/>
      <protection/>
    </xf>
    <xf numFmtId="0" fontId="0" fillId="2" borderId="31" xfId="137" applyNumberFormat="1" applyBorder="1" applyAlignment="1">
      <alignment vertical="top"/>
      <protection/>
    </xf>
    <xf numFmtId="172" fontId="67" fillId="0" borderId="1" xfId="137" applyNumberFormat="1" applyFont="1" applyFill="1" applyBorder="1" applyAlignment="1" applyProtection="1">
      <alignment vertical="top" wrapText="1"/>
      <protection/>
    </xf>
    <xf numFmtId="0" fontId="46" fillId="58" borderId="0" xfId="137" applyFont="1" applyFill="1" applyAlignment="1">
      <alignment vertical="top"/>
      <protection/>
    </xf>
    <xf numFmtId="0" fontId="0" fillId="2" borderId="32" xfId="137" applyNumberFormat="1" applyBorder="1" applyAlignment="1">
      <alignment vertical="top"/>
      <protection/>
    </xf>
    <xf numFmtId="7" fontId="0" fillId="2" borderId="35" xfId="137" applyNumberFormat="1" applyBorder="1" applyAlignment="1">
      <alignment horizontal="right"/>
      <protection/>
    </xf>
    <xf numFmtId="0" fontId="2" fillId="2" borderId="35" xfId="137" applyNumberFormat="1" applyFont="1" applyBorder="1" applyAlignment="1">
      <alignment horizontal="center" vertical="center"/>
      <protection/>
    </xf>
    <xf numFmtId="0" fontId="0" fillId="2" borderId="36" xfId="137" applyNumberFormat="1" applyBorder="1" applyAlignment="1">
      <alignment vertical="top"/>
      <protection/>
    </xf>
    <xf numFmtId="0" fontId="0" fillId="2" borderId="0" xfId="137" applyNumberFormat="1" applyBorder="1">
      <alignment/>
      <protection/>
    </xf>
    <xf numFmtId="0" fontId="0" fillId="2" borderId="0" xfId="137" applyNumberFormat="1" applyBorder="1" applyAlignment="1">
      <alignment horizontal="center"/>
      <protection/>
    </xf>
    <xf numFmtId="7" fontId="0" fillId="2" borderId="0" xfId="137" applyNumberFormat="1" applyBorder="1" applyAlignment="1">
      <alignment horizontal="right"/>
      <protection/>
    </xf>
    <xf numFmtId="0" fontId="0" fillId="2" borderId="37" xfId="137" applyNumberFormat="1" applyBorder="1" applyAlignment="1">
      <alignment horizontal="right"/>
      <protection/>
    </xf>
    <xf numFmtId="7" fontId="0" fillId="2" borderId="38" xfId="137" applyNumberFormat="1" applyBorder="1" applyAlignment="1">
      <alignment horizontal="right"/>
      <protection/>
    </xf>
    <xf numFmtId="0" fontId="0" fillId="2" borderId="39" xfId="137" applyNumberFormat="1" applyBorder="1" applyAlignment="1">
      <alignment vertical="top"/>
      <protection/>
    </xf>
    <xf numFmtId="0" fontId="0" fillId="2" borderId="21" xfId="137" applyNumberFormat="1" applyBorder="1">
      <alignment/>
      <protection/>
    </xf>
    <xf numFmtId="0" fontId="0" fillId="2" borderId="21" xfId="137" applyNumberFormat="1" applyBorder="1" applyAlignment="1">
      <alignment horizontal="center"/>
      <protection/>
    </xf>
    <xf numFmtId="7" fontId="0" fillId="2" borderId="21" xfId="137" applyNumberFormat="1" applyBorder="1" applyAlignment="1">
      <alignment horizontal="right"/>
      <protection/>
    </xf>
    <xf numFmtId="0" fontId="0" fillId="2" borderId="40" xfId="137" applyNumberFormat="1" applyBorder="1" applyAlignment="1">
      <alignment horizontal="right"/>
      <protection/>
    </xf>
    <xf numFmtId="0" fontId="0" fillId="2" borderId="0" xfId="137" applyNumberFormat="1" applyAlignment="1">
      <alignment horizontal="center"/>
      <protection/>
    </xf>
    <xf numFmtId="0" fontId="0" fillId="2" borderId="0" xfId="137" applyNumberFormat="1" applyAlignment="1">
      <alignment horizontal="right"/>
      <protection/>
    </xf>
    <xf numFmtId="0" fontId="9" fillId="57" borderId="0" xfId="0" applyFont="1" applyFill="1" applyAlignment="1" applyProtection="1">
      <alignment horizontal="center" vertical="center"/>
      <protection/>
    </xf>
    <xf numFmtId="0" fontId="0" fillId="2" borderId="0" xfId="0" applyNumberFormat="1" applyAlignment="1">
      <alignment/>
    </xf>
    <xf numFmtId="0" fontId="7" fillId="57"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7"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7"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33" xfId="137" applyNumberFormat="1" applyFont="1" applyBorder="1" applyAlignment="1">
      <alignment horizontal="left" vertical="center" wrapText="1"/>
      <protection/>
    </xf>
    <xf numFmtId="0" fontId="0" fillId="2" borderId="41" xfId="137" applyNumberFormat="1" applyBorder="1" applyAlignment="1">
      <alignment vertical="center" wrapText="1"/>
      <protection/>
    </xf>
    <xf numFmtId="0" fontId="0" fillId="2" borderId="42" xfId="137" applyNumberFormat="1" applyBorder="1" applyAlignment="1">
      <alignment vertical="center" wrapText="1"/>
      <protection/>
    </xf>
    <xf numFmtId="1" fontId="6" fillId="2" borderId="43" xfId="137" applyNumberFormat="1" applyFont="1" applyBorder="1" applyAlignment="1">
      <alignment horizontal="left" vertical="center" wrapText="1"/>
      <protection/>
    </xf>
    <xf numFmtId="0" fontId="0" fillId="2" borderId="44" xfId="137" applyNumberFormat="1" applyBorder="1" applyAlignment="1">
      <alignment vertical="center" wrapText="1"/>
      <protection/>
    </xf>
    <xf numFmtId="0" fontId="0" fillId="2" borderId="45" xfId="137" applyNumberFormat="1" applyBorder="1" applyAlignment="1">
      <alignment vertical="center" wrapText="1"/>
      <protection/>
    </xf>
    <xf numFmtId="0" fontId="0" fillId="2" borderId="46" xfId="137" applyNumberFormat="1" applyBorder="1" applyAlignment="1">
      <alignment/>
      <protection/>
    </xf>
    <xf numFmtId="0" fontId="0" fillId="2" borderId="47" xfId="137" applyNumberFormat="1" applyBorder="1" applyAlignment="1">
      <alignment/>
      <protection/>
    </xf>
    <xf numFmtId="7" fontId="0" fillId="2" borderId="48" xfId="137" applyNumberFormat="1" applyBorder="1" applyAlignment="1">
      <alignment horizontal="center"/>
      <protection/>
    </xf>
    <xf numFmtId="0" fontId="0" fillId="2" borderId="49" xfId="137" applyNumberFormat="1" applyBorder="1" applyAlignment="1">
      <alignment/>
      <protection/>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_Surface Works Pay Items"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1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2014%20Quality%20Control%20Chec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ing Process"/>
      <sheetName val="Pay Items"/>
      <sheetName val="Number Formats"/>
      <sheetName val="FORM B - PRICES"/>
    </sheetNames>
    <sheetDataSet>
      <sheetData sheetId="1">
        <row r="2">
          <cell r="K2" t="str">
            <v>Joined, Trimmed, &amp; Cleaned for Checking</v>
          </cell>
        </row>
        <row r="3">
          <cell r="K3" t="str">
            <v>EARTH AND BASE WORKS</v>
          </cell>
        </row>
        <row r="4">
          <cell r="K4" t="str">
            <v>A001Clearing and GrubbingCW 3010-R4ha</v>
          </cell>
        </row>
        <row r="5">
          <cell r="K5" t="str">
            <v>A002Stripping and Stockpiling TopsoilCW 3110-R18m³</v>
          </cell>
        </row>
        <row r="6">
          <cell r="K6" t="str">
            <v>A003ExcavationCW 3110-R18m³</v>
          </cell>
        </row>
        <row r="7">
          <cell r="K7" t="str">
            <v>A004Sub-Grade CompactionCW 3110-R18m²</v>
          </cell>
        </row>
        <row r="8">
          <cell r="K8" t="str">
            <v>A005Placing Suitable Site Sub-base MaterialCW 3110-R18m³</v>
          </cell>
        </row>
        <row r="9">
          <cell r="K9" t="str">
            <v>A006Supplying and Placing Clay Borrow Sub-base MaterialCW 3110-R18m³</v>
          </cell>
        </row>
        <row r="10">
          <cell r="K10" t="str">
            <v>A007Crushed Sub-base MaterialCW 3110-R18</v>
          </cell>
        </row>
        <row r="11">
          <cell r="K11" t="str">
            <v>A007A50 mmtonne</v>
          </cell>
        </row>
        <row r="12">
          <cell r="K12" t="str">
            <v>A00850 mm - Limestonetonne</v>
          </cell>
        </row>
        <row r="13">
          <cell r="K13" t="str">
            <v>A03550 mm - Crushed Concretetonne</v>
          </cell>
        </row>
        <row r="14">
          <cell r="K14" t="str">
            <v>A035A100 mmtonne</v>
          </cell>
        </row>
        <row r="15">
          <cell r="K15" t="str">
            <v>A037100 mm - Limestonetonne</v>
          </cell>
        </row>
        <row r="16">
          <cell r="K16" t="str">
            <v>A038100 mm - Crushed Concretetonne</v>
          </cell>
        </row>
        <row r="17">
          <cell r="K17" t="str">
            <v>A038A150 mmtonne</v>
          </cell>
        </row>
        <row r="18">
          <cell r="K18" t="str">
            <v>A009150 mm - Limestonetonne</v>
          </cell>
        </row>
        <row r="19">
          <cell r="K19" t="str">
            <v>A036150 mm - Crushed Concretetonne</v>
          </cell>
        </row>
        <row r="20">
          <cell r="K20" t="str">
            <v>A010Supplying and Placing Base Course MaterialCW 3110-R18m³</v>
          </cell>
        </row>
        <row r="21">
          <cell r="K21" t="str">
            <v>A010ASupplying and Placing ^ Base Course MaterialCW 3110-R18m³</v>
          </cell>
        </row>
        <row r="22">
          <cell r="K22" t="str">
            <v>A011Asphalt Cuttings Base Course MaterialCW 3110-R18m³</v>
          </cell>
        </row>
        <row r="23">
          <cell r="K23" t="str">
            <v>A012Grading of BoulevardsCW 3110-R18m²</v>
          </cell>
        </row>
        <row r="24">
          <cell r="K24" t="str">
            <v>A013Ditch GradingCW 3110-R18m²</v>
          </cell>
        </row>
        <row r="25">
          <cell r="K25" t="str">
            <v>A014Boulevard ExcavationCW 3110-R18m³</v>
          </cell>
        </row>
        <row r="26">
          <cell r="K26" t="str">
            <v>A015Ditch ExcavationCW 3110-R18m³</v>
          </cell>
        </row>
        <row r="27">
          <cell r="K27" t="str">
            <v>A016Removal of Existing Concrete BasesCW 3110-R18</v>
          </cell>
        </row>
        <row r="28">
          <cell r="K28" t="str">
            <v>A017600 mm Diameter or Lesseach</v>
          </cell>
        </row>
        <row r="29">
          <cell r="K29" t="str">
            <v>A018Greater than 600 mm Diametereach</v>
          </cell>
        </row>
        <row r="30">
          <cell r="K30" t="str">
            <v>A019Imported Fill MaterialCW 3110-R18m³</v>
          </cell>
        </row>
        <row r="31">
          <cell r="K31" t="str">
            <v>A020Supplying and Placing LimeCW 3110-R18tonne</v>
          </cell>
        </row>
        <row r="32">
          <cell r="K32" t="str">
            <v>A021Supplying and Placing Portland CementCW 3110-R18tonne</v>
          </cell>
        </row>
        <row r="33">
          <cell r="K33" t="str">
            <v>A022BSeparation / Reinforcement Geotextile FabricCW 3130-R4m²</v>
          </cell>
        </row>
        <row r="34">
          <cell r="K34" t="str">
            <v>A022Separation Geotextile FabricCW 3130-R4m²</v>
          </cell>
        </row>
        <row r="35">
          <cell r="K35" t="str">
            <v>A022ASupply and Install GeogridCW 3135-R1m²</v>
          </cell>
        </row>
        <row r="36">
          <cell r="K36" t="str">
            <v>A023Preparation of Existing RoadwayCW 3150-R4m²</v>
          </cell>
        </row>
        <row r="37">
          <cell r="K37" t="str">
            <v>A024Surfacing MaterialCW 3150-R4</v>
          </cell>
        </row>
        <row r="38">
          <cell r="K38" t="str">
            <v>A025Granulartonne</v>
          </cell>
        </row>
        <row r="39">
          <cell r="K39" t="str">
            <v>A026Limestonetonne</v>
          </cell>
        </row>
        <row r="40">
          <cell r="K40" t="str">
            <v>A027Topsoil ExcavationCW 3170-R3m³</v>
          </cell>
        </row>
        <row r="41">
          <cell r="K41" t="str">
            <v>A028Common Excavation- Suitable site materialCW 3170-R3m³</v>
          </cell>
        </row>
        <row r="42">
          <cell r="K42" t="str">
            <v>A029Common Excavation- Unsuitable site materialCW 3170-R3m³</v>
          </cell>
        </row>
        <row r="43">
          <cell r="K43" t="str">
            <v>A030Fill MaterialCW 3170-R3</v>
          </cell>
        </row>
        <row r="44">
          <cell r="K44" t="str">
            <v>A031Placing Suitable Site Materialm³</v>
          </cell>
        </row>
        <row r="45">
          <cell r="K45" t="str">
            <v>A032Supplying and Placing Clay Borrow Materialm³</v>
          </cell>
        </row>
        <row r="46">
          <cell r="K46" t="str">
            <v>A033Supplying and Placing Imported Materialm³</v>
          </cell>
        </row>
        <row r="47">
          <cell r="K47" t="str">
            <v>A034Preparation of Existing Ground SurfaceCW 3170-R3m²</v>
          </cell>
        </row>
        <row r="48">
          <cell r="K48" t="str">
            <v>A038LAST USED CODE FOR SECTION</v>
          </cell>
        </row>
        <row r="49">
          <cell r="K49" t="str">
            <v>ROADWORK - REMOVALS/RENEWALS</v>
          </cell>
        </row>
        <row r="50">
          <cell r="K50" t="str">
            <v>B001Pavement RemovalCW 3110-R18</v>
          </cell>
        </row>
        <row r="51">
          <cell r="K51" t="str">
            <v>B002Concrete Pavementm²</v>
          </cell>
        </row>
        <row r="52">
          <cell r="K52" t="str">
            <v>B003Asphalt Pavementm²</v>
          </cell>
        </row>
        <row r="53">
          <cell r="K53" t="str">
            <v>B004Slab ReplacementCW 3230-R8</v>
          </cell>
        </row>
        <row r="54">
          <cell r="K54" t="str">
            <v>B005250 mm Concrete Pavement (Reinforced)m²</v>
          </cell>
        </row>
        <row r="55">
          <cell r="K55" t="str">
            <v>B006Pay Item Removed</v>
          </cell>
        </row>
        <row r="56">
          <cell r="K56" t="str">
            <v>B007250 mm Concrete Pavement (Plain-Dowelled)m²</v>
          </cell>
        </row>
        <row r="57">
          <cell r="K57" t="str">
            <v>B008230 mm Concrete Pavement (Reinforced)m²</v>
          </cell>
        </row>
        <row r="58">
          <cell r="K58" t="str">
            <v>B009Pay Item Removed</v>
          </cell>
        </row>
        <row r="59">
          <cell r="K59" t="str">
            <v>B010230 mm Concrete Pavement (Plain-Dowelled)m²</v>
          </cell>
        </row>
        <row r="60">
          <cell r="K60" t="str">
            <v>B011200 mm Concrete Pavement (Reinforced)m²</v>
          </cell>
        </row>
        <row r="61">
          <cell r="K61" t="str">
            <v>B012Pay Item Removed</v>
          </cell>
        </row>
        <row r="62">
          <cell r="K62" t="str">
            <v>B013200 mm Concrete Pavement (Plain-Dowelled)m²</v>
          </cell>
        </row>
        <row r="63">
          <cell r="K63" t="str">
            <v>B014150 mm Concrete Pavement (Reinforced)m²</v>
          </cell>
        </row>
        <row r="64">
          <cell r="K64" t="str">
            <v>B015Pay Item Removed</v>
          </cell>
        </row>
        <row r="65">
          <cell r="K65" t="str">
            <v>B016150 mm Concrete Pavement (Plain-Dowelled)m²</v>
          </cell>
        </row>
        <row r="66">
          <cell r="K66" t="str">
            <v>B017Partial Slab PatchesCW 3230-R8</v>
          </cell>
        </row>
        <row r="67">
          <cell r="K67" t="str">
            <v>B018250 mm Concrete Pavement (Type A)m²</v>
          </cell>
        </row>
        <row r="68">
          <cell r="K68" t="str">
            <v>B019250 mm Concrete Pavement (Type B)m²</v>
          </cell>
        </row>
        <row r="69">
          <cell r="K69" t="str">
            <v>B020250 mm Concrete Pavement (Type C)m²</v>
          </cell>
        </row>
        <row r="70">
          <cell r="K70" t="str">
            <v>B021250 mm Concrete Pavement (Type D)m²</v>
          </cell>
        </row>
        <row r="71">
          <cell r="K71" t="str">
            <v>B022230 mm Concrete Pavement (Type A)m²</v>
          </cell>
        </row>
        <row r="72">
          <cell r="K72" t="str">
            <v>B023230 mm Concrete Pavement (Type B)m²</v>
          </cell>
        </row>
        <row r="73">
          <cell r="K73" t="str">
            <v>B024230 mm Concrete Pavement (Type C)m²</v>
          </cell>
        </row>
        <row r="74">
          <cell r="K74" t="str">
            <v>B025230 mm Concrete Pavement (Type D)m²</v>
          </cell>
        </row>
        <row r="75">
          <cell r="K75" t="str">
            <v>B026200 mm Concrete Pavement (Type A)m²</v>
          </cell>
        </row>
        <row r="76">
          <cell r="K76" t="str">
            <v>B027200 mm Concrete Pavement (Type B)m²</v>
          </cell>
        </row>
        <row r="77">
          <cell r="K77" t="str">
            <v>B028200 mm Concrete Pavement (Type C)m²</v>
          </cell>
        </row>
        <row r="78">
          <cell r="K78" t="str">
            <v>B029200 mm Concrete Pavement (Type D)m²</v>
          </cell>
        </row>
        <row r="79">
          <cell r="K79" t="str">
            <v>B030150 mm Concrete Pavement (Type A)m²</v>
          </cell>
        </row>
        <row r="80">
          <cell r="K80" t="str">
            <v>B031150 mm Concrete Pavement (Type B)m²</v>
          </cell>
        </row>
        <row r="81">
          <cell r="K81" t="str">
            <v>B032150 mm Concrete Pavement (Type C)m²</v>
          </cell>
        </row>
        <row r="82">
          <cell r="K82" t="str">
            <v>B033150 mm Concrete Pavement (Type D)m²</v>
          </cell>
        </row>
        <row r="83">
          <cell r="K83" t="str">
            <v>B034-24Slab Replacement - Early Opening (24 hour)CW 3230-R8</v>
          </cell>
        </row>
        <row r="84">
          <cell r="K84" t="str">
            <v>B035-24250 mm Concrete Pavement (Reinforced)m²</v>
          </cell>
        </row>
        <row r="85">
          <cell r="K85" t="str">
            <v>B036Pay Item Removed</v>
          </cell>
        </row>
        <row r="86">
          <cell r="K86" t="str">
            <v>B037-24250 mm Concrete Pavement (Plain-Dowelled)m²</v>
          </cell>
        </row>
        <row r="87">
          <cell r="K87" t="str">
            <v>B038-24230 mm Concrete Pavement (Reinforced)m²</v>
          </cell>
        </row>
        <row r="88">
          <cell r="K88" t="str">
            <v>B039Pay Item Removed</v>
          </cell>
        </row>
        <row r="89">
          <cell r="K89" t="str">
            <v>B040-24230 mm Concrete Pavement (Plain-Dowelled)m²</v>
          </cell>
        </row>
        <row r="90">
          <cell r="K90" t="str">
            <v>B041-24200 mm Concrete Pavement (Reinforced)m²</v>
          </cell>
        </row>
        <row r="91">
          <cell r="K91" t="str">
            <v>B042Pay Item Removed</v>
          </cell>
        </row>
        <row r="92">
          <cell r="K92" t="str">
            <v>B043-24200 mm Concrete Pavement (Plain-Dowelled)m²</v>
          </cell>
        </row>
        <row r="93">
          <cell r="K93" t="str">
            <v>B044-24150 mm Concrete Pavement (Reinforced)m²</v>
          </cell>
        </row>
        <row r="94">
          <cell r="K94" t="str">
            <v>B045Pay Item Removed</v>
          </cell>
        </row>
        <row r="95">
          <cell r="K95" t="str">
            <v>B046-24150 mm Concrete Pavement (Plain-Dowelled)m²</v>
          </cell>
        </row>
        <row r="96">
          <cell r="K96" t="str">
            <v>B047-24Partial Slab Patches - Early Opening (24 hour)CW 3230-R87</v>
          </cell>
        </row>
        <row r="97">
          <cell r="K97" t="str">
            <v>B048-24250 mm Concrete Pavement (Type A)m²</v>
          </cell>
        </row>
        <row r="98">
          <cell r="K98" t="str">
            <v>B049-24250 mm Concrete Pavement (Type B)m²</v>
          </cell>
        </row>
        <row r="99">
          <cell r="K99" t="str">
            <v>B050-24250 mm Concrete Pavement (Type C)m²</v>
          </cell>
        </row>
        <row r="100">
          <cell r="K100" t="str">
            <v>B051-24250 mm Concrete Pavement (Type D)m²</v>
          </cell>
        </row>
        <row r="101">
          <cell r="K101" t="str">
            <v>B052-24230 mm Concrete Pavement (Type A)m²</v>
          </cell>
        </row>
        <row r="102">
          <cell r="K102" t="str">
            <v>B053-24230 mm Concrete Pavement (Type B)m²</v>
          </cell>
        </row>
        <row r="103">
          <cell r="K103" t="str">
            <v>B054-24230 mm Concrete Pavement (Type C)m²</v>
          </cell>
        </row>
        <row r="104">
          <cell r="K104" t="str">
            <v>B055-24230 mm Concrete Pavement (Type D)m²</v>
          </cell>
        </row>
        <row r="105">
          <cell r="K105" t="str">
            <v>B056-24200 mm Concrete Pavement (Type A)m²</v>
          </cell>
        </row>
        <row r="106">
          <cell r="K106" t="str">
            <v>B057-24200 mm Concrete Pavement (Type B)m²</v>
          </cell>
        </row>
        <row r="107">
          <cell r="K107" t="str">
            <v>B058-24200 mm Concrete Pavement (Type C)m²</v>
          </cell>
        </row>
        <row r="108">
          <cell r="K108" t="str">
            <v>B059-24200 mm Concrete Pavement (Type D)m²</v>
          </cell>
        </row>
        <row r="109">
          <cell r="K109" t="str">
            <v>B060-24150 mm Concrete Pavement (Type A)m²</v>
          </cell>
        </row>
        <row r="110">
          <cell r="K110" t="str">
            <v>B061-24150 mm Concrete Pavement (Type B)m²</v>
          </cell>
        </row>
        <row r="111">
          <cell r="K111" t="str">
            <v>B062-24150 mm Concrete Pavement (Type C)m²</v>
          </cell>
        </row>
        <row r="112">
          <cell r="K112" t="str">
            <v>B063-24150 mm Concrete Pavement (Type D)m²</v>
          </cell>
        </row>
        <row r="113">
          <cell r="K113" t="str">
            <v>B064-72Slab Replacement - Early Opening (72 hour)CW 3230-R8</v>
          </cell>
        </row>
        <row r="114">
          <cell r="K114" t="str">
            <v>B065-72250 mm Concrete Pavement (Reinforced)m²</v>
          </cell>
        </row>
        <row r="115">
          <cell r="K115" t="str">
            <v>B066Pay Item Removed</v>
          </cell>
        </row>
        <row r="116">
          <cell r="K116" t="str">
            <v>B067-72250 mm Concrete Pavement (Plain-Dowelled)m²</v>
          </cell>
        </row>
        <row r="117">
          <cell r="K117" t="str">
            <v>B068-72230 mm Concrete Pavement (Reinforced)m²</v>
          </cell>
        </row>
        <row r="118">
          <cell r="K118" t="str">
            <v>B069Pay Item Removed</v>
          </cell>
        </row>
        <row r="119">
          <cell r="K119" t="str">
            <v>B070-72230 mm Concrete Pavement (Plain-Dowelled)m²</v>
          </cell>
        </row>
        <row r="120">
          <cell r="K120" t="str">
            <v>B071-72200 mm Concrete Pavement (Reinforced)m²</v>
          </cell>
        </row>
        <row r="121">
          <cell r="K121" t="str">
            <v>B072Pay Item Removed</v>
          </cell>
        </row>
        <row r="122">
          <cell r="K122" t="str">
            <v>B073-72200 mm Concrete Pavement (Plain-Dowelled)m²</v>
          </cell>
        </row>
        <row r="123">
          <cell r="K123" t="str">
            <v>B074-72150 mm Concrete Pavement (Reinforced)m²</v>
          </cell>
        </row>
        <row r="124">
          <cell r="K124" t="str">
            <v>B075Pay Item Removed</v>
          </cell>
        </row>
        <row r="125">
          <cell r="K125" t="str">
            <v>B076-72150 mm Concrete Pavement (Plain-Dowelled)m²</v>
          </cell>
        </row>
        <row r="126">
          <cell r="K126" t="str">
            <v>B077-72Partial Slab Patches - Early Opening (72 hour)CW 3230-R8</v>
          </cell>
        </row>
        <row r="127">
          <cell r="K127" t="str">
            <v>B078-72250 mm Concrete Pavement (Type A)m²</v>
          </cell>
        </row>
        <row r="128">
          <cell r="K128" t="str">
            <v>B079-72250 mm Concrete Pavement (Type B)m²</v>
          </cell>
        </row>
        <row r="129">
          <cell r="K129" t="str">
            <v>B080-72250 mm Concrete Pavement (Type C)m²</v>
          </cell>
        </row>
        <row r="130">
          <cell r="K130" t="str">
            <v>B081-72250 mm Concrete Pavement (Type D)m²</v>
          </cell>
        </row>
        <row r="131">
          <cell r="K131" t="str">
            <v>B082-72230 mm Concrete Pavement (Type A)m²</v>
          </cell>
        </row>
        <row r="132">
          <cell r="K132" t="str">
            <v>B083-72230 mm Concrete Pavement (Type B)m²</v>
          </cell>
        </row>
        <row r="133">
          <cell r="K133" t="str">
            <v>B084-72230 mm Concrete Pavement (Type C)m²</v>
          </cell>
        </row>
        <row r="134">
          <cell r="K134" t="str">
            <v>B085-72230 mm Concrete Pavement (Type D)m²</v>
          </cell>
        </row>
        <row r="135">
          <cell r="K135" t="str">
            <v>B086-72200 mm Concrete Pavement (Type A)m²</v>
          </cell>
        </row>
        <row r="136">
          <cell r="K136" t="str">
            <v>B087-72200 mm Concrete Pavement (Type B)m²</v>
          </cell>
        </row>
        <row r="137">
          <cell r="K137" t="str">
            <v>B088-72200 mm Concrete Pavement (Type C)m²</v>
          </cell>
        </row>
        <row r="138">
          <cell r="K138" t="str">
            <v>B089-72200 mm Concrete Pavement (Type D)m²</v>
          </cell>
        </row>
        <row r="139">
          <cell r="K139" t="str">
            <v>B090-72150 mm Concrete Pavement (Type A)m²</v>
          </cell>
        </row>
        <row r="140">
          <cell r="K140" t="str">
            <v>B091-72150 mm Concrete Pavement (Type B)m²</v>
          </cell>
        </row>
        <row r="141">
          <cell r="K141" t="str">
            <v>B092-72150 mm Concrete Pavement (Type C)m²</v>
          </cell>
        </row>
        <row r="142">
          <cell r="K142" t="str">
            <v>B093-72150 mm Concrete Pavement (Type D)m²</v>
          </cell>
        </row>
        <row r="143">
          <cell r="K143" t="str">
            <v>B093APartial Depth Planing of Existing JointsE16m²</v>
          </cell>
        </row>
        <row r="144">
          <cell r="K144" t="str">
            <v>B093BAsphalt Patching of Partial Depth JointsE16m²</v>
          </cell>
        </row>
        <row r="145">
          <cell r="K145" t="str">
            <v>B094Drilled DowelsCW 3230-R8</v>
          </cell>
        </row>
        <row r="146">
          <cell r="K146" t="str">
            <v>B09519.1 mm Diametereach</v>
          </cell>
        </row>
        <row r="147">
          <cell r="K147" t="str">
            <v>B09628.6 mm Diametereach</v>
          </cell>
        </row>
        <row r="148">
          <cell r="K148" t="str">
            <v>B097Drilled Tie BarsCW 3230-R8</v>
          </cell>
        </row>
        <row r="149">
          <cell r="K149" t="str">
            <v>B09820 M Deformed Tie Bareach</v>
          </cell>
        </row>
        <row r="150">
          <cell r="K150" t="str">
            <v>B09925 M Deformed Tie Bareach</v>
          </cell>
        </row>
        <row r="151">
          <cell r="K151" t="str">
            <v>B100rMiscellaneous Concrete Slab RemovalCW 3235-R9</v>
          </cell>
        </row>
        <row r="152">
          <cell r="K152" t="str">
            <v>B101rMedian Slabm²</v>
          </cell>
        </row>
        <row r="153">
          <cell r="K153" t="str">
            <v>B102rMonolithic Median Slabm²</v>
          </cell>
        </row>
        <row r="154">
          <cell r="K154" t="str">
            <v>B103rSafety Medianm²</v>
          </cell>
        </row>
        <row r="155">
          <cell r="K155" t="str">
            <v>B104r100 mm Sidewalkm²</v>
          </cell>
        </row>
        <row r="156">
          <cell r="K156" t="str">
            <v>B104rA150 mm Reinforced Sidewalkm²</v>
          </cell>
        </row>
        <row r="157">
          <cell r="K157" t="str">
            <v>B105rBullnosem²</v>
          </cell>
        </row>
        <row r="158">
          <cell r="K158" t="str">
            <v>B106rMonolithic Curb and Sidewalkm²</v>
          </cell>
        </row>
        <row r="159">
          <cell r="K159" t="str">
            <v>B107iMiscellaneous Concrete Slab InstallationCW 3235-R9</v>
          </cell>
        </row>
        <row r="160">
          <cell r="K160" t="str">
            <v>B108iMedian SlabSD-227Am²</v>
          </cell>
        </row>
        <row r="161">
          <cell r="K161" t="str">
            <v>B109iMonolithic Median SlabSD-226Am²</v>
          </cell>
        </row>
        <row r="162">
          <cell r="K162" t="str">
            <v>B110iSafety MedianSD-226Bm²</v>
          </cell>
        </row>
        <row r="163">
          <cell r="K163" t="str">
            <v>B111i100 mm SidewalkSD-228Am²</v>
          </cell>
        </row>
        <row r="164">
          <cell r="K164" t="str">
            <v>B111iA150 mm Reinforced Sidewalkm²</v>
          </cell>
        </row>
        <row r="165">
          <cell r="K165" t="str">
            <v>B112iBullnoseSD-227Cm²</v>
          </cell>
        </row>
        <row r="166">
          <cell r="K166" t="str">
            <v>B113iMonolithic Curb and SidewalkSD-228Bm²</v>
          </cell>
        </row>
        <row r="167">
          <cell r="K167" t="str">
            <v>B114rlMiscellaneous Concrete Slab RenewalCW 3235-R9</v>
          </cell>
        </row>
        <row r="168">
          <cell r="K168" t="str">
            <v>B115rlMedian SlabSD-227Am²</v>
          </cell>
        </row>
        <row r="169">
          <cell r="K169" t="str">
            <v>B116rlMonolithic Median SlabSD-226Am²</v>
          </cell>
        </row>
        <row r="170">
          <cell r="K170" t="str">
            <v>B117rlSafety MedianSD-226Bm²</v>
          </cell>
        </row>
        <row r="171">
          <cell r="K171" t="str">
            <v>B118rl100 mm SidewalkSD-228A</v>
          </cell>
        </row>
        <row r="172">
          <cell r="K172" t="str">
            <v>B119rlLess than 5 sq.m.m²</v>
          </cell>
        </row>
        <row r="173">
          <cell r="K173" t="str">
            <v>B120rl5 sq.m. to 20 sq.m.m²</v>
          </cell>
        </row>
        <row r="174">
          <cell r="K174" t="str">
            <v>B121rlGreater than 20 sq.m.m²</v>
          </cell>
        </row>
        <row r="175">
          <cell r="K175" t="str">
            <v>B121rlA150 mm Reinforced Sidewalk</v>
          </cell>
        </row>
        <row r="176">
          <cell r="K176" t="str">
            <v>B121rlBLess than 5 sq.m.m²</v>
          </cell>
        </row>
        <row r="177">
          <cell r="K177" t="str">
            <v>B121rlC5 sq.m. to 20 sq.m.m²</v>
          </cell>
        </row>
        <row r="178">
          <cell r="K178" t="str">
            <v>B121rlDGreater than 20 sq.m.m²</v>
          </cell>
        </row>
        <row r="179">
          <cell r="K179" t="str">
            <v>B122rlBullnoseSD-227Cm²</v>
          </cell>
        </row>
        <row r="180">
          <cell r="K180" t="str">
            <v>B123rlMonolithic Curb and SidewalkSD-228Bm²</v>
          </cell>
        </row>
        <row r="181">
          <cell r="K181" t="str">
            <v>B124Adjustment of Precast Sidewalk BlocksCW 3235-R9m²</v>
          </cell>
        </row>
        <row r="182">
          <cell r="K182" t="str">
            <v>B125Supply of Precast Sidewalk BlocksCW 3235-R9m²</v>
          </cell>
        </row>
        <row r="183">
          <cell r="K183" t="str">
            <v>B125ARemoval of Precast Sidewalk BlocksCW 3235-R9m²</v>
          </cell>
        </row>
        <row r="184">
          <cell r="K184" t="str">
            <v>B126rConcrete Curb RemovalCW 3240-R10</v>
          </cell>
        </row>
        <row r="185">
          <cell r="K185" t="str">
            <v>B127rBarrier ^m</v>
          </cell>
        </row>
        <row r="186">
          <cell r="K186" t="str">
            <v>B128rModified Barrier (Integral)m</v>
          </cell>
        </row>
        <row r="187">
          <cell r="K187" t="str">
            <v>B129rCurb and Gutterm</v>
          </cell>
        </row>
        <row r="188">
          <cell r="K188" t="str">
            <v>B130rMountable Curbm</v>
          </cell>
        </row>
        <row r="189">
          <cell r="K189" t="str">
            <v>B131rLip CurbSD-202Cm</v>
          </cell>
        </row>
        <row r="190">
          <cell r="K190" t="str">
            <v>B132rCurb Rampm</v>
          </cell>
        </row>
        <row r="191">
          <cell r="K191" t="str">
            <v>B133rSafety Curbm</v>
          </cell>
        </row>
        <row r="192">
          <cell r="K192" t="str">
            <v>B134rSplash Strip ^m</v>
          </cell>
        </row>
        <row r="193">
          <cell r="K193" t="str">
            <v>B135iConcrete Curb InstallationCW 3240-R10</v>
          </cell>
        </row>
        <row r="194">
          <cell r="K194" t="str">
            <v>B136iBarrier (^ mm reveal ht, Dowelled)SD-205m</v>
          </cell>
        </row>
        <row r="195">
          <cell r="K195" t="str">
            <v>B137iBarrier (^ mm reveal ht, Separate)SD-203Am</v>
          </cell>
        </row>
        <row r="196">
          <cell r="K196" t="str">
            <v>B138iBarrier (^ mm reveal ht, Integral)SD-204m</v>
          </cell>
        </row>
        <row r="197">
          <cell r="K197" t="str">
            <v>B139iModified Barrier (^ mm reveal ht, Dowelled)SD-203Bm</v>
          </cell>
        </row>
        <row r="198">
          <cell r="K198" t="str">
            <v>B140iModified Barrier (^ mm reveal ht, Integral)SD-203Bm</v>
          </cell>
        </row>
        <row r="199">
          <cell r="K199" t="str">
            <v>B141iMountable Curb (^ mm reveal ht, Integral)SD-201m</v>
          </cell>
        </row>
        <row r="200">
          <cell r="K200" t="str">
            <v>B142iCurb and Gutter (^ mm reveal ht, Barrier, Integral, 600 mm width, 150 mm Plain Concrete Pavement)SD-200m</v>
          </cell>
        </row>
        <row r="201">
          <cell r="K201" t="str">
            <v>B143iCurb and Gutter ( ^ mm reveal ht, Modified Barrier, Integral, 600 mm width, 150 mm Plain Concrete Pavement)SD-200 SD-203Bm</v>
          </cell>
        </row>
        <row r="202">
          <cell r="K202" t="str">
            <v>B144iCurb and Gutter (40 mm reveal ht, Lip Curb, Integral, 600 mm width, 150 mm Plain Concrete Pavement)SD-200m</v>
          </cell>
        </row>
        <row r="203">
          <cell r="K203" t="str">
            <v>B145iCurb and Gutter (8-12 mm reveal ht, Curb Ramp, Integral, 600 mm width, 150 mm Plain Concrete Pavement)SD-200m</v>
          </cell>
        </row>
        <row r="204">
          <cell r="K204" t="str">
            <v>B146iLip Curb (125 mm reveal ht, Integral)m</v>
          </cell>
        </row>
        <row r="205">
          <cell r="K205" t="str">
            <v>B147iLip Curb (75 mm reveal ht, Integral)SD-202Am</v>
          </cell>
        </row>
        <row r="206">
          <cell r="K206" t="str">
            <v>B148iLip Curb (40 mm reveal ht, Integral)SD-202Bm</v>
          </cell>
        </row>
        <row r="207">
          <cell r="K207" t="str">
            <v>B149iModified Lip Curb (^ mm reveal ht, Dowelled)SD-202Cm</v>
          </cell>
        </row>
        <row r="208">
          <cell r="K208" t="str">
            <v>B150iCurb Ramp (8-12 mm reveal ht, Integral)SD-229A,B,Cm</v>
          </cell>
        </row>
        <row r="209">
          <cell r="K209" t="str">
            <v>B184iCurb Ramp (8-12 mm reveal ht, Monolithic)SD-229A,B,Cm</v>
          </cell>
        </row>
        <row r="210">
          <cell r="K210" t="str">
            <v>B151iSafety Curb (330 mm reveal ht)SD-206Bm</v>
          </cell>
        </row>
        <row r="211">
          <cell r="K211" t="str">
            <v>B152Pay Item Removed</v>
          </cell>
        </row>
        <row r="212">
          <cell r="K212" t="str">
            <v>B153Pay Item Removed</v>
          </cell>
        </row>
        <row r="213">
          <cell r="K213" t="str">
            <v>B210iSplash Strip (180 mm reveal ht, Monolithic Barrier Curb, 750 mm width)SD-223Am</v>
          </cell>
        </row>
        <row r="214">
          <cell r="K214" t="str">
            <v>B211iSplash Strip (150 mm reveal ht, Monolithic Barrier Curb, 750 mm width)SD-223Am</v>
          </cell>
        </row>
        <row r="215">
          <cell r="K215" t="str">
            <v>B212iSplash Strip (150 mm reveal ht, Monolithic Modified Barrier Curb, 750 mm width)SD-223Am</v>
          </cell>
        </row>
        <row r="216">
          <cell r="K216" t="str">
            <v>B213iSplash Strip, (Separate, 600 mm width)SD-223Bm</v>
          </cell>
        </row>
        <row r="217">
          <cell r="K217" t="str">
            <v>B154rlConcrete Curb RenewalCW 3240-R10</v>
          </cell>
        </row>
        <row r="218">
          <cell r="K218" t="str">
            <v>B155rlBarrier (^ mm reveal ht, Dowelled)SD-205,SD-206A</v>
          </cell>
        </row>
        <row r="219">
          <cell r="K219" t="str">
            <v>B156rlLess than 3 mm</v>
          </cell>
        </row>
        <row r="220">
          <cell r="K220" t="str">
            <v>B157rl3 m to 30 mm</v>
          </cell>
        </row>
        <row r="221">
          <cell r="K221" t="str">
            <v>B158rlGreater than 30 mm</v>
          </cell>
        </row>
        <row r="222">
          <cell r="K222" t="str">
            <v>B159rlBarrier (^ mm reveal ht, Separate)SD-203A</v>
          </cell>
        </row>
        <row r="223">
          <cell r="K223" t="str">
            <v>B160rlLess than 3 mm</v>
          </cell>
        </row>
        <row r="224">
          <cell r="K224" t="str">
            <v>B161rl3 m to 30 mm</v>
          </cell>
        </row>
        <row r="225">
          <cell r="K225" t="str">
            <v>B162rlGreater than 30 mm</v>
          </cell>
        </row>
        <row r="226">
          <cell r="K226" t="str">
            <v>B163rlBarrier (^ mm reveal ht, Integral)SD-204</v>
          </cell>
        </row>
        <row r="227">
          <cell r="K227" t="str">
            <v>B164rlLess than 3 mm</v>
          </cell>
        </row>
        <row r="228">
          <cell r="K228" t="str">
            <v>B165rl3 m to 30 mm</v>
          </cell>
        </row>
        <row r="229">
          <cell r="K229" t="str">
            <v>B166rlGreater than 30 mm</v>
          </cell>
        </row>
        <row r="230">
          <cell r="K230" t="str">
            <v>B167rlModified Barrier (^ mm reveal ht, Dowelled)SD-203Bm</v>
          </cell>
        </row>
        <row r="231">
          <cell r="K231" t="str">
            <v>B168rlModified Barrier (^ mm reveal ht Integral)SD-203Bm</v>
          </cell>
        </row>
        <row r="232">
          <cell r="K232" t="str">
            <v>B169rlMountable Curb (^ mm reveal ht Integral)SD-201m</v>
          </cell>
        </row>
        <row r="233">
          <cell r="K233" t="str">
            <v>B170rlCurb and Gutter (^ mm reveal ht, Barrier, Integral, 600 mm width, 150 mm Plain Concrete Pavement)SD-200</v>
          </cell>
        </row>
        <row r="234">
          <cell r="K234" t="str">
            <v>B171rlLess than 3 mm</v>
          </cell>
        </row>
        <row r="235">
          <cell r="K235" t="str">
            <v>B172rl3 m to 30 mm</v>
          </cell>
        </row>
        <row r="236">
          <cell r="K236" t="str">
            <v>B173rlGreater than 30 mm</v>
          </cell>
        </row>
        <row r="237">
          <cell r="K237" t="str">
            <v>B174rlCurb and Gutter (^ mm reveal ht, Modified Barrier, Integral, - 600 mm width, 150 mm Plain Concrete Pavement)SD-200 SD-203B</v>
          </cell>
        </row>
        <row r="238">
          <cell r="K238" t="str">
            <v>B175rlLess than 3 mm</v>
          </cell>
        </row>
        <row r="239">
          <cell r="K239" t="str">
            <v>B176rl3 m to 30 mm</v>
          </cell>
        </row>
        <row r="240">
          <cell r="K240" t="str">
            <v>B177rlGreater than 30 mm</v>
          </cell>
        </row>
        <row r="241">
          <cell r="K241" t="str">
            <v>B178rlCurb and Gutter (^ mm reveal ht, Lip Curb, Integral, 600 mm width, 150 mm Plain Concrete Pavement)SD-200</v>
          </cell>
        </row>
        <row r="242">
          <cell r="K242" t="str">
            <v>B179rlLess than 3 mm</v>
          </cell>
        </row>
        <row r="243">
          <cell r="K243" t="str">
            <v>B180rl3 m to 30 mm</v>
          </cell>
        </row>
        <row r="244">
          <cell r="K244" t="str">
            <v>B181rlGreater than 30 mm</v>
          </cell>
        </row>
        <row r="245">
          <cell r="K245" t="str">
            <v>B182rlLip Curb (40 mm reveal ht, Integral)SD-202Bm</v>
          </cell>
        </row>
        <row r="246">
          <cell r="K246" t="str">
            <v>B183rlModified Lip Curb (^ mm reveal ht, Dowelled)SD-202Cm</v>
          </cell>
        </row>
        <row r="247">
          <cell r="K247" t="str">
            <v>B184rlCurb Ramp (8-12 mm reveal ht, Integral)SD-229C,Dm</v>
          </cell>
        </row>
        <row r="248">
          <cell r="K248" t="str">
            <v>B214rlCurb Ramp (8-12 mm reveal ht, Monolithic)SD-229C,Dm</v>
          </cell>
        </row>
        <row r="249">
          <cell r="K249" t="str">
            <v>B185rlSafety Curb (^ mm reveal ht)SD-206Bm</v>
          </cell>
        </row>
        <row r="250">
          <cell r="K250" t="str">
            <v>B215rlSplash Strip (180 mm reveal ht, Monolithic Barrier Curb, 750 mm width)SD-223Am</v>
          </cell>
        </row>
        <row r="251">
          <cell r="K251" t="str">
            <v>B216rlSplash Strip (150 mm reveal ht, Monolithic Barrier Curb, 750 mm width)SD-223Am</v>
          </cell>
        </row>
        <row r="252">
          <cell r="K252" t="str">
            <v>B217rlSplash Strip (150 mm reveal ht, Monolithic Modified Barrier Curb, 750 mm width)SD-223Am</v>
          </cell>
        </row>
        <row r="253">
          <cell r="K253" t="str">
            <v>B218rlSplash Strip, ( Separate, 600 mm width)SD-223Bm</v>
          </cell>
        </row>
        <row r="254">
          <cell r="K254" t="str">
            <v>B186rlSplash Strip (^ mm reveal ht, Barrier Curb, Integral, 600 mm width)SD-227Bm</v>
          </cell>
        </row>
        <row r="255">
          <cell r="K255" t="str">
            <v>B187rlSplash Strip (^ mm reveal ht, Modified Barrier Curb, Integral, 600 mm width)SD-227B SD-203Bm</v>
          </cell>
        </row>
        <row r="256">
          <cell r="K256" t="str">
            <v>B188Supply and Installation of Dowel AssembliesCW 3310-R15m</v>
          </cell>
        </row>
        <row r="257">
          <cell r="K257" t="str">
            <v>B189Regrading Existing Interlocking Paving StonesCW 3330-R5m²</v>
          </cell>
        </row>
        <row r="258">
          <cell r="K258" t="str">
            <v>B190Construction of Asphaltic Concrete OverlayCW 3410-R10</v>
          </cell>
        </row>
        <row r="259">
          <cell r="K259" t="str">
            <v>B191Main Line Paving</v>
          </cell>
        </row>
        <row r="260">
          <cell r="K260" t="str">
            <v>B193Type IAtonne</v>
          </cell>
        </row>
        <row r="261">
          <cell r="K261" t="str">
            <v>B192Type Itonne</v>
          </cell>
        </row>
        <row r="262">
          <cell r="K262" t="str">
            <v>B194Tie-ins and Approaches</v>
          </cell>
        </row>
        <row r="263">
          <cell r="K263" t="str">
            <v>B195Type IAtonne</v>
          </cell>
        </row>
        <row r="264">
          <cell r="K264" t="str">
            <v>B196Type Itonne</v>
          </cell>
        </row>
        <row r="265">
          <cell r="K265" t="str">
            <v>B197Type IItonne</v>
          </cell>
        </row>
        <row r="266">
          <cell r="K266" t="str">
            <v>B198Construction of Asphaltic Concrete Base Course (Type III)CW 3410-R10tonne</v>
          </cell>
        </row>
        <row r="267">
          <cell r="K267" t="str">
            <v>B199Construction of Asphalt PatchesCW 3410-R10m²</v>
          </cell>
        </row>
        <row r="268">
          <cell r="K268" t="str">
            <v>B200Planing of PavementCW 3450-R5</v>
          </cell>
        </row>
        <row r="269">
          <cell r="K269" t="str">
            <v>B2010 - 50 mm Depth (Asphalt)m²</v>
          </cell>
        </row>
        <row r="270">
          <cell r="K270" t="str">
            <v>B20250 - 100 mm Depth (Asphalt)m²</v>
          </cell>
        </row>
        <row r="271">
          <cell r="K271" t="str">
            <v>B2030 - 50 mm Depth (Concrete)m²</v>
          </cell>
        </row>
        <row r="272">
          <cell r="K272" t="str">
            <v>B20450 - 100 mm Depth (Concrete)m²</v>
          </cell>
        </row>
        <row r="273">
          <cell r="K273" t="str">
            <v>B205Moisture Barrier/Stress Absorption Geotextile FabricE13m²</v>
          </cell>
        </row>
        <row r="274">
          <cell r="K274" t="str">
            <v>B206Pavement Repair FabricE15m²</v>
          </cell>
        </row>
        <row r="275">
          <cell r="K275" t="str">
            <v>B207Pavement PatchingE14m²</v>
          </cell>
        </row>
        <row r="276">
          <cell r="K276" t="str">
            <v>B208Crack and Seating PavementE12m²</v>
          </cell>
        </row>
        <row r="277">
          <cell r="K277" t="str">
            <v>B209Partial Depth Saw-CuttingE12m</v>
          </cell>
        </row>
        <row r="278">
          <cell r="K278" t="str">
            <v>B219Detectable Warning Surface TilesCW 3326-R1</v>
          </cell>
        </row>
        <row r="279">
          <cell r="K279" t="str">
            <v>B220300 mm X 300 mmeach</v>
          </cell>
        </row>
        <row r="280">
          <cell r="K280" t="str">
            <v>B221610 mm X 1220 mmeach</v>
          </cell>
        </row>
        <row r="281">
          <cell r="K281" t="str">
            <v>B221LAST USED CODE FOR SECTION</v>
          </cell>
        </row>
        <row r="282">
          <cell r="K282" t="str">
            <v>ROADWORK - NEW CONSTRUCTION</v>
          </cell>
        </row>
        <row r="283">
          <cell r="K283" t="str">
            <v>C001Concrete Pavements, Median Slabs, Bull-noses, and Safety MediansCW 3310-R15</v>
          </cell>
        </row>
        <row r="284">
          <cell r="K284" t="str">
            <v>C002Construction of 250 mm Concrete Pavement (Reinforced)m²</v>
          </cell>
        </row>
        <row r="285">
          <cell r="K285" t="str">
            <v>C003Pay Item Removed</v>
          </cell>
        </row>
        <row r="286">
          <cell r="K286" t="str">
            <v>C004Construction of 250 mm Concrete Pavement (Plain-Dowelled)m²</v>
          </cell>
        </row>
        <row r="287">
          <cell r="K287" t="str">
            <v>C005Construction of 230 mm Concrete Pavement (Reinforced)m²</v>
          </cell>
        </row>
        <row r="288">
          <cell r="K288" t="str">
            <v>C006Pay Item Removed</v>
          </cell>
        </row>
        <row r="289">
          <cell r="K289" t="str">
            <v>C007Construction of 230 mm Concrete Pavement (Plain-Dowelled)m²</v>
          </cell>
        </row>
        <row r="290">
          <cell r="K290" t="str">
            <v>C008Construction of 200 mm Concrete Pavement (Reinforced)m²</v>
          </cell>
        </row>
        <row r="291">
          <cell r="K291" t="str">
            <v>C009Pay Item Removed</v>
          </cell>
        </row>
        <row r="292">
          <cell r="K292" t="str">
            <v>C010Construction of 200 mm Concrete Pavement (Plain-Dowelled)m²</v>
          </cell>
        </row>
        <row r="293">
          <cell r="K293" t="str">
            <v>C011Construction of 150 mm Concrete Pavement (Reinforced)m²</v>
          </cell>
        </row>
        <row r="294">
          <cell r="K294" t="str">
            <v>C012Pay Item Removed</v>
          </cell>
        </row>
        <row r="295">
          <cell r="K295" t="str">
            <v>C013Construction of 150 mm Concrete Pavement (Plain-Dowelled)m²</v>
          </cell>
        </row>
        <row r="296">
          <cell r="K296" t="str">
            <v>C014Construction of Concrete Median SlabsSD-227Am²</v>
          </cell>
        </row>
        <row r="297">
          <cell r="K297" t="str">
            <v>C015Construction of Monolithic Concrete Median SlabsSD-226Am²</v>
          </cell>
        </row>
        <row r="298">
          <cell r="K298" t="str">
            <v>C016Construction of Concrete Safety MediansSD-226Bm²</v>
          </cell>
        </row>
        <row r="299">
          <cell r="K299" t="str">
            <v>C017Construction of Monolithic Curb and SidewalkSD-228Bm²</v>
          </cell>
        </row>
        <row r="300">
          <cell r="K300" t="str">
            <v>C018Construction of Monolithic Concrete Bull-nosesSD-227Cm²</v>
          </cell>
        </row>
        <row r="301">
          <cell r="K301" t="str">
            <v>C019Concrete Pavements for Early OpeningCW 3310-R15</v>
          </cell>
        </row>
        <row r="302">
          <cell r="K302" t="str">
            <v>C020Construction of 250 mm Concrete Pavement for Early Opening ^ (Reinforced)m²</v>
          </cell>
        </row>
        <row r="303">
          <cell r="K303" t="str">
            <v>C021Pay Item Removed</v>
          </cell>
        </row>
        <row r="304">
          <cell r="K304" t="str">
            <v>C022Construction of 250 mm Concrete Pavement for Early Opening ^ (Plain-Dowelled)m²</v>
          </cell>
        </row>
        <row r="305">
          <cell r="K305" t="str">
            <v>C023Construction of 230 mm Concrete Pavement for Early Opening ^ (Reinforced)m²</v>
          </cell>
        </row>
        <row r="306">
          <cell r="K306" t="str">
            <v>C024Pay Item Removed</v>
          </cell>
        </row>
        <row r="307">
          <cell r="K307" t="str">
            <v>C025Construction of 230 mm Concrete Pavement for Early Opening ^ (Plain-Dowelled)m²</v>
          </cell>
        </row>
        <row r="308">
          <cell r="K308" t="str">
            <v>C026Construction of 200 mm Concrete Pavement for Early Opening ^ (Reinforced)m²</v>
          </cell>
        </row>
        <row r="309">
          <cell r="K309" t="str">
            <v>C027Pay Item Removed</v>
          </cell>
        </row>
        <row r="310">
          <cell r="K310" t="str">
            <v>C028Construction of 200 mm Concrete Pavement for Early Opening ^ (Plain-Dowelled)m²</v>
          </cell>
        </row>
        <row r="311">
          <cell r="K311" t="str">
            <v>C029Construction of 150 mm Concrete Pavement for Early Opening ^ (Reinforced)m²</v>
          </cell>
        </row>
        <row r="312">
          <cell r="K312" t="str">
            <v>C030Pay Item Removed</v>
          </cell>
        </row>
        <row r="313">
          <cell r="K313" t="str">
            <v>C031Construction of 150 mm Concrete Pavement for Early Opening ^ (Plain-Dowelled)m²</v>
          </cell>
        </row>
        <row r="314">
          <cell r="K314" t="str">
            <v>C032Concrete Curbs, Curb and Gutter, and Splash StripsCW 3310-R15</v>
          </cell>
        </row>
        <row r="315">
          <cell r="K315" t="str">
            <v>C033Construction of Barrier (^ mm ht, Dowelled)SD-205m</v>
          </cell>
        </row>
        <row r="316">
          <cell r="K316" t="str">
            <v>C034Construction of Barrier (^ mm ht, Separate)SD-203Am</v>
          </cell>
        </row>
        <row r="317">
          <cell r="K317" t="str">
            <v>C035Construction of Barrier (^ mm ht, Integral)SD-204m</v>
          </cell>
        </row>
        <row r="318">
          <cell r="K318" t="str">
            <v>C036Construction of Modified Barrier (^ mm ht, Dowelled)SD-203Bm</v>
          </cell>
        </row>
        <row r="319">
          <cell r="K319" t="str">
            <v>C037Construction of Modified Barrier (^ mm ht, Integral)SD-203Bm</v>
          </cell>
        </row>
        <row r="320">
          <cell r="K320" t="str">
            <v>C038Construction of Curb and Gutter (^mm ht, Barrier, Integral, 600 mm width, 150 mm Plain Concrete Pavement)SD-200m</v>
          </cell>
        </row>
        <row r="321">
          <cell r="K321" t="str">
            <v>C039Construction of Curb and Gutter (^ mm ht, Modified Barrier, Integral, 600 mm width, 150 mm Plain Concrete Pavement)SD-200 SD-203Bm</v>
          </cell>
        </row>
        <row r="322">
          <cell r="K322" t="str">
            <v>C040Construction of Curb and Gutter (40 mm ht, Lip Curb, Integral, 600 mm width, 150 mm Plain Concrete Pavement)SD-200 SD-202Bm</v>
          </cell>
        </row>
        <row r="323">
          <cell r="K323" t="str">
            <v>C041Construction of Curb and Gutter (8-12 mm ht, Curb Ramp, Integral, 600 mm width, 150 mm Plain Concrete Pavement)SD-200 SD-229Em</v>
          </cell>
        </row>
        <row r="324">
          <cell r="K324" t="str">
            <v>C042Construction of Mountable Curb ^ (Integral)SD-201m</v>
          </cell>
        </row>
        <row r="325">
          <cell r="K325" t="str">
            <v>C043Construction of Lip Curb (125 mm ht, Integral)m</v>
          </cell>
        </row>
        <row r="326">
          <cell r="K326" t="str">
            <v>C044Construction of Lip Curb (75 mm ht, Integral)SD-202Am</v>
          </cell>
        </row>
        <row r="327">
          <cell r="K327" t="str">
            <v>C045Construction of Lip Curb (40 mm ht, Integral)SD-202Bm</v>
          </cell>
        </row>
        <row r="328">
          <cell r="K328" t="str">
            <v>C046Construction of Curb Ramp (8-12 mm ht, Integral)SD-229Cm</v>
          </cell>
        </row>
        <row r="329">
          <cell r="K329" t="str">
            <v>C065Construction of Curb Ramp (8-12 mm ht, Monolithic)SD-229Cm</v>
          </cell>
        </row>
        <row r="330">
          <cell r="K330" t="str">
            <v>C047Construction of Safety Curb (^ mm ht)SD-206Bm</v>
          </cell>
        </row>
        <row r="331">
          <cell r="K331" t="str">
            <v>C066Construction of Splash Strip (180 mm ht, Monolithic Barrier Curb, 750 mm width)SD-223Am</v>
          </cell>
        </row>
        <row r="332">
          <cell r="K332" t="str">
            <v>C067Construction of Splash Strip (180 mm ht, Monolithic Modified Barrier Curb, 750 mm width)SD-223Am</v>
          </cell>
        </row>
        <row r="333">
          <cell r="K333" t="str">
            <v>C068Construction of Splash Strip, ( Separate, 600 mm width)SD-223Bm</v>
          </cell>
        </row>
        <row r="334">
          <cell r="K334" t="str">
            <v>C048Pay Item Removed</v>
          </cell>
        </row>
        <row r="335">
          <cell r="K335" t="str">
            <v>C049Pay Item Removed</v>
          </cell>
        </row>
        <row r="336">
          <cell r="K336" t="str">
            <v>C050Supply and Installation of Dowel AssembliesCW 3310-R15m</v>
          </cell>
        </row>
        <row r="337">
          <cell r="K337" t="str">
            <v>C051100 mm Concrete SidewalkCW 3325-R5m²</v>
          </cell>
        </row>
        <row r="338">
          <cell r="K338" t="str">
            <v>C052Interlocking Paving StonesCW 3330-R5m²</v>
          </cell>
        </row>
        <row r="339">
          <cell r="K339" t="str">
            <v>C053Supplying and Placing Limestone Sub-baseCW 3330-R5tonne</v>
          </cell>
        </row>
        <row r="340">
          <cell r="K340" t="str">
            <v>C054AInterlocking Paving StonesCW 3335-R1m²</v>
          </cell>
        </row>
        <row r="341">
          <cell r="K341" t="str">
            <v>C054Lean Concrete BaseCW 3335-R1m²</v>
          </cell>
        </row>
        <row r="342">
          <cell r="K342" t="str">
            <v>C055Construction of Asphaltic Concrete PavementsCW 3410-R10</v>
          </cell>
        </row>
        <row r="343">
          <cell r="K343" t="str">
            <v>C056Main Line Paving</v>
          </cell>
        </row>
        <row r="344">
          <cell r="K344" t="str">
            <v>C058Type IAtonne</v>
          </cell>
        </row>
        <row r="345">
          <cell r="K345" t="str">
            <v>C057Type Itonne</v>
          </cell>
        </row>
        <row r="346">
          <cell r="K346" t="str">
            <v>C059Tie-ins and Approaches</v>
          </cell>
        </row>
        <row r="347">
          <cell r="K347" t="str">
            <v>C060Type IAtonne</v>
          </cell>
        </row>
        <row r="348">
          <cell r="K348" t="str">
            <v>C061Type Itonne</v>
          </cell>
        </row>
        <row r="349">
          <cell r="K349" t="str">
            <v>C062Type IItonne</v>
          </cell>
        </row>
        <row r="350">
          <cell r="K350" t="str">
            <v>C063Construction of Asphaltic Concrete Base Course (Type III)CW 3410-R10tonne</v>
          </cell>
        </row>
        <row r="351">
          <cell r="K351" t="str">
            <v>C064Construction of Asphalt PatchesCW 3410-R10m²</v>
          </cell>
        </row>
        <row r="352">
          <cell r="K352" t="str">
            <v>C068LAST USED CODE FOR SECTION</v>
          </cell>
        </row>
        <row r="353">
          <cell r="K353" t="str">
            <v>JOINT AND CRACK SEALING</v>
          </cell>
        </row>
        <row r="354">
          <cell r="K354" t="str">
            <v>D001Joint SealingCW 3250-R7m</v>
          </cell>
        </row>
        <row r="355">
          <cell r="K355" t="str">
            <v>D002Crack SealingCW 3250-R7</v>
          </cell>
        </row>
        <row r="356">
          <cell r="K356" t="str">
            <v>D0032 mm to 10 mm Widem</v>
          </cell>
        </row>
        <row r="357">
          <cell r="K357" t="str">
            <v>D004&gt;10 mm to 25 mm Widem</v>
          </cell>
        </row>
        <row r="358">
          <cell r="K358" t="str">
            <v>D005Longitudinal Joint &amp; Crack Filling ( &gt; 25 mm in width )CW 3250-R7m</v>
          </cell>
        </row>
        <row r="359">
          <cell r="K359" t="str">
            <v>D006Reflective Crack MaintenanceCW 3250-R7m</v>
          </cell>
        </row>
        <row r="360">
          <cell r="K360" t="str">
            <v>D006LAST USED CODE FOR SECTION</v>
          </cell>
        </row>
        <row r="361">
          <cell r="K361" t="str">
            <v>ASSOCIATED DRAINAGE AND UNDERGROUND WORKS</v>
          </cell>
        </row>
        <row r="362">
          <cell r="K362" t="str">
            <v>E001Pay Item Removed</v>
          </cell>
        </row>
        <row r="363">
          <cell r="K363" t="str">
            <v>E002Pay Item Removed</v>
          </cell>
        </row>
        <row r="364">
          <cell r="K364" t="str">
            <v>E003Catch BasinCW 2130-R12</v>
          </cell>
        </row>
        <row r="365">
          <cell r="K365" t="str">
            <v>E004SD-024, ^ mm deepeach</v>
          </cell>
        </row>
        <row r="366">
          <cell r="K366" t="str">
            <v>E005SD-025, ^ mm deepeach</v>
          </cell>
        </row>
        <row r="367">
          <cell r="K367" t="str">
            <v>E006Catch PitCW 2130-R12</v>
          </cell>
        </row>
        <row r="368">
          <cell r="K368" t="str">
            <v>E007SD-023each</v>
          </cell>
        </row>
        <row r="369">
          <cell r="K369" t="str">
            <v>E007ARemove and Replace Existing Catch BasinCW 2130-R12</v>
          </cell>
        </row>
        <row r="370">
          <cell r="K370" t="str">
            <v>E007BSD-024each</v>
          </cell>
        </row>
        <row r="371">
          <cell r="K371" t="str">
            <v>E007CSD-025each</v>
          </cell>
        </row>
        <row r="372">
          <cell r="K372" t="str">
            <v>E007DRemove and Replace Existing Catch PitCW 2130-R12</v>
          </cell>
        </row>
        <row r="373">
          <cell r="K373" t="str">
            <v>E007ESD-023each</v>
          </cell>
        </row>
        <row r="374">
          <cell r="K374" t="str">
            <v>E008Sewer ServiceCW 2130-R12</v>
          </cell>
        </row>
        <row r="375">
          <cell r="K375" t="str">
            <v>E009^ mm, ^</v>
          </cell>
        </row>
        <row r="376">
          <cell r="K376" t="str">
            <v>E010In a Trench, Class ^ Type ^ Bedding, Class 2 Backfillm</v>
          </cell>
        </row>
        <row r="377">
          <cell r="K377" t="str">
            <v>E011Trenchless Installation, Class ^ Type ^ Bedding, Class ^ Backfillm</v>
          </cell>
        </row>
        <row r="378">
          <cell r="K378" t="str">
            <v>E012Drainage Connection PipeCW 2130-R12m</v>
          </cell>
        </row>
        <row r="379">
          <cell r="K379" t="str">
            <v>E013Sewer Service RisersCW 2130-R12</v>
          </cell>
        </row>
        <row r="380">
          <cell r="K380" t="str">
            <v>E014^ mm</v>
          </cell>
        </row>
        <row r="381">
          <cell r="K381" t="str">
            <v>E015SD-014vert m</v>
          </cell>
        </row>
        <row r="382">
          <cell r="K382" t="str">
            <v>E016SD-015vert m</v>
          </cell>
        </row>
        <row r="383">
          <cell r="K383" t="str">
            <v>E017Sewer Repair - Up to 3.0 Meters LongCW 2130-R12</v>
          </cell>
        </row>
        <row r="384">
          <cell r="K384" t="str">
            <v>E018^ mm</v>
          </cell>
        </row>
        <row r="385">
          <cell r="K385" t="str">
            <v>E019Class ^ Backfilleach</v>
          </cell>
        </row>
        <row r="386">
          <cell r="K386" t="str">
            <v>E020Sewer Repair - In Addition to First 3.0 MetersCW 2130-R12</v>
          </cell>
        </row>
        <row r="387">
          <cell r="K387" t="str">
            <v>E021^ mm</v>
          </cell>
        </row>
        <row r="388">
          <cell r="K388" t="str">
            <v>E022Class ^ Backfillm</v>
          </cell>
        </row>
        <row r="389">
          <cell r="K389" t="str">
            <v>E023Replacing Existing Manhole and Catch Basin Frames &amp; CoversCW 2130-R12</v>
          </cell>
        </row>
        <row r="390">
          <cell r="K390" t="str">
            <v>E024AP-004 - Standard Frame for Manhole and Catch Basineach</v>
          </cell>
        </row>
        <row r="391">
          <cell r="K391" t="str">
            <v>E025AP-005 - Standard Solid Cover for Standard Frameeach</v>
          </cell>
        </row>
        <row r="392">
          <cell r="K392" t="str">
            <v>E026AP-006 - Standard Grated Cover for Standard Frameeach</v>
          </cell>
        </row>
        <row r="393">
          <cell r="K393" t="str">
            <v>E027Pay Item Removed</v>
          </cell>
        </row>
        <row r="394">
          <cell r="K394" t="str">
            <v>E028AP-008 - Barrier Curb and Gutter Inlet Frame and Boxeach</v>
          </cell>
        </row>
        <row r="395">
          <cell r="K395" t="str">
            <v>E029AP-009 - Barrier Curb and Gutter Inlet Covereach</v>
          </cell>
        </row>
        <row r="396">
          <cell r="K396" t="str">
            <v>E030Pay Item Removed</v>
          </cell>
        </row>
        <row r="397">
          <cell r="K397" t="str">
            <v>E031AP-011 - Mountable Curb and Gutter Inleteach</v>
          </cell>
        </row>
        <row r="398">
          <cell r="K398" t="str">
            <v>E032Connecting to Existing ManholeCW 2130-R12</v>
          </cell>
        </row>
        <row r="399">
          <cell r="K399" t="str">
            <v>E033^ mm Catch Basin Leadeach</v>
          </cell>
        </row>
        <row r="400">
          <cell r="K400" t="str">
            <v>E034Connecting to Existing Catch BasinCW 2130-R12</v>
          </cell>
        </row>
        <row r="401">
          <cell r="K401" t="str">
            <v>E035^ mm Drainage Connection Pipeeach</v>
          </cell>
        </row>
        <row r="402">
          <cell r="K402" t="str">
            <v>E035AConnecting to Existing Catch PitCW 2130-R12</v>
          </cell>
        </row>
        <row r="403">
          <cell r="K403" t="str">
            <v>E035B^ mm Drainage Connection Inlet Pipeeach</v>
          </cell>
        </row>
        <row r="404">
          <cell r="K404" t="str">
            <v>E035CConnecting to Existing Inlet BoxCW 2130-R12</v>
          </cell>
        </row>
        <row r="405">
          <cell r="K405" t="str">
            <v>E035D^ mm Drainage Connection Inlet Pipeeach</v>
          </cell>
        </row>
        <row r="406">
          <cell r="K406" t="str">
            <v>E036Connecting to Existing SewerCW 2130-R12</v>
          </cell>
        </row>
        <row r="407">
          <cell r="K407" t="str">
            <v>E037^ mm (Type ^) Connecting Pipe</v>
          </cell>
        </row>
        <row r="408">
          <cell r="K408" t="str">
            <v>E038Connecting to 300 mm (Type ^ ) Sewereach</v>
          </cell>
        </row>
        <row r="409">
          <cell r="K409" t="str">
            <v>E039Connecting to 375 mm (Type ^ ) Sewereach</v>
          </cell>
        </row>
        <row r="410">
          <cell r="K410" t="str">
            <v>E040Connecting to 450 mm (Type ^) Sewereach</v>
          </cell>
        </row>
        <row r="411">
          <cell r="K411" t="str">
            <v>E041Connecting to 525 mm (Type ^) Sewereach</v>
          </cell>
        </row>
        <row r="412">
          <cell r="K412" t="str">
            <v>E042Connecting New Sewer Service to Existing Sewer ServiceCW 2130-R12</v>
          </cell>
        </row>
        <row r="413">
          <cell r="K413" t="str">
            <v>E043^ mmeach</v>
          </cell>
        </row>
        <row r="414">
          <cell r="K414" t="str">
            <v>E044Abandoning Existing Catch BasinsCW 2130-R12each</v>
          </cell>
        </row>
        <row r="415">
          <cell r="K415" t="str">
            <v>E045Abandoning Existing Catch PitCW 2130-R12each</v>
          </cell>
        </row>
        <row r="416">
          <cell r="K416" t="str">
            <v>E046Removal of Existing Catch BasinsCW 2130-R12each</v>
          </cell>
        </row>
        <row r="417">
          <cell r="K417" t="str">
            <v>E047Removal of Existing Catch PitCW 2130-R12each</v>
          </cell>
        </row>
        <row r="418">
          <cell r="K418" t="str">
            <v>E048Relocation of Existing Catch BasinsCW 2130-R12each</v>
          </cell>
        </row>
        <row r="419">
          <cell r="K419" t="str">
            <v>E049Relocation of Existing Catch PitCW 2130-R12each</v>
          </cell>
        </row>
        <row r="420">
          <cell r="K420" t="str">
            <v>E050Abandoning Existing Drainage InletsCW 2130-R12each</v>
          </cell>
        </row>
        <row r="421">
          <cell r="K421" t="str">
            <v>E050ACatch Basin CleaningCW 2140-R3each</v>
          </cell>
        </row>
        <row r="422">
          <cell r="K422" t="str">
            <v>E051Installation of SubdrainsCW 3120-R4m</v>
          </cell>
        </row>
        <row r="423">
          <cell r="K423" t="str">
            <v>E052sCorrugated Steel Pipe Culvert - SupplyCW 3610-R4</v>
          </cell>
        </row>
        <row r="424">
          <cell r="K424" t="str">
            <v>E053s(250 mm, ^ gauge, ^)m</v>
          </cell>
        </row>
        <row r="426">
          <cell r="K426" t="str">
            <v>E054s(375 mm,^ gauge, ^)m</v>
          </cell>
        </row>
        <row r="427">
          <cell r="K427" t="str">
            <v>E055s(450 mm,^ gauge, ^)m</v>
          </cell>
        </row>
        <row r="428">
          <cell r="K428" t="str">
            <v>E056s(600 mm,^ gauge, ^)m</v>
          </cell>
        </row>
        <row r="429">
          <cell r="K429" t="str">
            <v>E057s(^ mm, ^ gauge, ^)m</v>
          </cell>
        </row>
        <row r="430">
          <cell r="K430" t="str">
            <v>E057iCorrugated Steel Pipe Culvert - InstallCW 3610-R4</v>
          </cell>
        </row>
        <row r="431">
          <cell r="K431" t="str">
            <v>E058i(250 mm, ^ gauge, ^)m</v>
          </cell>
        </row>
        <row r="432">
          <cell r="K432" t="str">
            <v>E058Ai(300 mm, ^ gauge, ^)m</v>
          </cell>
        </row>
        <row r="433">
          <cell r="K433" t="str">
            <v>E059i(375 mm, ^ gauge, ^)m</v>
          </cell>
        </row>
        <row r="434">
          <cell r="K434" t="str">
            <v>E060i(450 mm, ^ gauge, ^)m</v>
          </cell>
        </row>
        <row r="435">
          <cell r="K435" t="str">
            <v>E061i(600 mm, ^ gauge, ^)m</v>
          </cell>
        </row>
        <row r="436">
          <cell r="K436" t="str">
            <v>E062i(^ mm, ^ gauge), ^)m</v>
          </cell>
        </row>
        <row r="437">
          <cell r="K437" t="str">
            <v>E062sPrecast Concrete Pipe Culvert - SupplyCW 3610-R4</v>
          </cell>
        </row>
        <row r="438">
          <cell r="K438" t="str">
            <v>E063s^ mmm</v>
          </cell>
        </row>
        <row r="439">
          <cell r="K439" t="str">
            <v>E064iPrecast Concrete Pipe Culvert - InstallCW 3610-R4</v>
          </cell>
        </row>
        <row r="440">
          <cell r="K440" t="str">
            <v>E065i^ mmm</v>
          </cell>
        </row>
        <row r="441">
          <cell r="K441" t="str">
            <v>E065iAHigh Density Polyethylene Pipe - SupplyCW 3610-R4</v>
          </cell>
        </row>
        <row r="442">
          <cell r="K442" t="str">
            <v>E065iB(^ mm)m</v>
          </cell>
        </row>
        <row r="443">
          <cell r="K443" t="str">
            <v>E065iCHigh Density Polyethylene Pipe - InstallCW 3610-R4</v>
          </cell>
        </row>
        <row r="444">
          <cell r="K444" t="str">
            <v>E065iD(^ mm)m</v>
          </cell>
        </row>
        <row r="445">
          <cell r="K445" t="str">
            <v>E067Connections to Existing CulvertsCW 3610-R4each</v>
          </cell>
        </row>
        <row r="446">
          <cell r="K446" t="str">
            <v>E068Plugging and Abandoning of Existing Pipe CulvertsCW 3610-R5m³</v>
          </cell>
        </row>
        <row r="447">
          <cell r="K447" t="str">
            <v>E069Removal of Exisitng CulvertsCW 3610-R5m</v>
          </cell>
        </row>
        <row r="448">
          <cell r="K448" t="str">
            <v>E070Disposal of Exisitng CulvertCW 3610-R5m</v>
          </cell>
        </row>
        <row r="449">
          <cell r="K449" t="str">
            <v>E070LAST USED CODE FOR SECTION</v>
          </cell>
        </row>
        <row r="450">
          <cell r="K450" t="str">
            <v>ADJUSTMENTS</v>
          </cell>
        </row>
        <row r="451">
          <cell r="K451" t="str">
            <v>F001Adjustment of Catch Basins / Manholes FramesCW 3210-R7each</v>
          </cell>
        </row>
        <row r="452">
          <cell r="K452" t="str">
            <v>F002Replacing Existing RisersCW 2130-R12</v>
          </cell>
        </row>
        <row r="453">
          <cell r="K453" t="str">
            <v>F002APre-cast Concrete Risersvert. m</v>
          </cell>
        </row>
        <row r="454">
          <cell r="K454" t="str">
            <v>F002BBrick Risersvert. m</v>
          </cell>
        </row>
        <row r="455">
          <cell r="K455" t="str">
            <v>F002CCast-in-place Concretevert. m</v>
          </cell>
        </row>
        <row r="456">
          <cell r="K456" t="str">
            <v>F003Lifter RingsCW 3210-R7</v>
          </cell>
        </row>
        <row r="457">
          <cell r="K457" t="str">
            <v>F00438 mmeach</v>
          </cell>
        </row>
        <row r="458">
          <cell r="K458" t="str">
            <v>F00551 mmeach</v>
          </cell>
        </row>
        <row r="459">
          <cell r="K459" t="str">
            <v>F00664 mmeach</v>
          </cell>
        </row>
        <row r="460">
          <cell r="K460" t="str">
            <v>F00776 mmeach</v>
          </cell>
        </row>
        <row r="461">
          <cell r="K461" t="str">
            <v>F008Pay Item Removed</v>
          </cell>
        </row>
        <row r="462">
          <cell r="K462" t="str">
            <v>F009Adjustment of Valve BoxesCW 3210-R7each</v>
          </cell>
        </row>
        <row r="463">
          <cell r="K463" t="str">
            <v>F010Valve Box ExtensionsCW 3210-R7each</v>
          </cell>
        </row>
        <row r="464">
          <cell r="K464" t="str">
            <v>F011Adjustment of Curb Stop BoxesCW 3210-R7each</v>
          </cell>
        </row>
        <row r="465">
          <cell r="K465" t="str">
            <v>F012Supply of Curb Inlet Box CoversCW 3210-R7each</v>
          </cell>
        </row>
        <row r="466">
          <cell r="K466" t="str">
            <v>F013Supply of Curb Inlet FramesCW 3210-R7each</v>
          </cell>
        </row>
        <row r="467">
          <cell r="K467" t="str">
            <v>F014Adjustment of Curb Inlet with New Inlet BoxCW 3210-R7each</v>
          </cell>
        </row>
        <row r="468">
          <cell r="K468" t="str">
            <v>F015Adjustment of Curb and Gutter Inlet FramesCW 3210-R7each</v>
          </cell>
        </row>
        <row r="469">
          <cell r="K469" t="str">
            <v>F016Pay Item Removed</v>
          </cell>
        </row>
        <row r="470">
          <cell r="K470" t="str">
            <v>F017Pay Item Removed</v>
          </cell>
        </row>
        <row r="471">
          <cell r="K471" t="str">
            <v>F018Curb Stop ExtensionsCW 3210-R7each</v>
          </cell>
        </row>
        <row r="472">
          <cell r="K472" t="str">
            <v>F019Relocating Existing Hydrant - Type ACW 2110-R11each</v>
          </cell>
        </row>
        <row r="473">
          <cell r="K473" t="str">
            <v>F020Relocating Existing Hydrant - Type BCW 2110-R11each</v>
          </cell>
        </row>
        <row r="474">
          <cell r="K474" t="str">
            <v>F022Raising of Existing HydrantCW 2110-R11each</v>
          </cell>
        </row>
        <row r="475">
          <cell r="K475" t="str">
            <v>F023Removing and Lowering Existing HydrantCW 2110-R11each</v>
          </cell>
        </row>
        <row r="476">
          <cell r="K476" t="str">
            <v>F024Abandonment of Hydrant Tee on Watermains in ServiceCW 2110-R11each</v>
          </cell>
        </row>
        <row r="477">
          <cell r="K477" t="str">
            <v>F025Installing New Flat Top ReducerCW 2110-R11each</v>
          </cell>
        </row>
        <row r="478">
          <cell r="K478" t="str">
            <v>F026Replacing Existing Flat Top ReducerCW 2110-R11each</v>
          </cell>
        </row>
        <row r="479">
          <cell r="K479" t="str">
            <v>F027Barrier Curb and Gutter Frame Riser and Grated Cover (38 mm)CW 3210-R7each</v>
          </cell>
        </row>
        <row r="480">
          <cell r="K480" t="str">
            <v>F028Adjustment of Traffic Signal Service Box FramesCW 3210-R7each</v>
          </cell>
        </row>
        <row r="481">
          <cell r="K481" t="str">
            <v>F028LAST USED CODE FOR SECTION</v>
          </cell>
        </row>
        <row r="482">
          <cell r="K482" t="str">
            <v>LANDSCAPING</v>
          </cell>
        </row>
        <row r="483">
          <cell r="K483" t="str">
            <v>G001SoddingCW 3510-R9</v>
          </cell>
        </row>
        <row r="484">
          <cell r="K484" t="str">
            <v>G002width &lt; 600 mmm²</v>
          </cell>
        </row>
        <row r="485">
          <cell r="K485" t="str">
            <v>G003width &gt; or = 600 mmm²</v>
          </cell>
        </row>
        <row r="486">
          <cell r="K486" t="str">
            <v>G004SeedingCW 3520-R7m²</v>
          </cell>
        </row>
        <row r="487">
          <cell r="K487" t="str">
            <v>G005Salt Tolerant Grass SeedingE17m²</v>
          </cell>
        </row>
        <row r="488">
          <cell r="K488" t="str">
            <v>G005LAST USED CODE FOR SECTION</v>
          </cell>
        </row>
        <row r="489">
          <cell r="K489" t="str">
            <v>MISCELLANEOUS</v>
          </cell>
        </row>
        <row r="490">
          <cell r="K490" t="str">
            <v>H001Meter Pit AssembliesCW 3530-R3each</v>
          </cell>
        </row>
        <row r="491">
          <cell r="K491" t="str">
            <v>H002Polyethylene Waterline, ^ mmCW 3530-R3m</v>
          </cell>
        </row>
        <row r="492">
          <cell r="K492" t="str">
            <v>H003Sprinkler AssembliesCW 3530-R3each</v>
          </cell>
        </row>
        <row r="493">
          <cell r="K493" t="str">
            <v>H004Manual Gate Valves and Value EnclosureCW 3530-R3each</v>
          </cell>
        </row>
        <row r="494">
          <cell r="K494" t="str">
            <v>H005Removal of Irrigation Pipe and Sprinkler HeadsCW 3530-R3m</v>
          </cell>
        </row>
        <row r="495">
          <cell r="K495" t="str">
            <v>H006Removal of Existing Box EnclosureCW 3530-R3each</v>
          </cell>
        </row>
        <row r="496">
          <cell r="K496" t="str">
            <v>H007Chain Link FenceCW 3550-R3</v>
          </cell>
        </row>
        <row r="497">
          <cell r="K497" t="str">
            <v>H0081.83m Heightm</v>
          </cell>
        </row>
        <row r="498">
          <cell r="K498" t="str">
            <v>H0092.44m Heightm</v>
          </cell>
        </row>
        <row r="499">
          <cell r="K499" t="str">
            <v>H0103.05m Heightm</v>
          </cell>
        </row>
        <row r="500">
          <cell r="K500" t="str">
            <v>H011Chain Link Fencing GatesCW 3550-R3m</v>
          </cell>
        </row>
        <row r="501">
          <cell r="K501" t="str">
            <v>H012Random Stone RiprapCW 3615-R3m³</v>
          </cell>
        </row>
        <row r="502">
          <cell r="K502" t="str">
            <v>H013Grouted Stone RiprapCW 3615-R3m³</v>
          </cell>
        </row>
        <row r="503">
          <cell r="K503" t="str">
            <v>H014Sacked Concrete RiprapCW 3615-R3m³</v>
          </cell>
        </row>
        <row r="504">
          <cell r="K504" t="str">
            <v>H015Supply of Barrier PostsCW 3650-R6each</v>
          </cell>
        </row>
        <row r="505">
          <cell r="K505" t="str">
            <v>H016Installation of Barrier PostsCW 3650-R6each</v>
          </cell>
        </row>
        <row r="506">
          <cell r="K506" t="str">
            <v>H017Supply of Barrier RailsCW 3650-R6m</v>
          </cell>
        </row>
        <row r="507">
          <cell r="K507" t="str">
            <v>H018Installation of Barrier RailsCW 3650-R6m</v>
          </cell>
        </row>
        <row r="508">
          <cell r="K508" t="str">
            <v>H019Removal of ConcreteCW 3650-R6m²</v>
          </cell>
        </row>
        <row r="509">
          <cell r="K509" t="str">
            <v>H020Salvaging Existing Barrier RailCW 3650-R6m</v>
          </cell>
        </row>
        <row r="510">
          <cell r="K510" t="str">
            <v>H021Salvaging Existing Barrier PostsCW 3650-R6each</v>
          </cell>
        </row>
        <row r="511">
          <cell r="K511" t="str">
            <v>H021LAST USED CODE FOR SECTION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1" customWidth="1"/>
    <col min="2" max="16384" width="8.77734375" style="1" customWidth="1"/>
  </cols>
  <sheetData>
    <row r="1" spans="1:9" ht="38.25" customHeight="1">
      <c r="A1" s="91" t="s">
        <v>20</v>
      </c>
      <c r="B1" s="92"/>
      <c r="C1" s="92"/>
      <c r="D1" s="92"/>
      <c r="E1" s="92"/>
      <c r="F1" s="92"/>
      <c r="G1" s="92"/>
      <c r="H1" s="92"/>
      <c r="I1" s="92"/>
    </row>
    <row r="2" spans="1:9" ht="20.25" customHeight="1">
      <c r="A2" s="2">
        <v>1</v>
      </c>
      <c r="B2" s="99" t="s">
        <v>25</v>
      </c>
      <c r="C2" s="99"/>
      <c r="D2" s="99"/>
      <c r="E2" s="99"/>
      <c r="F2" s="99"/>
      <c r="G2" s="99"/>
      <c r="H2" s="99"/>
      <c r="I2" s="99"/>
    </row>
    <row r="3" spans="1:9" ht="34.5" customHeight="1">
      <c r="A3" s="2">
        <v>2</v>
      </c>
      <c r="B3" s="99" t="s">
        <v>82</v>
      </c>
      <c r="C3" s="99"/>
      <c r="D3" s="99"/>
      <c r="E3" s="99"/>
      <c r="F3" s="99"/>
      <c r="G3" s="99"/>
      <c r="H3" s="99"/>
      <c r="I3" s="99"/>
    </row>
    <row r="4" spans="1:9" ht="34.5" customHeight="1">
      <c r="A4" s="2">
        <v>3</v>
      </c>
      <c r="B4" s="99" t="s">
        <v>92</v>
      </c>
      <c r="C4" s="99"/>
      <c r="D4" s="99"/>
      <c r="E4" s="99"/>
      <c r="F4" s="99"/>
      <c r="G4" s="99"/>
      <c r="H4" s="99"/>
      <c r="I4" s="99"/>
    </row>
    <row r="5" spans="1:9" ht="34.5" customHeight="1">
      <c r="A5" s="2">
        <v>4</v>
      </c>
      <c r="B5" s="99" t="s">
        <v>23</v>
      </c>
      <c r="C5" s="99"/>
      <c r="D5" s="99"/>
      <c r="E5" s="99"/>
      <c r="F5" s="99"/>
      <c r="G5" s="99"/>
      <c r="H5" s="99"/>
      <c r="I5" s="99"/>
    </row>
    <row r="6" spans="1:9" ht="19.5" customHeight="1">
      <c r="A6" s="2">
        <v>5</v>
      </c>
      <c r="B6" s="97" t="s">
        <v>90</v>
      </c>
      <c r="C6" s="98"/>
      <c r="D6" s="98"/>
      <c r="E6" s="98"/>
      <c r="F6" s="98"/>
      <c r="G6" s="98"/>
      <c r="H6" s="98"/>
      <c r="I6" s="98"/>
    </row>
    <row r="7" spans="1:9" ht="19.5" customHeight="1">
      <c r="A7" s="2">
        <v>6</v>
      </c>
      <c r="B7" s="97" t="s">
        <v>98</v>
      </c>
      <c r="C7" s="98"/>
      <c r="D7" s="98"/>
      <c r="E7" s="98"/>
      <c r="F7" s="98"/>
      <c r="G7" s="98"/>
      <c r="H7" s="98"/>
      <c r="I7" s="98"/>
    </row>
    <row r="8" spans="1:9" ht="28.5" customHeight="1">
      <c r="A8" s="2">
        <v>7</v>
      </c>
      <c r="B8" s="97" t="s">
        <v>89</v>
      </c>
      <c r="C8" s="98"/>
      <c r="D8" s="98"/>
      <c r="E8" s="98"/>
      <c r="F8" s="98"/>
      <c r="G8" s="98"/>
      <c r="H8" s="98"/>
      <c r="I8" s="98"/>
    </row>
    <row r="9" spans="1:9" ht="19.5" customHeight="1">
      <c r="A9" s="2">
        <v>8</v>
      </c>
      <c r="B9" s="97" t="s">
        <v>96</v>
      </c>
      <c r="C9" s="98"/>
      <c r="D9" s="98"/>
      <c r="E9" s="98"/>
      <c r="F9" s="98"/>
      <c r="G9" s="98"/>
      <c r="H9" s="98"/>
      <c r="I9" s="98"/>
    </row>
    <row r="10" spans="1:9" ht="66" customHeight="1">
      <c r="A10" s="2"/>
      <c r="B10" s="100" t="s">
        <v>83</v>
      </c>
      <c r="C10" s="101"/>
      <c r="D10" s="101"/>
      <c r="E10" s="101"/>
      <c r="F10" s="101"/>
      <c r="G10" s="101"/>
      <c r="H10" s="101"/>
      <c r="I10" s="101"/>
    </row>
    <row r="11" spans="1:9" ht="31.5" customHeight="1">
      <c r="A11" s="2">
        <v>9</v>
      </c>
      <c r="B11" s="93" t="s">
        <v>95</v>
      </c>
      <c r="C11" s="98"/>
      <c r="D11" s="98"/>
      <c r="E11" s="98"/>
      <c r="F11" s="98"/>
      <c r="G11" s="98"/>
      <c r="H11" s="98"/>
      <c r="I11" s="98"/>
    </row>
    <row r="12" spans="1:9" ht="20.25" customHeight="1">
      <c r="A12" s="2">
        <v>10</v>
      </c>
      <c r="B12" s="93" t="s">
        <v>22</v>
      </c>
      <c r="C12" s="98"/>
      <c r="D12" s="98"/>
      <c r="E12" s="98"/>
      <c r="F12" s="98"/>
      <c r="G12" s="98"/>
      <c r="H12" s="98"/>
      <c r="I12" s="98"/>
    </row>
    <row r="13" spans="1:9" ht="45.75" customHeight="1">
      <c r="A13" s="2">
        <v>11</v>
      </c>
      <c r="B13" s="93" t="s">
        <v>27</v>
      </c>
      <c r="C13" s="98"/>
      <c r="D13" s="98"/>
      <c r="E13" s="98"/>
      <c r="F13" s="98"/>
      <c r="G13" s="98"/>
      <c r="H13" s="98"/>
      <c r="I13" s="98"/>
    </row>
    <row r="14" spans="1:9" ht="36" customHeight="1">
      <c r="A14" s="2">
        <v>12</v>
      </c>
      <c r="B14" s="93" t="s">
        <v>84</v>
      </c>
      <c r="C14" s="98"/>
      <c r="D14" s="98"/>
      <c r="E14" s="98"/>
      <c r="F14" s="98"/>
      <c r="G14" s="98"/>
      <c r="H14" s="98"/>
      <c r="I14" s="98"/>
    </row>
    <row r="15" spans="1:9" ht="31.5" customHeight="1">
      <c r="A15" s="2">
        <v>13</v>
      </c>
      <c r="B15" s="102" t="s">
        <v>85</v>
      </c>
      <c r="C15" s="98"/>
      <c r="D15" s="98"/>
      <c r="E15" s="98"/>
      <c r="F15" s="98"/>
      <c r="G15" s="98"/>
      <c r="H15" s="98"/>
      <c r="I15" s="98"/>
    </row>
    <row r="16" spans="1:9" ht="36" customHeight="1">
      <c r="A16" s="2">
        <v>14</v>
      </c>
      <c r="B16" s="102" t="s">
        <v>24</v>
      </c>
      <c r="C16" s="98"/>
      <c r="D16" s="98"/>
      <c r="E16" s="98"/>
      <c r="F16" s="98"/>
      <c r="G16" s="98"/>
      <c r="H16" s="98"/>
      <c r="I16" s="98"/>
    </row>
    <row r="17" spans="1:9" ht="19.5" customHeight="1">
      <c r="A17" s="2">
        <v>15</v>
      </c>
      <c r="B17" s="93" t="s">
        <v>81</v>
      </c>
      <c r="C17" s="98"/>
      <c r="D17" s="98"/>
      <c r="E17" s="98"/>
      <c r="F17" s="98"/>
      <c r="G17" s="98"/>
      <c r="H17" s="98"/>
      <c r="I17" s="98"/>
    </row>
    <row r="18" spans="1:9" ht="19.5" customHeight="1">
      <c r="A18" s="2">
        <v>16</v>
      </c>
      <c r="B18" s="93" t="s">
        <v>94</v>
      </c>
      <c r="C18" s="98"/>
      <c r="D18" s="98"/>
      <c r="E18" s="98"/>
      <c r="F18" s="98"/>
      <c r="G18" s="98"/>
      <c r="H18" s="98"/>
      <c r="I18" s="98"/>
    </row>
    <row r="19" spans="1:9" ht="19.5" customHeight="1">
      <c r="A19" s="2">
        <v>17</v>
      </c>
      <c r="B19" s="93" t="s">
        <v>21</v>
      </c>
      <c r="C19" s="98"/>
      <c r="D19" s="98"/>
      <c r="E19" s="98"/>
      <c r="F19" s="98"/>
      <c r="G19" s="98"/>
      <c r="H19" s="98"/>
      <c r="I19" s="98"/>
    </row>
    <row r="20" spans="1:9" ht="28.5" customHeight="1">
      <c r="A20" s="2">
        <v>18</v>
      </c>
      <c r="B20" s="93" t="s">
        <v>93</v>
      </c>
      <c r="C20" s="94"/>
      <c r="D20" s="94"/>
      <c r="E20" s="94"/>
      <c r="F20" s="94"/>
      <c r="G20" s="94"/>
      <c r="H20" s="94"/>
      <c r="I20" s="94"/>
    </row>
    <row r="21" spans="1:9" ht="28.5" customHeight="1">
      <c r="A21" s="2">
        <v>19</v>
      </c>
      <c r="B21" s="93" t="s">
        <v>91</v>
      </c>
      <c r="C21" s="94"/>
      <c r="D21" s="94"/>
      <c r="E21" s="94"/>
      <c r="F21" s="94"/>
      <c r="G21" s="94"/>
      <c r="H21" s="94"/>
      <c r="I21" s="94"/>
    </row>
    <row r="22" spans="1:9" ht="28.5" customHeight="1">
      <c r="A22" s="2">
        <v>20</v>
      </c>
      <c r="B22" s="93" t="s">
        <v>97</v>
      </c>
      <c r="C22" s="94"/>
      <c r="D22" s="94"/>
      <c r="E22" s="94"/>
      <c r="F22" s="94"/>
      <c r="G22" s="94"/>
      <c r="H22" s="94"/>
      <c r="I22" s="94"/>
    </row>
    <row r="23" spans="1:9" ht="31.5" customHeight="1">
      <c r="A23" s="2">
        <v>21</v>
      </c>
      <c r="B23" s="93" t="s">
        <v>86</v>
      </c>
      <c r="C23" s="98"/>
      <c r="D23" s="98"/>
      <c r="E23" s="98"/>
      <c r="F23" s="98"/>
      <c r="G23" s="98"/>
      <c r="H23" s="98"/>
      <c r="I23" s="98"/>
    </row>
    <row r="24" spans="1:9" ht="33" customHeight="1">
      <c r="A24" s="2">
        <v>22</v>
      </c>
      <c r="B24" s="95" t="s">
        <v>88</v>
      </c>
      <c r="C24" s="96"/>
      <c r="D24" s="96"/>
      <c r="E24" s="96"/>
      <c r="F24" s="96"/>
      <c r="G24" s="96"/>
      <c r="H24" s="96"/>
      <c r="I24" s="96"/>
    </row>
    <row r="25" spans="1:9" ht="17.25" customHeight="1">
      <c r="A25" s="2">
        <v>23</v>
      </c>
      <c r="B25" s="95" t="s">
        <v>87</v>
      </c>
      <c r="C25" s="96"/>
      <c r="D25" s="96"/>
      <c r="E25" s="96"/>
      <c r="F25" s="96"/>
      <c r="G25" s="96"/>
      <c r="H25" s="96"/>
      <c r="I25" s="96"/>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O82"/>
  <sheetViews>
    <sheetView showZeros="0" tabSelected="1" showOutlineSymbols="0" zoomScale="75" zoomScaleNormal="75" zoomScaleSheetLayoutView="75" workbookViewId="0" topLeftCell="B1">
      <selection activeCell="G8" sqref="G8"/>
    </sheetView>
  </sheetViews>
  <sheetFormatPr defaultColWidth="10.5546875" defaultRowHeight="15"/>
  <cols>
    <col min="1" max="1" width="7.88671875" style="90" hidden="1" customWidth="1"/>
    <col min="2" max="2" width="8.77734375" style="11" customWidth="1"/>
    <col min="3" max="3" width="36.77734375" style="6" customWidth="1"/>
    <col min="4" max="4" width="12.77734375" style="89" customWidth="1"/>
    <col min="5" max="5" width="6.77734375" style="6" customWidth="1"/>
    <col min="6" max="6" width="11.77734375" style="6" customWidth="1"/>
    <col min="7" max="7" width="11.77734375" style="90" customWidth="1"/>
    <col min="8" max="8" width="16.77734375" style="90" customWidth="1"/>
    <col min="9" max="9" width="42.6640625" style="6" hidden="1" customWidth="1"/>
    <col min="10" max="14" width="0" style="6" hidden="1" customWidth="1"/>
    <col min="15" max="16384" width="10.5546875" style="6" customWidth="1"/>
  </cols>
  <sheetData>
    <row r="1" spans="1:8" ht="15">
      <c r="A1" s="3"/>
      <c r="B1" s="4" t="s">
        <v>0</v>
      </c>
      <c r="C1" s="5"/>
      <c r="D1" s="5"/>
      <c r="E1" s="5"/>
      <c r="F1" s="5"/>
      <c r="G1" s="3"/>
      <c r="H1" s="5"/>
    </row>
    <row r="2" spans="1:8" ht="15">
      <c r="A2" s="7"/>
      <c r="B2" s="8" t="s">
        <v>70</v>
      </c>
      <c r="C2" s="9"/>
      <c r="D2" s="9"/>
      <c r="E2" s="9"/>
      <c r="F2" s="9"/>
      <c r="G2" s="7"/>
      <c r="H2" s="9"/>
    </row>
    <row r="3" spans="1:8" ht="15">
      <c r="A3" s="10"/>
      <c r="B3" s="11" t="s">
        <v>1</v>
      </c>
      <c r="C3" s="12"/>
      <c r="D3" s="12"/>
      <c r="E3" s="12"/>
      <c r="F3" s="12"/>
      <c r="G3" s="13"/>
      <c r="H3" s="14"/>
    </row>
    <row r="4" spans="1:8" ht="15">
      <c r="A4" s="15" t="s">
        <v>19</v>
      </c>
      <c r="B4" s="16" t="s">
        <v>3</v>
      </c>
      <c r="C4" s="17" t="s">
        <v>4</v>
      </c>
      <c r="D4" s="18" t="s">
        <v>5</v>
      </c>
      <c r="E4" s="19" t="s">
        <v>6</v>
      </c>
      <c r="F4" s="19" t="s">
        <v>7</v>
      </c>
      <c r="G4" s="20" t="s">
        <v>8</v>
      </c>
      <c r="H4" s="19" t="s">
        <v>9</v>
      </c>
    </row>
    <row r="5" spans="1:8" ht="15" thickBot="1">
      <c r="A5" s="21"/>
      <c r="B5" s="22"/>
      <c r="C5" s="23"/>
      <c r="D5" s="24" t="s">
        <v>10</v>
      </c>
      <c r="E5" s="25"/>
      <c r="F5" s="26" t="s">
        <v>11</v>
      </c>
      <c r="G5" s="27"/>
      <c r="H5" s="28"/>
    </row>
    <row r="6" spans="1:14" s="37" customFormat="1" ht="30" customHeight="1" thickTop="1">
      <c r="A6" s="29"/>
      <c r="B6" s="30" t="s">
        <v>12</v>
      </c>
      <c r="C6" s="103" t="s">
        <v>217</v>
      </c>
      <c r="D6" s="104"/>
      <c r="E6" s="104"/>
      <c r="F6" s="105"/>
      <c r="G6" s="31"/>
      <c r="H6" s="32" t="s">
        <v>2</v>
      </c>
      <c r="I6" s="33" t="s">
        <v>223</v>
      </c>
      <c r="J6" s="34" t="s">
        <v>224</v>
      </c>
      <c r="K6" s="35" t="s">
        <v>225</v>
      </c>
      <c r="L6" s="33" t="s">
        <v>226</v>
      </c>
      <c r="M6" s="36" t="s">
        <v>227</v>
      </c>
      <c r="N6" s="33" t="s">
        <v>228</v>
      </c>
    </row>
    <row r="7" spans="1:14" ht="36" customHeight="1">
      <c r="A7" s="38"/>
      <c r="B7" s="39"/>
      <c r="C7" s="40" t="s">
        <v>13</v>
      </c>
      <c r="D7" s="41"/>
      <c r="E7" s="42" t="s">
        <v>2</v>
      </c>
      <c r="F7" s="42" t="s">
        <v>2</v>
      </c>
      <c r="G7" s="38" t="s">
        <v>2</v>
      </c>
      <c r="H7" s="43"/>
      <c r="I7" s="44" t="str">
        <f aca="true" ca="1" t="shared" si="0" ref="I7:I70">IF(CELL("protect",$G7)=1,"LOCKED","")</f>
        <v>LOCKED</v>
      </c>
      <c r="J7" s="45" t="str">
        <f>CLEAN(CONCATENATE(TRIM($A7),TRIM($C7),IF(LEFT($D7)&lt;&gt;"E",TRIM($D7),),TRIM($E7)))</f>
        <v>EARTH AND BASE WORKS</v>
      </c>
      <c r="K7" s="46">
        <f>MATCH(J7,'[1]Pay Items'!$K$1:$K$511,0)</f>
        <v>3</v>
      </c>
      <c r="L7" s="47" t="str">
        <f aca="true" ca="1" t="shared" si="1" ref="L7:L70">CELL("format",$F7)</f>
        <v>G</v>
      </c>
      <c r="M7" s="47" t="str">
        <f aca="true" ca="1" t="shared" si="2" ref="M7:M70">CELL("format",$G7)</f>
        <v>C2</v>
      </c>
      <c r="N7" s="47" t="str">
        <f aca="true" ca="1" t="shared" si="3" ref="N7:N70">CELL("format",$H7)</f>
        <v>C2</v>
      </c>
    </row>
    <row r="8" spans="1:15" s="57" customFormat="1" ht="30" customHeight="1">
      <c r="A8" s="48" t="s">
        <v>99</v>
      </c>
      <c r="B8" s="49" t="s">
        <v>219</v>
      </c>
      <c r="C8" s="50" t="s">
        <v>100</v>
      </c>
      <c r="D8" s="51" t="s">
        <v>197</v>
      </c>
      <c r="E8" s="52" t="s">
        <v>28</v>
      </c>
      <c r="F8" s="53">
        <v>15</v>
      </c>
      <c r="G8" s="54"/>
      <c r="H8" s="55">
        <f>ROUND(G8*F8,2)</f>
        <v>0</v>
      </c>
      <c r="I8" s="44">
        <f ca="1" t="shared" si="0"/>
      </c>
      <c r="J8" s="45" t="str">
        <f aca="true" t="shared" si="4" ref="J8:J71">CLEAN(CONCATENATE(TRIM($A8),TRIM($C8),IF(LEFT($D8)&lt;&gt;"E",TRIM($D8),),TRIM($E8)))</f>
        <v>A003ExcavationCW 3110-R18m³</v>
      </c>
      <c r="K8" s="46">
        <f>MATCH(J8,'[1]Pay Items'!$K$1:$K$511,0)</f>
        <v>6</v>
      </c>
      <c r="L8" s="47" t="str">
        <f ca="1" t="shared" si="1"/>
        <v>F0</v>
      </c>
      <c r="M8" s="47" t="str">
        <f ca="1" t="shared" si="2"/>
        <v>C2</v>
      </c>
      <c r="N8" s="47" t="str">
        <f ca="1" t="shared" si="3"/>
        <v>C2</v>
      </c>
      <c r="O8" s="56"/>
    </row>
    <row r="9" spans="1:15" s="59" customFormat="1" ht="30" customHeight="1">
      <c r="A9" s="58" t="s">
        <v>101</v>
      </c>
      <c r="B9" s="49" t="s">
        <v>29</v>
      </c>
      <c r="C9" s="50" t="s">
        <v>102</v>
      </c>
      <c r="D9" s="51" t="s">
        <v>197</v>
      </c>
      <c r="E9" s="52" t="s">
        <v>30</v>
      </c>
      <c r="F9" s="53">
        <v>65</v>
      </c>
      <c r="G9" s="54"/>
      <c r="H9" s="55">
        <f>ROUND(G9*F9,2)</f>
        <v>0</v>
      </c>
      <c r="I9" s="44">
        <f ca="1" t="shared" si="0"/>
      </c>
      <c r="J9" s="45" t="str">
        <f t="shared" si="4"/>
        <v>A004Sub-Grade CompactionCW 3110-R18m²</v>
      </c>
      <c r="K9" s="46">
        <f>MATCH(J9,'[1]Pay Items'!$K$1:$K$511,0)</f>
        <v>7</v>
      </c>
      <c r="L9" s="47" t="str">
        <f ca="1" t="shared" si="1"/>
        <v>F0</v>
      </c>
      <c r="M9" s="47" t="str">
        <f ca="1" t="shared" si="2"/>
        <v>C2</v>
      </c>
      <c r="N9" s="47" t="str">
        <f ca="1" t="shared" si="3"/>
        <v>C2</v>
      </c>
      <c r="O9" s="56"/>
    </row>
    <row r="10" spans="1:15" s="57" customFormat="1" ht="63" customHeight="1">
      <c r="A10" s="58" t="s">
        <v>32</v>
      </c>
      <c r="B10" s="49" t="s">
        <v>103</v>
      </c>
      <c r="C10" s="50" t="s">
        <v>33</v>
      </c>
      <c r="D10" s="51" t="s">
        <v>197</v>
      </c>
      <c r="E10" s="52" t="s">
        <v>28</v>
      </c>
      <c r="F10" s="53">
        <v>5</v>
      </c>
      <c r="G10" s="54"/>
      <c r="H10" s="55">
        <f>ROUND(G10*F10,2)</f>
        <v>0</v>
      </c>
      <c r="I10" s="44">
        <f ca="1" t="shared" si="0"/>
      </c>
      <c r="J10" s="45" t="str">
        <f t="shared" si="4"/>
        <v>A010Supplying and Placing Base Course MaterialCW 3110-R18m³</v>
      </c>
      <c r="K10" s="46">
        <f>MATCH(J10,'[1]Pay Items'!$K$1:$K$511,0)</f>
        <v>20</v>
      </c>
      <c r="L10" s="47" t="str">
        <f ca="1" t="shared" si="1"/>
        <v>F0</v>
      </c>
      <c r="M10" s="47" t="str">
        <f ca="1" t="shared" si="2"/>
        <v>C2</v>
      </c>
      <c r="N10" s="47" t="str">
        <f ca="1" t="shared" si="3"/>
        <v>C2</v>
      </c>
      <c r="O10" s="56"/>
    </row>
    <row r="11" spans="1:15" s="59" customFormat="1" ht="30" customHeight="1">
      <c r="A11" s="48" t="s">
        <v>34</v>
      </c>
      <c r="B11" s="49" t="s">
        <v>104</v>
      </c>
      <c r="C11" s="50" t="s">
        <v>35</v>
      </c>
      <c r="D11" s="51" t="s">
        <v>197</v>
      </c>
      <c r="E11" s="52" t="s">
        <v>30</v>
      </c>
      <c r="F11" s="53">
        <v>4805</v>
      </c>
      <c r="G11" s="54"/>
      <c r="H11" s="55">
        <f>ROUND(G11*F11,2)</f>
        <v>0</v>
      </c>
      <c r="I11" s="44">
        <f ca="1" t="shared" si="0"/>
      </c>
      <c r="J11" s="45" t="str">
        <f t="shared" si="4"/>
        <v>A012Grading of BoulevardsCW 3110-R18m²</v>
      </c>
      <c r="K11" s="46">
        <f>MATCH(J11,'[1]Pay Items'!$K$1:$K$511,0)</f>
        <v>23</v>
      </c>
      <c r="L11" s="47" t="str">
        <f ca="1" t="shared" si="1"/>
        <v>F0</v>
      </c>
      <c r="M11" s="47" t="str">
        <f ca="1" t="shared" si="2"/>
        <v>C2</v>
      </c>
      <c r="N11" s="47" t="str">
        <f ca="1" t="shared" si="3"/>
        <v>C2</v>
      </c>
      <c r="O11" s="56"/>
    </row>
    <row r="12" spans="1:14" ht="36" customHeight="1">
      <c r="A12" s="38"/>
      <c r="B12" s="39"/>
      <c r="C12" s="60" t="s">
        <v>14</v>
      </c>
      <c r="D12" s="41"/>
      <c r="E12" s="61"/>
      <c r="F12" s="41"/>
      <c r="G12" s="38"/>
      <c r="H12" s="43"/>
      <c r="I12" s="44" t="str">
        <f ca="1" t="shared" si="0"/>
        <v>LOCKED</v>
      </c>
      <c r="J12" s="45" t="str">
        <f t="shared" si="4"/>
        <v>ROADWORKS - RENEWALS</v>
      </c>
      <c r="K12" s="46" t="e">
        <f>MATCH(J12,'[1]Pay Items'!$K$1:$K$511,0)</f>
        <v>#N/A</v>
      </c>
      <c r="L12" s="47" t="str">
        <f ca="1" t="shared" si="1"/>
        <v>F0</v>
      </c>
      <c r="M12" s="47" t="str">
        <f ca="1" t="shared" si="2"/>
        <v>C2</v>
      </c>
      <c r="N12" s="47" t="str">
        <f ca="1" t="shared" si="3"/>
        <v>C2</v>
      </c>
    </row>
    <row r="13" spans="1:15" s="59" customFormat="1" ht="43.5" customHeight="1">
      <c r="A13" s="62" t="s">
        <v>171</v>
      </c>
      <c r="B13" s="63" t="s">
        <v>105</v>
      </c>
      <c r="C13" s="50" t="s">
        <v>38</v>
      </c>
      <c r="D13" s="51" t="s">
        <v>198</v>
      </c>
      <c r="E13" s="52"/>
      <c r="F13" s="53"/>
      <c r="G13" s="64"/>
      <c r="H13" s="55"/>
      <c r="I13" s="44" t="str">
        <f ca="1" t="shared" si="0"/>
        <v>LOCKED</v>
      </c>
      <c r="J13" s="45" t="str">
        <f t="shared" si="4"/>
        <v>B077-72Partial Slab Patches - Early Opening (72 hour)CW 3230-R8</v>
      </c>
      <c r="K13" s="46">
        <f>MATCH(J13,'[1]Pay Items'!$K$1:$K$511,0)</f>
        <v>126</v>
      </c>
      <c r="L13" s="47" t="str">
        <f ca="1" t="shared" si="1"/>
        <v>F0</v>
      </c>
      <c r="M13" s="47" t="str">
        <f ca="1" t="shared" si="2"/>
        <v>G</v>
      </c>
      <c r="N13" s="47" t="str">
        <f ca="1" t="shared" si="3"/>
        <v>C2</v>
      </c>
      <c r="O13" s="56"/>
    </row>
    <row r="14" spans="1:15" s="59" customFormat="1" ht="43.5" customHeight="1">
      <c r="A14" s="62" t="s">
        <v>221</v>
      </c>
      <c r="B14" s="65" t="s">
        <v>31</v>
      </c>
      <c r="C14" s="50" t="s">
        <v>222</v>
      </c>
      <c r="D14" s="51" t="s">
        <v>2</v>
      </c>
      <c r="E14" s="52" t="s">
        <v>30</v>
      </c>
      <c r="F14" s="53">
        <v>10</v>
      </c>
      <c r="G14" s="54"/>
      <c r="H14" s="55">
        <f>ROUND(G14*F14,2)</f>
        <v>0</v>
      </c>
      <c r="I14" s="44">
        <f ca="1" t="shared" si="0"/>
      </c>
      <c r="J14" s="45" t="str">
        <f t="shared" si="4"/>
        <v>B057-24200 mm Concrete Pavement (Type B)m²</v>
      </c>
      <c r="K14" s="46">
        <f>MATCH(J14,'[1]Pay Items'!$K$1:$K$511,0)</f>
        <v>106</v>
      </c>
      <c r="L14" s="47" t="str">
        <f ca="1" t="shared" si="1"/>
        <v>F0</v>
      </c>
      <c r="M14" s="47" t="str">
        <f ca="1" t="shared" si="2"/>
        <v>C2</v>
      </c>
      <c r="N14" s="47" t="str">
        <f ca="1" t="shared" si="3"/>
        <v>C2</v>
      </c>
      <c r="O14" s="56"/>
    </row>
    <row r="15" spans="1:15" s="59" customFormat="1" ht="43.5" customHeight="1">
      <c r="A15" s="62" t="s">
        <v>172</v>
      </c>
      <c r="B15" s="65" t="s">
        <v>37</v>
      </c>
      <c r="C15" s="50" t="s">
        <v>173</v>
      </c>
      <c r="D15" s="51" t="s">
        <v>2</v>
      </c>
      <c r="E15" s="52" t="s">
        <v>30</v>
      </c>
      <c r="F15" s="53">
        <v>20</v>
      </c>
      <c r="G15" s="54"/>
      <c r="H15" s="55">
        <f>ROUND(G15*F15,2)</f>
        <v>0</v>
      </c>
      <c r="I15" s="44">
        <f ca="1" t="shared" si="0"/>
      </c>
      <c r="J15" s="45" t="str">
        <f t="shared" si="4"/>
        <v>B091-72150 mm Concrete Pavement (Type B)m²</v>
      </c>
      <c r="K15" s="46">
        <f>MATCH(J15,'[1]Pay Items'!$K$1:$K$511,0)</f>
        <v>140</v>
      </c>
      <c r="L15" s="47" t="str">
        <f ca="1" t="shared" si="1"/>
        <v>F0</v>
      </c>
      <c r="M15" s="47" t="str">
        <f ca="1" t="shared" si="2"/>
        <v>C2</v>
      </c>
      <c r="N15" s="47" t="str">
        <f ca="1" t="shared" si="3"/>
        <v>C2</v>
      </c>
      <c r="O15" s="56"/>
    </row>
    <row r="16" spans="1:15" s="59" customFormat="1" ht="30" customHeight="1">
      <c r="A16" s="62" t="s">
        <v>39</v>
      </c>
      <c r="B16" s="49" t="s">
        <v>106</v>
      </c>
      <c r="C16" s="50" t="s">
        <v>40</v>
      </c>
      <c r="D16" s="51" t="s">
        <v>198</v>
      </c>
      <c r="E16" s="52"/>
      <c r="F16" s="53"/>
      <c r="G16" s="64"/>
      <c r="H16" s="55"/>
      <c r="I16" s="44" t="str">
        <f ca="1" t="shared" si="0"/>
        <v>LOCKED</v>
      </c>
      <c r="J16" s="45" t="str">
        <f t="shared" si="4"/>
        <v>B094Drilled DowelsCW 3230-R8</v>
      </c>
      <c r="K16" s="46">
        <f>MATCH(J16,'[1]Pay Items'!$K$1:$K$511,0)</f>
        <v>145</v>
      </c>
      <c r="L16" s="47" t="str">
        <f ca="1" t="shared" si="1"/>
        <v>F0</v>
      </c>
      <c r="M16" s="47" t="str">
        <f ca="1" t="shared" si="2"/>
        <v>G</v>
      </c>
      <c r="N16" s="47" t="str">
        <f ca="1" t="shared" si="3"/>
        <v>C2</v>
      </c>
      <c r="O16" s="56"/>
    </row>
    <row r="17" spans="1:15" s="59" customFormat="1" ht="30" customHeight="1">
      <c r="A17" s="62" t="s">
        <v>41</v>
      </c>
      <c r="B17" s="65" t="s">
        <v>31</v>
      </c>
      <c r="C17" s="50" t="s">
        <v>42</v>
      </c>
      <c r="D17" s="51" t="s">
        <v>2</v>
      </c>
      <c r="E17" s="52" t="s">
        <v>36</v>
      </c>
      <c r="F17" s="53">
        <v>10</v>
      </c>
      <c r="G17" s="54"/>
      <c r="H17" s="55">
        <f>ROUND(G17*F17,2)</f>
        <v>0</v>
      </c>
      <c r="I17" s="44">
        <f ca="1" t="shared" si="0"/>
      </c>
      <c r="J17" s="45" t="str">
        <f t="shared" si="4"/>
        <v>B09519.1 mm Diametereach</v>
      </c>
      <c r="K17" s="46">
        <f>MATCH(J17,'[1]Pay Items'!$K$1:$K$511,0)</f>
        <v>146</v>
      </c>
      <c r="L17" s="47" t="str">
        <f ca="1" t="shared" si="1"/>
        <v>F0</v>
      </c>
      <c r="M17" s="47" t="str">
        <f ca="1" t="shared" si="2"/>
        <v>C2</v>
      </c>
      <c r="N17" s="47" t="str">
        <f ca="1" t="shared" si="3"/>
        <v>C2</v>
      </c>
      <c r="O17" s="56"/>
    </row>
    <row r="18" spans="1:15" s="59" customFormat="1" ht="30" customHeight="1">
      <c r="A18" s="62" t="s">
        <v>43</v>
      </c>
      <c r="B18" s="49" t="s">
        <v>107</v>
      </c>
      <c r="C18" s="50" t="s">
        <v>44</v>
      </c>
      <c r="D18" s="51" t="s">
        <v>198</v>
      </c>
      <c r="E18" s="52"/>
      <c r="F18" s="53"/>
      <c r="G18" s="64"/>
      <c r="H18" s="55"/>
      <c r="I18" s="44" t="str">
        <f ca="1" t="shared" si="0"/>
        <v>LOCKED</v>
      </c>
      <c r="J18" s="45" t="str">
        <f t="shared" si="4"/>
        <v>B097Drilled Tie BarsCW 3230-R8</v>
      </c>
      <c r="K18" s="46">
        <f>MATCH(J18,'[1]Pay Items'!$K$1:$K$511,0)</f>
        <v>148</v>
      </c>
      <c r="L18" s="47" t="str">
        <f ca="1" t="shared" si="1"/>
        <v>F0</v>
      </c>
      <c r="M18" s="47" t="str">
        <f ca="1" t="shared" si="2"/>
        <v>G</v>
      </c>
      <c r="N18" s="47" t="str">
        <f ca="1" t="shared" si="3"/>
        <v>C2</v>
      </c>
      <c r="O18" s="56"/>
    </row>
    <row r="19" spans="1:15" s="59" customFormat="1" ht="30" customHeight="1">
      <c r="A19" s="62" t="s">
        <v>45</v>
      </c>
      <c r="B19" s="65" t="s">
        <v>31</v>
      </c>
      <c r="C19" s="50" t="s">
        <v>46</v>
      </c>
      <c r="D19" s="51" t="s">
        <v>2</v>
      </c>
      <c r="E19" s="52" t="s">
        <v>36</v>
      </c>
      <c r="F19" s="53">
        <v>10</v>
      </c>
      <c r="G19" s="54"/>
      <c r="H19" s="55">
        <f>ROUND(G19*F19,2)</f>
        <v>0</v>
      </c>
      <c r="I19" s="44">
        <f ca="1" t="shared" si="0"/>
      </c>
      <c r="J19" s="45" t="str">
        <f t="shared" si="4"/>
        <v>B09820 M Deformed Tie Bareach</v>
      </c>
      <c r="K19" s="46">
        <f>MATCH(J19,'[1]Pay Items'!$K$1:$K$511,0)</f>
        <v>149</v>
      </c>
      <c r="L19" s="47" t="str">
        <f ca="1" t="shared" si="1"/>
        <v>F0</v>
      </c>
      <c r="M19" s="47" t="str">
        <f ca="1" t="shared" si="2"/>
        <v>C2</v>
      </c>
      <c r="N19" s="47" t="str">
        <f ca="1" t="shared" si="3"/>
        <v>C2</v>
      </c>
      <c r="O19" s="56"/>
    </row>
    <row r="20" spans="1:15" s="57" customFormat="1" ht="43.5" customHeight="1">
      <c r="A20" s="62" t="s">
        <v>174</v>
      </c>
      <c r="B20" s="49" t="s">
        <v>108</v>
      </c>
      <c r="C20" s="50" t="s">
        <v>175</v>
      </c>
      <c r="D20" s="51" t="s">
        <v>113</v>
      </c>
      <c r="E20" s="52"/>
      <c r="F20" s="53"/>
      <c r="G20" s="64"/>
      <c r="H20" s="55"/>
      <c r="I20" s="44" t="str">
        <f ca="1" t="shared" si="0"/>
        <v>LOCKED</v>
      </c>
      <c r="J20" s="45" t="str">
        <f t="shared" si="4"/>
        <v>B100rMiscellaneous Concrete Slab RemovalCW 3235-R9</v>
      </c>
      <c r="K20" s="46">
        <f>MATCH(J20,'[1]Pay Items'!$K$1:$K$511,0)</f>
        <v>151</v>
      </c>
      <c r="L20" s="47" t="str">
        <f ca="1" t="shared" si="1"/>
        <v>F0</v>
      </c>
      <c r="M20" s="47" t="str">
        <f ca="1" t="shared" si="2"/>
        <v>G</v>
      </c>
      <c r="N20" s="47" t="str">
        <f ca="1" t="shared" si="3"/>
        <v>C2</v>
      </c>
      <c r="O20" s="56"/>
    </row>
    <row r="21" spans="1:15" s="59" customFormat="1" ht="30" customHeight="1">
      <c r="A21" s="62" t="s">
        <v>176</v>
      </c>
      <c r="B21" s="65" t="s">
        <v>31</v>
      </c>
      <c r="C21" s="50" t="s">
        <v>115</v>
      </c>
      <c r="D21" s="51" t="s">
        <v>2</v>
      </c>
      <c r="E21" s="52" t="s">
        <v>30</v>
      </c>
      <c r="F21" s="53">
        <v>450</v>
      </c>
      <c r="G21" s="54"/>
      <c r="H21" s="55">
        <f>ROUND(G21*F21,2)</f>
        <v>0</v>
      </c>
      <c r="I21" s="44">
        <f ca="1" t="shared" si="0"/>
      </c>
      <c r="J21" s="45" t="str">
        <f t="shared" si="4"/>
        <v>B104r100 mm Sidewalkm²</v>
      </c>
      <c r="K21" s="46">
        <f>MATCH(J21,'[1]Pay Items'!$K$1:$K$511,0)</f>
        <v>155</v>
      </c>
      <c r="L21" s="47" t="str">
        <f ca="1" t="shared" si="1"/>
        <v>F0</v>
      </c>
      <c r="M21" s="47" t="str">
        <f ca="1" t="shared" si="2"/>
        <v>C2</v>
      </c>
      <c r="N21" s="47" t="str">
        <f ca="1" t="shared" si="3"/>
        <v>C2</v>
      </c>
      <c r="O21" s="56"/>
    </row>
    <row r="22" spans="1:15" s="59" customFormat="1" ht="30" customHeight="1">
      <c r="A22" s="62" t="s">
        <v>199</v>
      </c>
      <c r="B22" s="65" t="s">
        <v>37</v>
      </c>
      <c r="C22" s="50" t="s">
        <v>181</v>
      </c>
      <c r="D22" s="51" t="s">
        <v>2</v>
      </c>
      <c r="E22" s="52" t="s">
        <v>30</v>
      </c>
      <c r="F22" s="53">
        <v>10</v>
      </c>
      <c r="G22" s="54"/>
      <c r="H22" s="55">
        <f>ROUND(G22*F22,2)</f>
        <v>0</v>
      </c>
      <c r="I22" s="44">
        <f ca="1" t="shared" si="0"/>
      </c>
      <c r="J22" s="45" t="str">
        <f t="shared" si="4"/>
        <v>B104rA150 mm Reinforced Sidewalkm²</v>
      </c>
      <c r="K22" s="46">
        <f>MATCH(J22,'[1]Pay Items'!$K$1:$K$511,0)</f>
        <v>156</v>
      </c>
      <c r="L22" s="47" t="str">
        <f ca="1" t="shared" si="1"/>
        <v>F0</v>
      </c>
      <c r="M22" s="47" t="str">
        <f ca="1" t="shared" si="2"/>
        <v>C2</v>
      </c>
      <c r="N22" s="47" t="str">
        <f ca="1" t="shared" si="3"/>
        <v>C2</v>
      </c>
      <c r="O22" s="56"/>
    </row>
    <row r="23" spans="1:15" s="57" customFormat="1" ht="43.5" customHeight="1">
      <c r="A23" s="62" t="s">
        <v>177</v>
      </c>
      <c r="B23" s="49" t="s">
        <v>109</v>
      </c>
      <c r="C23" s="50" t="s">
        <v>178</v>
      </c>
      <c r="D23" s="51" t="s">
        <v>113</v>
      </c>
      <c r="E23" s="52"/>
      <c r="F23" s="53"/>
      <c r="G23" s="64"/>
      <c r="H23" s="55"/>
      <c r="I23" s="44" t="str">
        <f ca="1" t="shared" si="0"/>
        <v>LOCKED</v>
      </c>
      <c r="J23" s="45" t="str">
        <f t="shared" si="4"/>
        <v>B107iMiscellaneous Concrete Slab InstallationCW 3235-R9</v>
      </c>
      <c r="K23" s="46">
        <f>MATCH(J23,'[1]Pay Items'!$K$1:$K$511,0)</f>
        <v>159</v>
      </c>
      <c r="L23" s="47" t="str">
        <f ca="1" t="shared" si="1"/>
        <v>F0</v>
      </c>
      <c r="M23" s="47" t="str">
        <f ca="1" t="shared" si="2"/>
        <v>G</v>
      </c>
      <c r="N23" s="47" t="str">
        <f ca="1" t="shared" si="3"/>
        <v>C2</v>
      </c>
      <c r="O23" s="56"/>
    </row>
    <row r="24" spans="1:15" s="59" customFormat="1" ht="30" customHeight="1">
      <c r="A24" s="62" t="s">
        <v>179</v>
      </c>
      <c r="B24" s="65" t="s">
        <v>31</v>
      </c>
      <c r="C24" s="50" t="s">
        <v>115</v>
      </c>
      <c r="D24" s="51" t="s">
        <v>48</v>
      </c>
      <c r="E24" s="52" t="s">
        <v>30</v>
      </c>
      <c r="F24" s="53">
        <v>550</v>
      </c>
      <c r="G24" s="54"/>
      <c r="H24" s="55">
        <f>ROUND(G24*F24,2)</f>
        <v>0</v>
      </c>
      <c r="I24" s="44">
        <f ca="1" t="shared" si="0"/>
      </c>
      <c r="J24" s="45" t="str">
        <f t="shared" si="4"/>
        <v>B111i100 mm SidewalkSD-228Am²</v>
      </c>
      <c r="K24" s="46">
        <f>MATCH(J24,'[1]Pay Items'!$K$1:$K$511,0)</f>
        <v>163</v>
      </c>
      <c r="L24" s="47" t="str">
        <f ca="1" t="shared" si="1"/>
        <v>F0</v>
      </c>
      <c r="M24" s="47" t="str">
        <f ca="1" t="shared" si="2"/>
        <v>C2</v>
      </c>
      <c r="N24" s="47" t="str">
        <f ca="1" t="shared" si="3"/>
        <v>C2</v>
      </c>
      <c r="O24" s="56"/>
    </row>
    <row r="25" spans="1:15" s="59" customFormat="1" ht="30" customHeight="1">
      <c r="A25" s="62" t="s">
        <v>180</v>
      </c>
      <c r="B25" s="65" t="s">
        <v>37</v>
      </c>
      <c r="C25" s="50" t="s">
        <v>181</v>
      </c>
      <c r="D25" s="51" t="s">
        <v>2</v>
      </c>
      <c r="E25" s="52" t="s">
        <v>30</v>
      </c>
      <c r="F25" s="53">
        <v>10</v>
      </c>
      <c r="G25" s="54"/>
      <c r="H25" s="55">
        <f>ROUND(G25*F25,2)</f>
        <v>0</v>
      </c>
      <c r="I25" s="44">
        <f ca="1" t="shared" si="0"/>
      </c>
      <c r="J25" s="45" t="str">
        <f t="shared" si="4"/>
        <v>B111iA150 mm Reinforced Sidewalkm²</v>
      </c>
      <c r="K25" s="46">
        <f>MATCH(J25,'[1]Pay Items'!$K$1:$K$511,0)</f>
        <v>164</v>
      </c>
      <c r="L25" s="47" t="str">
        <f ca="1" t="shared" si="1"/>
        <v>F0</v>
      </c>
      <c r="M25" s="47" t="str">
        <f ca="1" t="shared" si="2"/>
        <v>C2</v>
      </c>
      <c r="N25" s="47" t="str">
        <f ca="1" t="shared" si="3"/>
        <v>C2</v>
      </c>
      <c r="O25" s="56"/>
    </row>
    <row r="26" spans="1:15" s="57" customFormat="1" ht="43.5" customHeight="1">
      <c r="A26" s="62" t="s">
        <v>111</v>
      </c>
      <c r="B26" s="49" t="s">
        <v>110</v>
      </c>
      <c r="C26" s="50" t="s">
        <v>47</v>
      </c>
      <c r="D26" s="51" t="s">
        <v>113</v>
      </c>
      <c r="E26" s="52"/>
      <c r="F26" s="53"/>
      <c r="G26" s="64"/>
      <c r="H26" s="55"/>
      <c r="I26" s="44" t="str">
        <f ca="1" t="shared" si="0"/>
        <v>LOCKED</v>
      </c>
      <c r="J26" s="45" t="str">
        <f t="shared" si="4"/>
        <v>B114rlMiscellaneous Concrete Slab RenewalCW 3235-R9</v>
      </c>
      <c r="K26" s="46">
        <f>MATCH(J26,'[1]Pay Items'!$K$1:$K$511,0)</f>
        <v>167</v>
      </c>
      <c r="L26" s="47" t="str">
        <f ca="1" t="shared" si="1"/>
        <v>F0</v>
      </c>
      <c r="M26" s="47" t="str">
        <f ca="1" t="shared" si="2"/>
        <v>G</v>
      </c>
      <c r="N26" s="47" t="str">
        <f ca="1" t="shared" si="3"/>
        <v>C2</v>
      </c>
      <c r="O26" s="56"/>
    </row>
    <row r="27" spans="1:15" s="59" customFormat="1" ht="30" customHeight="1">
      <c r="A27" s="62" t="s">
        <v>114</v>
      </c>
      <c r="B27" s="65" t="s">
        <v>31</v>
      </c>
      <c r="C27" s="50" t="s">
        <v>115</v>
      </c>
      <c r="D27" s="51" t="s">
        <v>48</v>
      </c>
      <c r="E27" s="52"/>
      <c r="F27" s="53"/>
      <c r="G27" s="64"/>
      <c r="H27" s="55"/>
      <c r="I27" s="44" t="str">
        <f ca="1" t="shared" si="0"/>
        <v>LOCKED</v>
      </c>
      <c r="J27" s="45" t="str">
        <f t="shared" si="4"/>
        <v>B118rl100 mm SidewalkSD-228A</v>
      </c>
      <c r="K27" s="46">
        <f>MATCH(J27,'[1]Pay Items'!$K$1:$K$511,0)</f>
        <v>171</v>
      </c>
      <c r="L27" s="47" t="str">
        <f ca="1" t="shared" si="1"/>
        <v>F0</v>
      </c>
      <c r="M27" s="47" t="str">
        <f ca="1" t="shared" si="2"/>
        <v>G</v>
      </c>
      <c r="N27" s="47" t="str">
        <f ca="1" t="shared" si="3"/>
        <v>C2</v>
      </c>
      <c r="O27" s="56"/>
    </row>
    <row r="28" spans="1:15" s="59" customFormat="1" ht="30" customHeight="1">
      <c r="A28" s="62" t="s">
        <v>116</v>
      </c>
      <c r="B28" s="66" t="s">
        <v>117</v>
      </c>
      <c r="C28" s="50" t="s">
        <v>118</v>
      </c>
      <c r="D28" s="51"/>
      <c r="E28" s="52" t="s">
        <v>30</v>
      </c>
      <c r="F28" s="53">
        <v>10</v>
      </c>
      <c r="G28" s="54"/>
      <c r="H28" s="55">
        <f aca="true" t="shared" si="5" ref="H28:H36">ROUND(G28*F28,2)</f>
        <v>0</v>
      </c>
      <c r="I28" s="44">
        <f ca="1" t="shared" si="0"/>
      </c>
      <c r="J28" s="45" t="str">
        <f t="shared" si="4"/>
        <v>B119rlLess than 5 sq.m.m²</v>
      </c>
      <c r="K28" s="46">
        <f>MATCH(J28,'[1]Pay Items'!$K$1:$K$511,0)</f>
        <v>172</v>
      </c>
      <c r="L28" s="47" t="str">
        <f ca="1" t="shared" si="1"/>
        <v>F0</v>
      </c>
      <c r="M28" s="47" t="str">
        <f ca="1" t="shared" si="2"/>
        <v>C2</v>
      </c>
      <c r="N28" s="47" t="str">
        <f ca="1" t="shared" si="3"/>
        <v>C2</v>
      </c>
      <c r="O28" s="56"/>
    </row>
    <row r="29" spans="1:15" s="59" customFormat="1" ht="30" customHeight="1">
      <c r="A29" s="62" t="s">
        <v>119</v>
      </c>
      <c r="B29" s="66" t="s">
        <v>120</v>
      </c>
      <c r="C29" s="50" t="s">
        <v>121</v>
      </c>
      <c r="D29" s="51"/>
      <c r="E29" s="52" t="s">
        <v>30</v>
      </c>
      <c r="F29" s="53">
        <v>10</v>
      </c>
      <c r="G29" s="54"/>
      <c r="H29" s="55">
        <f t="shared" si="5"/>
        <v>0</v>
      </c>
      <c r="I29" s="44">
        <f ca="1" t="shared" si="0"/>
      </c>
      <c r="J29" s="45" t="str">
        <f t="shared" si="4"/>
        <v>B120rl5 sq.m. to 20 sq.m.m²</v>
      </c>
      <c r="K29" s="46">
        <f>MATCH(J29,'[1]Pay Items'!$K$1:$K$511,0)</f>
        <v>173</v>
      </c>
      <c r="L29" s="47" t="str">
        <f ca="1" t="shared" si="1"/>
        <v>F0</v>
      </c>
      <c r="M29" s="47" t="str">
        <f ca="1" t="shared" si="2"/>
        <v>C2</v>
      </c>
      <c r="N29" s="47" t="str">
        <f ca="1" t="shared" si="3"/>
        <v>C2</v>
      </c>
      <c r="O29" s="56"/>
    </row>
    <row r="30" spans="1:15" s="59" customFormat="1" ht="30" customHeight="1">
      <c r="A30" s="62" t="s">
        <v>122</v>
      </c>
      <c r="B30" s="66" t="s">
        <v>123</v>
      </c>
      <c r="C30" s="50" t="s">
        <v>124</v>
      </c>
      <c r="D30" s="51" t="s">
        <v>2</v>
      </c>
      <c r="E30" s="52" t="s">
        <v>30</v>
      </c>
      <c r="F30" s="53">
        <v>5360</v>
      </c>
      <c r="G30" s="54"/>
      <c r="H30" s="55">
        <f t="shared" si="5"/>
        <v>0</v>
      </c>
      <c r="I30" s="44">
        <f ca="1" t="shared" si="0"/>
      </c>
      <c r="J30" s="45" t="str">
        <f t="shared" si="4"/>
        <v>B121rlGreater than 20 sq.m.m²</v>
      </c>
      <c r="K30" s="46">
        <f>MATCH(J30,'[1]Pay Items'!$K$1:$K$511,0)</f>
        <v>174</v>
      </c>
      <c r="L30" s="47" t="str">
        <f ca="1" t="shared" si="1"/>
        <v>F0</v>
      </c>
      <c r="M30" s="47" t="str">
        <f ca="1" t="shared" si="2"/>
        <v>C2</v>
      </c>
      <c r="N30" s="47" t="str">
        <f ca="1" t="shared" si="3"/>
        <v>C2</v>
      </c>
      <c r="O30" s="56"/>
    </row>
    <row r="31" spans="1:15" s="59" customFormat="1" ht="30" customHeight="1">
      <c r="A31" s="62" t="s">
        <v>200</v>
      </c>
      <c r="B31" s="65" t="s">
        <v>37</v>
      </c>
      <c r="C31" s="50" t="s">
        <v>181</v>
      </c>
      <c r="D31" s="51" t="s">
        <v>2</v>
      </c>
      <c r="E31" s="52"/>
      <c r="F31" s="53"/>
      <c r="G31" s="64"/>
      <c r="H31" s="55">
        <f t="shared" si="5"/>
        <v>0</v>
      </c>
      <c r="I31" s="44" t="str">
        <f ca="1" t="shared" si="0"/>
        <v>LOCKED</v>
      </c>
      <c r="J31" s="45" t="str">
        <f t="shared" si="4"/>
        <v>B121rlA150 mm Reinforced Sidewalk</v>
      </c>
      <c r="K31" s="46">
        <f>MATCH(J31,'[1]Pay Items'!$K$1:$K$511,0)</f>
        <v>175</v>
      </c>
      <c r="L31" s="47" t="str">
        <f ca="1" t="shared" si="1"/>
        <v>F0</v>
      </c>
      <c r="M31" s="47" t="str">
        <f ca="1" t="shared" si="2"/>
        <v>G</v>
      </c>
      <c r="N31" s="47" t="str">
        <f ca="1" t="shared" si="3"/>
        <v>C2</v>
      </c>
      <c r="O31" s="56"/>
    </row>
    <row r="32" spans="1:15" s="59" customFormat="1" ht="30" customHeight="1">
      <c r="A32" s="62" t="s">
        <v>201</v>
      </c>
      <c r="B32" s="66" t="s">
        <v>117</v>
      </c>
      <c r="C32" s="50" t="s">
        <v>121</v>
      </c>
      <c r="D32" s="51"/>
      <c r="E32" s="52" t="s">
        <v>30</v>
      </c>
      <c r="F32" s="53">
        <v>125</v>
      </c>
      <c r="G32" s="54"/>
      <c r="H32" s="55">
        <f t="shared" si="5"/>
        <v>0</v>
      </c>
      <c r="I32" s="44">
        <f ca="1" t="shared" si="0"/>
      </c>
      <c r="J32" s="45" t="str">
        <f t="shared" si="4"/>
        <v>B121rlC5 sq.m. to 20 sq.m.m²</v>
      </c>
      <c r="K32" s="46">
        <f>MATCH(J32,'[1]Pay Items'!$K$1:$K$511,0)</f>
        <v>177</v>
      </c>
      <c r="L32" s="47" t="str">
        <f ca="1" t="shared" si="1"/>
        <v>F0</v>
      </c>
      <c r="M32" s="47" t="str">
        <f ca="1" t="shared" si="2"/>
        <v>C2</v>
      </c>
      <c r="N32" s="47" t="str">
        <f ca="1" t="shared" si="3"/>
        <v>C2</v>
      </c>
      <c r="O32" s="56"/>
    </row>
    <row r="33" spans="1:15" s="59" customFormat="1" ht="30" customHeight="1">
      <c r="A33" s="62" t="s">
        <v>168</v>
      </c>
      <c r="B33" s="65" t="s">
        <v>50</v>
      </c>
      <c r="C33" s="50" t="s">
        <v>169</v>
      </c>
      <c r="D33" s="51" t="s">
        <v>170</v>
      </c>
      <c r="E33" s="52" t="s">
        <v>30</v>
      </c>
      <c r="F33" s="53">
        <v>320</v>
      </c>
      <c r="G33" s="54"/>
      <c r="H33" s="55">
        <f t="shared" si="5"/>
        <v>0</v>
      </c>
      <c r="I33" s="44">
        <f ca="1" t="shared" si="0"/>
      </c>
      <c r="J33" s="45" t="str">
        <f t="shared" si="4"/>
        <v>B123rlMonolithic Curb and SidewalkSD-228Bm²</v>
      </c>
      <c r="K33" s="46">
        <f>MATCH(J33,'[1]Pay Items'!$K$1:$K$511,0)</f>
        <v>180</v>
      </c>
      <c r="L33" s="47" t="str">
        <f ca="1" t="shared" si="1"/>
        <v>F0</v>
      </c>
      <c r="M33" s="47" t="str">
        <f ca="1" t="shared" si="2"/>
        <v>C2</v>
      </c>
      <c r="N33" s="47" t="str">
        <f ca="1" t="shared" si="3"/>
        <v>C2</v>
      </c>
      <c r="O33" s="56"/>
    </row>
    <row r="34" spans="1:15" s="57" customFormat="1" ht="43.5" customHeight="1">
      <c r="A34" s="62" t="s">
        <v>189</v>
      </c>
      <c r="B34" s="49" t="s">
        <v>112</v>
      </c>
      <c r="C34" s="50" t="s">
        <v>190</v>
      </c>
      <c r="D34" s="51" t="s">
        <v>113</v>
      </c>
      <c r="E34" s="52" t="s">
        <v>30</v>
      </c>
      <c r="F34" s="67">
        <v>245</v>
      </c>
      <c r="G34" s="54"/>
      <c r="H34" s="55">
        <f t="shared" si="5"/>
        <v>0</v>
      </c>
      <c r="I34" s="44">
        <f ca="1" t="shared" si="0"/>
      </c>
      <c r="J34" s="45" t="str">
        <f t="shared" si="4"/>
        <v>B124Adjustment of Precast Sidewalk BlocksCW 3235-R9m²</v>
      </c>
      <c r="K34" s="46">
        <f>MATCH(J34,'[1]Pay Items'!$K$1:$K$511,0)</f>
        <v>181</v>
      </c>
      <c r="L34" s="47" t="str">
        <f ca="1" t="shared" si="1"/>
        <v>F0</v>
      </c>
      <c r="M34" s="47" t="str">
        <f ca="1" t="shared" si="2"/>
        <v>C2</v>
      </c>
      <c r="N34" s="47" t="str">
        <f ca="1" t="shared" si="3"/>
        <v>C2</v>
      </c>
      <c r="O34" s="56"/>
    </row>
    <row r="35" spans="1:15" s="59" customFormat="1" ht="30" customHeight="1">
      <c r="A35" s="62" t="s">
        <v>182</v>
      </c>
      <c r="B35" s="49" t="s">
        <v>126</v>
      </c>
      <c r="C35" s="50" t="s">
        <v>183</v>
      </c>
      <c r="D35" s="51" t="s">
        <v>113</v>
      </c>
      <c r="E35" s="52" t="s">
        <v>30</v>
      </c>
      <c r="F35" s="53">
        <v>10</v>
      </c>
      <c r="G35" s="54"/>
      <c r="H35" s="55">
        <f t="shared" si="5"/>
        <v>0</v>
      </c>
      <c r="I35" s="44">
        <f ca="1" t="shared" si="0"/>
      </c>
      <c r="J35" s="45" t="str">
        <f t="shared" si="4"/>
        <v>B125Supply of Precast Sidewalk BlocksCW 3235-R9m²</v>
      </c>
      <c r="K35" s="46">
        <f>MATCH(J35,'[1]Pay Items'!$K$1:$K$511,0)</f>
        <v>182</v>
      </c>
      <c r="L35" s="47" t="str">
        <f ca="1" t="shared" si="1"/>
        <v>F0</v>
      </c>
      <c r="M35" s="47" t="str">
        <f ca="1" t="shared" si="2"/>
        <v>C2</v>
      </c>
      <c r="N35" s="47" t="str">
        <f ca="1" t="shared" si="3"/>
        <v>C2</v>
      </c>
      <c r="O35" s="56"/>
    </row>
    <row r="36" spans="1:15" s="59" customFormat="1" ht="30" customHeight="1">
      <c r="A36" s="62" t="s">
        <v>185</v>
      </c>
      <c r="B36" s="49" t="s">
        <v>141</v>
      </c>
      <c r="C36" s="50" t="s">
        <v>186</v>
      </c>
      <c r="D36" s="51" t="s">
        <v>113</v>
      </c>
      <c r="E36" s="52" t="s">
        <v>30</v>
      </c>
      <c r="F36" s="53">
        <v>10</v>
      </c>
      <c r="G36" s="54"/>
      <c r="H36" s="55">
        <f t="shared" si="5"/>
        <v>0</v>
      </c>
      <c r="I36" s="44">
        <f ca="1" t="shared" si="0"/>
      </c>
      <c r="J36" s="45" t="str">
        <f t="shared" si="4"/>
        <v>B125ARemoval of Precast Sidewalk BlocksCW 3235-R9m²</v>
      </c>
      <c r="K36" s="46">
        <f>MATCH(J36,'[1]Pay Items'!$K$1:$K$511,0)</f>
        <v>183</v>
      </c>
      <c r="L36" s="47" t="str">
        <f ca="1" t="shared" si="1"/>
        <v>F0</v>
      </c>
      <c r="M36" s="47" t="str">
        <f ca="1" t="shared" si="2"/>
        <v>C2</v>
      </c>
      <c r="N36" s="47" t="str">
        <f ca="1" t="shared" si="3"/>
        <v>C2</v>
      </c>
      <c r="O36" s="56"/>
    </row>
    <row r="37" spans="1:15" s="57" customFormat="1" ht="30" customHeight="1">
      <c r="A37" s="62" t="s">
        <v>191</v>
      </c>
      <c r="B37" s="49" t="s">
        <v>142</v>
      </c>
      <c r="C37" s="50" t="s">
        <v>192</v>
      </c>
      <c r="D37" s="51" t="s">
        <v>127</v>
      </c>
      <c r="E37" s="52"/>
      <c r="F37" s="53"/>
      <c r="G37" s="64"/>
      <c r="H37" s="55"/>
      <c r="I37" s="44" t="str">
        <f ca="1" t="shared" si="0"/>
        <v>LOCKED</v>
      </c>
      <c r="J37" s="45" t="str">
        <f t="shared" si="4"/>
        <v>B126rConcrete Curb RemovalCW 3240-R10</v>
      </c>
      <c r="K37" s="46">
        <f>MATCH(J37,'[1]Pay Items'!$K$1:$K$511,0)</f>
        <v>184</v>
      </c>
      <c r="L37" s="47" t="str">
        <f ca="1" t="shared" si="1"/>
        <v>F0</v>
      </c>
      <c r="M37" s="47" t="str">
        <f ca="1" t="shared" si="2"/>
        <v>G</v>
      </c>
      <c r="N37" s="47" t="str">
        <f ca="1" t="shared" si="3"/>
        <v>C2</v>
      </c>
      <c r="O37" s="56"/>
    </row>
    <row r="38" spans="1:15" s="59" customFormat="1" ht="30" customHeight="1">
      <c r="A38" s="62" t="s">
        <v>193</v>
      </c>
      <c r="B38" s="65" t="s">
        <v>31</v>
      </c>
      <c r="C38" s="50" t="s">
        <v>218</v>
      </c>
      <c r="D38" s="51" t="s">
        <v>2</v>
      </c>
      <c r="E38" s="52" t="s">
        <v>49</v>
      </c>
      <c r="F38" s="53">
        <v>10</v>
      </c>
      <c r="G38" s="54"/>
      <c r="H38" s="55">
        <f>ROUND(G38*F38,2)</f>
        <v>0</v>
      </c>
      <c r="I38" s="44">
        <f ca="1" t="shared" si="0"/>
      </c>
      <c r="J38" s="45" t="str">
        <f t="shared" si="4"/>
        <v>B127rBarrier 150 mmm</v>
      </c>
      <c r="K38" s="46" t="e">
        <f>MATCH(J38,'[1]Pay Items'!$K$1:$K$511,0)</f>
        <v>#N/A</v>
      </c>
      <c r="L38" s="47" t="str">
        <f ca="1" t="shared" si="1"/>
        <v>F0</v>
      </c>
      <c r="M38" s="47" t="str">
        <f ca="1" t="shared" si="2"/>
        <v>C2</v>
      </c>
      <c r="N38" s="47" t="str">
        <f ca="1" t="shared" si="3"/>
        <v>C2</v>
      </c>
      <c r="O38" s="56"/>
    </row>
    <row r="39" spans="1:15" s="59" customFormat="1" ht="30" customHeight="1">
      <c r="A39" s="62" t="s">
        <v>125</v>
      </c>
      <c r="B39" s="49" t="s">
        <v>143</v>
      </c>
      <c r="C39" s="50" t="s">
        <v>51</v>
      </c>
      <c r="D39" s="51" t="s">
        <v>127</v>
      </c>
      <c r="E39" s="52"/>
      <c r="F39" s="53"/>
      <c r="G39" s="64"/>
      <c r="H39" s="55"/>
      <c r="I39" s="44" t="str">
        <f ca="1" t="shared" si="0"/>
        <v>LOCKED</v>
      </c>
      <c r="J39" s="45" t="str">
        <f t="shared" si="4"/>
        <v>B154rlConcrete Curb RenewalCW 3240-R10</v>
      </c>
      <c r="K39" s="46">
        <f>MATCH(J39,'[1]Pay Items'!$K$1:$K$511,0)</f>
        <v>217</v>
      </c>
      <c r="L39" s="47" t="str">
        <f ca="1" t="shared" si="1"/>
        <v>F0</v>
      </c>
      <c r="M39" s="47" t="str">
        <f ca="1" t="shared" si="2"/>
        <v>G</v>
      </c>
      <c r="N39" s="47" t="str">
        <f ca="1" t="shared" si="3"/>
        <v>C2</v>
      </c>
      <c r="O39" s="56"/>
    </row>
    <row r="40" spans="1:15" s="59" customFormat="1" ht="30" customHeight="1">
      <c r="A40" s="62" t="s">
        <v>128</v>
      </c>
      <c r="B40" s="65" t="s">
        <v>31</v>
      </c>
      <c r="C40" s="50" t="s">
        <v>129</v>
      </c>
      <c r="D40" s="51" t="s">
        <v>130</v>
      </c>
      <c r="E40" s="52"/>
      <c r="F40" s="53"/>
      <c r="G40" s="64"/>
      <c r="H40" s="55"/>
      <c r="I40" s="44" t="str">
        <f ca="1" t="shared" si="0"/>
        <v>LOCKED</v>
      </c>
      <c r="J40" s="45" t="str">
        <f t="shared" si="4"/>
        <v>B155rlBarrier (150 mm reveal ht, Dowelled)SD-205,SD-206A</v>
      </c>
      <c r="K40" s="46" t="e">
        <f>MATCH(J40,'[1]Pay Items'!$K$1:$K$511,0)</f>
        <v>#N/A</v>
      </c>
      <c r="L40" s="47" t="str">
        <f ca="1" t="shared" si="1"/>
        <v>F0</v>
      </c>
      <c r="M40" s="47" t="str">
        <f ca="1" t="shared" si="2"/>
        <v>G</v>
      </c>
      <c r="N40" s="47" t="str">
        <f ca="1" t="shared" si="3"/>
        <v>C2</v>
      </c>
      <c r="O40" s="56"/>
    </row>
    <row r="41" spans="1:15" s="59" customFormat="1" ht="30" customHeight="1">
      <c r="A41" s="62" t="s">
        <v>131</v>
      </c>
      <c r="B41" s="66" t="s">
        <v>117</v>
      </c>
      <c r="C41" s="50" t="s">
        <v>132</v>
      </c>
      <c r="D41" s="51"/>
      <c r="E41" s="52" t="s">
        <v>49</v>
      </c>
      <c r="F41" s="53">
        <v>10</v>
      </c>
      <c r="G41" s="54"/>
      <c r="H41" s="55">
        <f aca="true" t="shared" si="6" ref="H41:H46">ROUND(G41*F41,2)</f>
        <v>0</v>
      </c>
      <c r="I41" s="44">
        <f ca="1" t="shared" si="0"/>
      </c>
      <c r="J41" s="45" t="str">
        <f t="shared" si="4"/>
        <v>B156rlLess than 3 mm</v>
      </c>
      <c r="K41" s="46">
        <f>MATCH(J41,'[1]Pay Items'!$K$1:$K$511,0)</f>
        <v>219</v>
      </c>
      <c r="L41" s="47" t="str">
        <f ca="1" t="shared" si="1"/>
        <v>F0</v>
      </c>
      <c r="M41" s="47" t="str">
        <f ca="1" t="shared" si="2"/>
        <v>C2</v>
      </c>
      <c r="N41" s="47" t="str">
        <f ca="1" t="shared" si="3"/>
        <v>C2</v>
      </c>
      <c r="O41" s="56"/>
    </row>
    <row r="42" spans="1:15" s="59" customFormat="1" ht="30" customHeight="1">
      <c r="A42" s="62" t="s">
        <v>133</v>
      </c>
      <c r="B42" s="66" t="s">
        <v>120</v>
      </c>
      <c r="C42" s="50" t="s">
        <v>134</v>
      </c>
      <c r="D42" s="51"/>
      <c r="E42" s="52" t="s">
        <v>49</v>
      </c>
      <c r="F42" s="53">
        <v>10</v>
      </c>
      <c r="G42" s="54"/>
      <c r="H42" s="55">
        <f t="shared" si="6"/>
        <v>0</v>
      </c>
      <c r="I42" s="44">
        <f ca="1" t="shared" si="0"/>
      </c>
      <c r="J42" s="45" t="str">
        <f t="shared" si="4"/>
        <v>B157rl3 m to 30 mm</v>
      </c>
      <c r="K42" s="46">
        <f>MATCH(J42,'[1]Pay Items'!$K$1:$K$511,0)</f>
        <v>220</v>
      </c>
      <c r="L42" s="47" t="str">
        <f ca="1" t="shared" si="1"/>
        <v>F0</v>
      </c>
      <c r="M42" s="47" t="str">
        <f ca="1" t="shared" si="2"/>
        <v>C2</v>
      </c>
      <c r="N42" s="47" t="str">
        <f ca="1" t="shared" si="3"/>
        <v>C2</v>
      </c>
      <c r="O42" s="56"/>
    </row>
    <row r="43" spans="1:15" s="59" customFormat="1" ht="30" customHeight="1">
      <c r="A43" s="62" t="s">
        <v>135</v>
      </c>
      <c r="B43" s="65" t="s">
        <v>37</v>
      </c>
      <c r="C43" s="50" t="s">
        <v>136</v>
      </c>
      <c r="D43" s="51" t="s">
        <v>137</v>
      </c>
      <c r="E43" s="52" t="s">
        <v>49</v>
      </c>
      <c r="F43" s="53">
        <v>5</v>
      </c>
      <c r="G43" s="54"/>
      <c r="H43" s="55">
        <f t="shared" si="6"/>
        <v>0</v>
      </c>
      <c r="I43" s="44">
        <f ca="1" t="shared" si="0"/>
      </c>
      <c r="J43" s="45" t="str">
        <f t="shared" si="4"/>
        <v>B167rlModified Barrier (150 mm reveal ht, Dowelled)SD-203Bm</v>
      </c>
      <c r="K43" s="46" t="e">
        <f>MATCH(J43,'[1]Pay Items'!$K$1:$K$511,0)</f>
        <v>#N/A</v>
      </c>
      <c r="L43" s="47" t="str">
        <f ca="1" t="shared" si="1"/>
        <v>F0</v>
      </c>
      <c r="M43" s="47" t="str">
        <f ca="1" t="shared" si="2"/>
        <v>C2</v>
      </c>
      <c r="N43" s="47" t="str">
        <f ca="1" t="shared" si="3"/>
        <v>C2</v>
      </c>
      <c r="O43" s="56"/>
    </row>
    <row r="44" spans="1:15" s="69" customFormat="1" ht="30" customHeight="1">
      <c r="A44" s="62" t="s">
        <v>138</v>
      </c>
      <c r="B44" s="65" t="s">
        <v>50</v>
      </c>
      <c r="C44" s="50" t="s">
        <v>139</v>
      </c>
      <c r="D44" s="51" t="s">
        <v>140</v>
      </c>
      <c r="E44" s="52" t="s">
        <v>49</v>
      </c>
      <c r="F44" s="53">
        <v>300</v>
      </c>
      <c r="G44" s="54"/>
      <c r="H44" s="55">
        <f t="shared" si="6"/>
        <v>0</v>
      </c>
      <c r="I44" s="44">
        <f ca="1" t="shared" si="0"/>
      </c>
      <c r="J44" s="45" t="str">
        <f t="shared" si="4"/>
        <v>B214rlCurb Ramp (8-12 mm reveal ht, Monolithic)SD-229C,Dm</v>
      </c>
      <c r="K44" s="46">
        <f>MATCH(J44,'[1]Pay Items'!$K$1:$K$511,0)</f>
        <v>248</v>
      </c>
      <c r="L44" s="47" t="str">
        <f ca="1" t="shared" si="1"/>
        <v>F0</v>
      </c>
      <c r="M44" s="47" t="str">
        <f ca="1" t="shared" si="2"/>
        <v>C2</v>
      </c>
      <c r="N44" s="47" t="str">
        <f ca="1" t="shared" si="3"/>
        <v>C2</v>
      </c>
      <c r="O44" s="68"/>
    </row>
    <row r="45" spans="1:15" s="59" customFormat="1" ht="43.5" customHeight="1">
      <c r="A45" s="62" t="s">
        <v>52</v>
      </c>
      <c r="B45" s="49" t="s">
        <v>144</v>
      </c>
      <c r="C45" s="50" t="s">
        <v>53</v>
      </c>
      <c r="D45" s="51" t="s">
        <v>184</v>
      </c>
      <c r="E45" s="52" t="s">
        <v>30</v>
      </c>
      <c r="F45" s="53">
        <v>5</v>
      </c>
      <c r="G45" s="54"/>
      <c r="H45" s="55">
        <f t="shared" si="6"/>
        <v>0</v>
      </c>
      <c r="I45" s="44">
        <f ca="1" t="shared" si="0"/>
      </c>
      <c r="J45" s="45" t="str">
        <f t="shared" si="4"/>
        <v>B189Regrading Existing Interlocking Paving StonesCW 3330-R5m²</v>
      </c>
      <c r="K45" s="46">
        <f>MATCH(J45,'[1]Pay Items'!$K$1:$K$511,0)</f>
        <v>257</v>
      </c>
      <c r="L45" s="47" t="str">
        <f ca="1" t="shared" si="1"/>
        <v>F0</v>
      </c>
      <c r="M45" s="47" t="str">
        <f ca="1" t="shared" si="2"/>
        <v>C2</v>
      </c>
      <c r="N45" s="47" t="str">
        <f ca="1" t="shared" si="3"/>
        <v>C2</v>
      </c>
      <c r="O45" s="56"/>
    </row>
    <row r="46" spans="1:15" s="59" customFormat="1" ht="30" customHeight="1">
      <c r="A46" s="62" t="s">
        <v>202</v>
      </c>
      <c r="B46" s="49" t="s">
        <v>146</v>
      </c>
      <c r="C46" s="50" t="s">
        <v>203</v>
      </c>
      <c r="D46" s="51" t="s">
        <v>204</v>
      </c>
      <c r="E46" s="52" t="s">
        <v>30</v>
      </c>
      <c r="F46" s="53">
        <v>90</v>
      </c>
      <c r="G46" s="54"/>
      <c r="H46" s="55">
        <f t="shared" si="6"/>
        <v>0</v>
      </c>
      <c r="I46" s="44">
        <f ca="1" t="shared" si="0"/>
      </c>
      <c r="J46" s="45" t="str">
        <f t="shared" si="4"/>
        <v>B199Construction of Asphalt PatchesCW 3410-R10m²</v>
      </c>
      <c r="K46" s="46">
        <f>MATCH(J46,'[1]Pay Items'!$K$1:$K$511,0)</f>
        <v>267</v>
      </c>
      <c r="L46" s="47" t="str">
        <f ca="1" t="shared" si="1"/>
        <v>F0</v>
      </c>
      <c r="M46" s="47" t="str">
        <f ca="1" t="shared" si="2"/>
        <v>C2</v>
      </c>
      <c r="N46" s="47" t="str">
        <f ca="1" t="shared" si="3"/>
        <v>C2</v>
      </c>
      <c r="O46" s="56"/>
    </row>
    <row r="47" spans="1:14" ht="36" customHeight="1">
      <c r="A47" s="38"/>
      <c r="B47" s="70"/>
      <c r="C47" s="60" t="s">
        <v>15</v>
      </c>
      <c r="D47" s="41"/>
      <c r="E47" s="42"/>
      <c r="F47" s="42"/>
      <c r="G47" s="38"/>
      <c r="H47" s="43"/>
      <c r="I47" s="44" t="str">
        <f ca="1" t="shared" si="0"/>
        <v>LOCKED</v>
      </c>
      <c r="J47" s="45" t="str">
        <f t="shared" si="4"/>
        <v>ROADWORKS - NEW CONSTRUCTION</v>
      </c>
      <c r="K47" s="46" t="e">
        <f>MATCH(J47,'[1]Pay Items'!$K$1:$K$511,0)</f>
        <v>#N/A</v>
      </c>
      <c r="L47" s="47" t="str">
        <f ca="1" t="shared" si="1"/>
        <v>G</v>
      </c>
      <c r="M47" s="47" t="str">
        <f ca="1" t="shared" si="2"/>
        <v>C2</v>
      </c>
      <c r="N47" s="47" t="str">
        <f ca="1" t="shared" si="3"/>
        <v>C2</v>
      </c>
    </row>
    <row r="48" spans="1:15" s="57" customFormat="1" ht="43.5" customHeight="1">
      <c r="A48" s="48" t="s">
        <v>54</v>
      </c>
      <c r="B48" s="49" t="s">
        <v>147</v>
      </c>
      <c r="C48" s="50" t="s">
        <v>55</v>
      </c>
      <c r="D48" s="51" t="s">
        <v>220</v>
      </c>
      <c r="E48" s="52"/>
      <c r="F48" s="67"/>
      <c r="G48" s="64"/>
      <c r="H48" s="71"/>
      <c r="I48" s="44" t="str">
        <f ca="1" t="shared" si="0"/>
        <v>LOCKED</v>
      </c>
      <c r="J48" s="45" t="str">
        <f t="shared" si="4"/>
        <v>C001Concrete Pavements, Median Slabs, Bull-noses, and Safety MediansCW 3310-R15</v>
      </c>
      <c r="K48" s="46">
        <f>MATCH(J48,'[1]Pay Items'!$K$1:$K$511,0)</f>
        <v>283</v>
      </c>
      <c r="L48" s="47" t="str">
        <f ca="1" t="shared" si="1"/>
        <v>F0</v>
      </c>
      <c r="M48" s="47" t="str">
        <f ca="1" t="shared" si="2"/>
        <v>G</v>
      </c>
      <c r="N48" s="47" t="str">
        <f ca="1" t="shared" si="3"/>
        <v>C2</v>
      </c>
      <c r="O48" s="56"/>
    </row>
    <row r="49" spans="1:15" s="59" customFormat="1" ht="43.5" customHeight="1">
      <c r="A49" s="48" t="s">
        <v>187</v>
      </c>
      <c r="B49" s="65" t="s">
        <v>31</v>
      </c>
      <c r="C49" s="50" t="s">
        <v>188</v>
      </c>
      <c r="D49" s="51" t="s">
        <v>145</v>
      </c>
      <c r="E49" s="52" t="s">
        <v>49</v>
      </c>
      <c r="F49" s="53">
        <v>5</v>
      </c>
      <c r="G49" s="54"/>
      <c r="H49" s="55">
        <f>ROUND(G49*F49,2)</f>
        <v>0</v>
      </c>
      <c r="I49" s="44">
        <f ca="1" t="shared" si="0"/>
      </c>
      <c r="J49" s="45" t="str">
        <f t="shared" si="4"/>
        <v>C065Construction of Curb Ramp (8-12 mm ht, Monolithic)SD-229Cm</v>
      </c>
      <c r="K49" s="46">
        <f>MATCH(J49,'[1]Pay Items'!$K$1:$K$511,0)</f>
        <v>329</v>
      </c>
      <c r="L49" s="47" t="str">
        <f ca="1" t="shared" si="1"/>
        <v>F0</v>
      </c>
      <c r="M49" s="47" t="str">
        <f ca="1" t="shared" si="2"/>
        <v>C2</v>
      </c>
      <c r="N49" s="47" t="str">
        <f ca="1" t="shared" si="3"/>
        <v>C2</v>
      </c>
      <c r="O49" s="56"/>
    </row>
    <row r="50" spans="1:15" s="57" customFormat="1" ht="30" customHeight="1">
      <c r="A50" s="48" t="s">
        <v>194</v>
      </c>
      <c r="B50" s="49" t="s">
        <v>148</v>
      </c>
      <c r="C50" s="50" t="s">
        <v>195</v>
      </c>
      <c r="D50" s="51" t="s">
        <v>196</v>
      </c>
      <c r="E50" s="52" t="s">
        <v>30</v>
      </c>
      <c r="F50" s="67">
        <v>65</v>
      </c>
      <c r="G50" s="54"/>
      <c r="H50" s="55">
        <f>ROUND(G50*F50,2)</f>
        <v>0</v>
      </c>
      <c r="I50" s="44">
        <f ca="1" t="shared" si="0"/>
      </c>
      <c r="J50" s="45" t="str">
        <f t="shared" si="4"/>
        <v>C051100 mm Concrete SidewalkCW 3325-R5m²</v>
      </c>
      <c r="K50" s="46">
        <f>MATCH(J50,'[1]Pay Items'!$K$1:$K$511,0)</f>
        <v>337</v>
      </c>
      <c r="L50" s="47" t="str">
        <f ca="1" t="shared" si="1"/>
        <v>F0</v>
      </c>
      <c r="M50" s="47" t="str">
        <f ca="1" t="shared" si="2"/>
        <v>C2</v>
      </c>
      <c r="N50" s="47" t="str">
        <f ca="1" t="shared" si="3"/>
        <v>C2</v>
      </c>
      <c r="O50" s="56"/>
    </row>
    <row r="51" spans="1:14" ht="48" customHeight="1">
      <c r="A51" s="38"/>
      <c r="B51" s="70"/>
      <c r="C51" s="60" t="s">
        <v>16</v>
      </c>
      <c r="D51" s="41"/>
      <c r="E51" s="72"/>
      <c r="F51" s="42"/>
      <c r="G51" s="38"/>
      <c r="H51" s="43"/>
      <c r="I51" s="44" t="str">
        <f ca="1" t="shared" si="0"/>
        <v>LOCKED</v>
      </c>
      <c r="J51" s="45" t="str">
        <f t="shared" si="4"/>
        <v>ASSOCIATED DRAINAGE AND UNDERGROUND WORKS</v>
      </c>
      <c r="K51" s="46">
        <f>MATCH(J51,'[1]Pay Items'!$K$1:$K$511,0)</f>
        <v>361</v>
      </c>
      <c r="L51" s="47" t="str">
        <f ca="1" t="shared" si="1"/>
        <v>G</v>
      </c>
      <c r="M51" s="47" t="str">
        <f ca="1" t="shared" si="2"/>
        <v>C2</v>
      </c>
      <c r="N51" s="47" t="str">
        <f ca="1" t="shared" si="3"/>
        <v>C2</v>
      </c>
    </row>
    <row r="52" spans="1:15" s="74" customFormat="1" ht="43.5" customHeight="1">
      <c r="A52" s="48" t="s">
        <v>71</v>
      </c>
      <c r="B52" s="49" t="s">
        <v>150</v>
      </c>
      <c r="C52" s="73" t="s">
        <v>152</v>
      </c>
      <c r="D52" s="51" t="s">
        <v>149</v>
      </c>
      <c r="E52" s="52"/>
      <c r="F52" s="67"/>
      <c r="G52" s="64"/>
      <c r="H52" s="71"/>
      <c r="I52" s="44" t="str">
        <f ca="1" t="shared" si="0"/>
        <v>LOCKED</v>
      </c>
      <c r="J52" s="45" t="str">
        <f t="shared" si="4"/>
        <v>E023Replacing Existing Manhole and Catch Basin Frames &amp; CoversCW 2130-R12</v>
      </c>
      <c r="K52" s="46">
        <f>MATCH(J52,'[1]Pay Items'!$K$1:$K$511,0)</f>
        <v>389</v>
      </c>
      <c r="L52" s="47" t="str">
        <f ca="1" t="shared" si="1"/>
        <v>F0</v>
      </c>
      <c r="M52" s="47" t="str">
        <f ca="1" t="shared" si="2"/>
        <v>G</v>
      </c>
      <c r="N52" s="47" t="str">
        <f ca="1" t="shared" si="3"/>
        <v>C2</v>
      </c>
      <c r="O52" s="56"/>
    </row>
    <row r="53" spans="1:15" s="59" customFormat="1" ht="43.5" customHeight="1">
      <c r="A53" s="48" t="s">
        <v>72</v>
      </c>
      <c r="B53" s="65" t="s">
        <v>31</v>
      </c>
      <c r="C53" s="50" t="s">
        <v>73</v>
      </c>
      <c r="D53" s="51"/>
      <c r="E53" s="52" t="s">
        <v>36</v>
      </c>
      <c r="F53" s="67">
        <v>1</v>
      </c>
      <c r="G53" s="54"/>
      <c r="H53" s="55">
        <f>ROUND(G53*F53,2)</f>
        <v>0</v>
      </c>
      <c r="I53" s="44">
        <f ca="1" t="shared" si="0"/>
      </c>
      <c r="J53" s="45" t="str">
        <f t="shared" si="4"/>
        <v>E024AP-004 - Standard Frame for Manhole and Catch Basineach</v>
      </c>
      <c r="K53" s="46">
        <f>MATCH(J53,'[1]Pay Items'!$K$1:$K$511,0)</f>
        <v>390</v>
      </c>
      <c r="L53" s="47" t="str">
        <f ca="1" t="shared" si="1"/>
        <v>F0</v>
      </c>
      <c r="M53" s="47" t="str">
        <f ca="1" t="shared" si="2"/>
        <v>C2</v>
      </c>
      <c r="N53" s="47" t="str">
        <f ca="1" t="shared" si="3"/>
        <v>C2</v>
      </c>
      <c r="O53" s="56"/>
    </row>
    <row r="54" spans="1:15" s="59" customFormat="1" ht="43.5" customHeight="1">
      <c r="A54" s="48" t="s">
        <v>205</v>
      </c>
      <c r="B54" s="65" t="s">
        <v>37</v>
      </c>
      <c r="C54" s="50" t="s">
        <v>206</v>
      </c>
      <c r="D54" s="51"/>
      <c r="E54" s="52" t="s">
        <v>36</v>
      </c>
      <c r="F54" s="67">
        <v>1</v>
      </c>
      <c r="G54" s="54"/>
      <c r="H54" s="55">
        <f>ROUND(G54*F54,2)</f>
        <v>0</v>
      </c>
      <c r="I54" s="44">
        <f ca="1" t="shared" si="0"/>
      </c>
      <c r="J54" s="45" t="str">
        <f t="shared" si="4"/>
        <v>E026AP-006 - Standard Grated Cover for Standard Frameeach</v>
      </c>
      <c r="K54" s="46">
        <f>MATCH(J54,'[1]Pay Items'!$K$1:$K$511,0)</f>
        <v>392</v>
      </c>
      <c r="L54" s="47" t="str">
        <f ca="1" t="shared" si="1"/>
        <v>F0</v>
      </c>
      <c r="M54" s="47" t="str">
        <f ca="1" t="shared" si="2"/>
        <v>C2</v>
      </c>
      <c r="N54" s="47" t="str">
        <f ca="1" t="shared" si="3"/>
        <v>C2</v>
      </c>
      <c r="O54" s="56"/>
    </row>
    <row r="55" spans="1:15" s="59" customFormat="1" ht="43.5" customHeight="1">
      <c r="A55" s="48" t="s">
        <v>56</v>
      </c>
      <c r="B55" s="65" t="s">
        <v>50</v>
      </c>
      <c r="C55" s="50" t="s">
        <v>74</v>
      </c>
      <c r="D55" s="51"/>
      <c r="E55" s="52" t="s">
        <v>36</v>
      </c>
      <c r="F55" s="67">
        <v>1</v>
      </c>
      <c r="G55" s="54"/>
      <c r="H55" s="55">
        <f>ROUND(G55*F55,2)</f>
        <v>0</v>
      </c>
      <c r="I55" s="44">
        <f ca="1" t="shared" si="0"/>
      </c>
      <c r="J55" s="45" t="str">
        <f t="shared" si="4"/>
        <v>E028AP-008 - Barrier Curb and Gutter Inlet Frame and Boxeach</v>
      </c>
      <c r="K55" s="46">
        <f>MATCH(J55,'[1]Pay Items'!$K$1:$K$511,0)</f>
        <v>394</v>
      </c>
      <c r="L55" s="47" t="str">
        <f ca="1" t="shared" si="1"/>
        <v>F0</v>
      </c>
      <c r="M55" s="47" t="str">
        <f ca="1" t="shared" si="2"/>
        <v>C2</v>
      </c>
      <c r="N55" s="47" t="str">
        <f ca="1" t="shared" si="3"/>
        <v>C2</v>
      </c>
      <c r="O55" s="56"/>
    </row>
    <row r="56" spans="1:15" s="59" customFormat="1" ht="43.5" customHeight="1">
      <c r="A56" s="48" t="s">
        <v>57</v>
      </c>
      <c r="B56" s="65" t="s">
        <v>62</v>
      </c>
      <c r="C56" s="50" t="s">
        <v>58</v>
      </c>
      <c r="D56" s="51"/>
      <c r="E56" s="52" t="s">
        <v>36</v>
      </c>
      <c r="F56" s="67">
        <v>1</v>
      </c>
      <c r="G56" s="54"/>
      <c r="H56" s="55">
        <f>ROUND(G56*F56,2)</f>
        <v>0</v>
      </c>
      <c r="I56" s="44">
        <f ca="1" t="shared" si="0"/>
      </c>
      <c r="J56" s="45" t="str">
        <f t="shared" si="4"/>
        <v>E029AP-009 - Barrier Curb and Gutter Inlet Covereach</v>
      </c>
      <c r="K56" s="46">
        <f>MATCH(J56,'[1]Pay Items'!$K$1:$K$511,0)</f>
        <v>395</v>
      </c>
      <c r="L56" s="47" t="str">
        <f ca="1" t="shared" si="1"/>
        <v>F0</v>
      </c>
      <c r="M56" s="47" t="str">
        <f ca="1" t="shared" si="2"/>
        <v>C2</v>
      </c>
      <c r="N56" s="47" t="str">
        <f ca="1" t="shared" si="3"/>
        <v>C2</v>
      </c>
      <c r="O56" s="56"/>
    </row>
    <row r="57" spans="1:14" ht="36" customHeight="1">
      <c r="A57" s="38"/>
      <c r="B57" s="75"/>
      <c r="C57" s="60" t="s">
        <v>17</v>
      </c>
      <c r="D57" s="41"/>
      <c r="E57" s="72"/>
      <c r="F57" s="42"/>
      <c r="G57" s="38"/>
      <c r="H57" s="43"/>
      <c r="I57" s="44" t="str">
        <f ca="1" t="shared" si="0"/>
        <v>LOCKED</v>
      </c>
      <c r="J57" s="45" t="str">
        <f t="shared" si="4"/>
        <v>ADJUSTMENTS</v>
      </c>
      <c r="K57" s="46">
        <f>MATCH(J57,'[1]Pay Items'!$K$1:$K$511,0)</f>
        <v>450</v>
      </c>
      <c r="L57" s="47" t="str">
        <f ca="1" t="shared" si="1"/>
        <v>G</v>
      </c>
      <c r="M57" s="47" t="str">
        <f ca="1" t="shared" si="2"/>
        <v>C2</v>
      </c>
      <c r="N57" s="47" t="str">
        <f ca="1" t="shared" si="3"/>
        <v>C2</v>
      </c>
    </row>
    <row r="58" spans="1:15" s="59" customFormat="1" ht="43.5" customHeight="1">
      <c r="A58" s="48" t="s">
        <v>59</v>
      </c>
      <c r="B58" s="49" t="s">
        <v>151</v>
      </c>
      <c r="C58" s="50" t="s">
        <v>75</v>
      </c>
      <c r="D58" s="51" t="s">
        <v>158</v>
      </c>
      <c r="E58" s="52" t="s">
        <v>36</v>
      </c>
      <c r="F58" s="67">
        <v>1</v>
      </c>
      <c r="G58" s="54"/>
      <c r="H58" s="55">
        <f>ROUND(G58*F58,2)</f>
        <v>0</v>
      </c>
      <c r="I58" s="44">
        <f ca="1" t="shared" si="0"/>
      </c>
      <c r="J58" s="45" t="str">
        <f t="shared" si="4"/>
        <v>F001Adjustment of Catch Basins / Manholes FramesCW 3210-R7each</v>
      </c>
      <c r="K58" s="46">
        <f>MATCH(J58,'[1]Pay Items'!$K$1:$K$511,0)</f>
        <v>451</v>
      </c>
      <c r="L58" s="47" t="str">
        <f ca="1" t="shared" si="1"/>
        <v>F0</v>
      </c>
      <c r="M58" s="47" t="str">
        <f ca="1" t="shared" si="2"/>
        <v>C2</v>
      </c>
      <c r="N58" s="47" t="str">
        <f ca="1" t="shared" si="3"/>
        <v>C2</v>
      </c>
      <c r="O58" s="56"/>
    </row>
    <row r="59" spans="1:15" s="57" customFormat="1" ht="30" customHeight="1">
      <c r="A59" s="48" t="s">
        <v>60</v>
      </c>
      <c r="B59" s="49" t="s">
        <v>153</v>
      </c>
      <c r="C59" s="50" t="s">
        <v>76</v>
      </c>
      <c r="D59" s="51" t="s">
        <v>158</v>
      </c>
      <c r="E59" s="52"/>
      <c r="F59" s="67"/>
      <c r="G59" s="64"/>
      <c r="H59" s="71"/>
      <c r="I59" s="44" t="str">
        <f ca="1" t="shared" si="0"/>
        <v>LOCKED</v>
      </c>
      <c r="J59" s="45" t="str">
        <f t="shared" si="4"/>
        <v>F003Lifter RingsCW 3210-R7</v>
      </c>
      <c r="K59" s="46">
        <f>MATCH(J59,'[1]Pay Items'!$K$1:$K$511,0)</f>
        <v>456</v>
      </c>
      <c r="L59" s="47" t="str">
        <f ca="1" t="shared" si="1"/>
        <v>F0</v>
      </c>
      <c r="M59" s="47" t="str">
        <f ca="1" t="shared" si="2"/>
        <v>G</v>
      </c>
      <c r="N59" s="47" t="str">
        <f ca="1" t="shared" si="3"/>
        <v>C2</v>
      </c>
      <c r="O59" s="56"/>
    </row>
    <row r="60" spans="1:15" s="59" customFormat="1" ht="30" customHeight="1">
      <c r="A60" s="48" t="s">
        <v>207</v>
      </c>
      <c r="B60" s="65" t="s">
        <v>31</v>
      </c>
      <c r="C60" s="50" t="s">
        <v>208</v>
      </c>
      <c r="D60" s="51"/>
      <c r="E60" s="52" t="s">
        <v>36</v>
      </c>
      <c r="F60" s="67">
        <v>1</v>
      </c>
      <c r="G60" s="54"/>
      <c r="H60" s="55">
        <f>ROUND(G60*F60,2)</f>
        <v>0</v>
      </c>
      <c r="I60" s="44">
        <f ca="1" t="shared" si="0"/>
      </c>
      <c r="J60" s="45" t="str">
        <f t="shared" si="4"/>
        <v>F00438 mmeach</v>
      </c>
      <c r="K60" s="46">
        <f>MATCH(J60,'[1]Pay Items'!$K$1:$K$511,0)</f>
        <v>457</v>
      </c>
      <c r="L60" s="47" t="str">
        <f ca="1" t="shared" si="1"/>
        <v>F0</v>
      </c>
      <c r="M60" s="47" t="str">
        <f ca="1" t="shared" si="2"/>
        <v>C2</v>
      </c>
      <c r="N60" s="47" t="str">
        <f ca="1" t="shared" si="3"/>
        <v>C2</v>
      </c>
      <c r="O60" s="56"/>
    </row>
    <row r="61" spans="1:15" s="59" customFormat="1" ht="30" customHeight="1">
      <c r="A61" s="48" t="s">
        <v>61</v>
      </c>
      <c r="B61" s="65" t="s">
        <v>37</v>
      </c>
      <c r="C61" s="50" t="s">
        <v>161</v>
      </c>
      <c r="D61" s="51"/>
      <c r="E61" s="52" t="s">
        <v>36</v>
      </c>
      <c r="F61" s="67">
        <v>1</v>
      </c>
      <c r="G61" s="54"/>
      <c r="H61" s="55">
        <f>ROUND(G61*F61,2)</f>
        <v>0</v>
      </c>
      <c r="I61" s="44">
        <f ca="1" t="shared" si="0"/>
      </c>
      <c r="J61" s="45" t="str">
        <f t="shared" si="4"/>
        <v>F00551 mmeach</v>
      </c>
      <c r="K61" s="46">
        <f>MATCH(J61,'[1]Pay Items'!$K$1:$K$511,0)</f>
        <v>458</v>
      </c>
      <c r="L61" s="47" t="str">
        <f ca="1" t="shared" si="1"/>
        <v>F0</v>
      </c>
      <c r="M61" s="47" t="str">
        <f ca="1" t="shared" si="2"/>
        <v>C2</v>
      </c>
      <c r="N61" s="47" t="str">
        <f ca="1" t="shared" si="3"/>
        <v>C2</v>
      </c>
      <c r="O61" s="56"/>
    </row>
    <row r="62" spans="1:15" s="57" customFormat="1" ht="30" customHeight="1">
      <c r="A62" s="48" t="s">
        <v>66</v>
      </c>
      <c r="B62" s="49" t="s">
        <v>154</v>
      </c>
      <c r="C62" s="50" t="s">
        <v>77</v>
      </c>
      <c r="D62" s="51" t="s">
        <v>158</v>
      </c>
      <c r="E62" s="52" t="s">
        <v>36</v>
      </c>
      <c r="F62" s="67">
        <v>5</v>
      </c>
      <c r="G62" s="54"/>
      <c r="H62" s="55">
        <f aca="true" t="shared" si="7" ref="H62:H67">ROUND(G62*F62,2)</f>
        <v>0</v>
      </c>
      <c r="I62" s="44">
        <f ca="1" t="shared" si="0"/>
      </c>
      <c r="J62" s="45" t="str">
        <f t="shared" si="4"/>
        <v>F009Adjustment of Valve BoxesCW 3210-R7each</v>
      </c>
      <c r="K62" s="46">
        <f>MATCH(J62,'[1]Pay Items'!$K$1:$K$511,0)</f>
        <v>462</v>
      </c>
      <c r="L62" s="47" t="str">
        <f ca="1" t="shared" si="1"/>
        <v>F0</v>
      </c>
      <c r="M62" s="47" t="str">
        <f ca="1" t="shared" si="2"/>
        <v>C2</v>
      </c>
      <c r="N62" s="47" t="str">
        <f ca="1" t="shared" si="3"/>
        <v>C2</v>
      </c>
      <c r="O62" s="56"/>
    </row>
    <row r="63" spans="1:15" s="57" customFormat="1" ht="30" customHeight="1">
      <c r="A63" s="48" t="s">
        <v>67</v>
      </c>
      <c r="B63" s="49" t="s">
        <v>155</v>
      </c>
      <c r="C63" s="50" t="s">
        <v>78</v>
      </c>
      <c r="D63" s="51" t="s">
        <v>158</v>
      </c>
      <c r="E63" s="52" t="s">
        <v>36</v>
      </c>
      <c r="F63" s="67">
        <v>5</v>
      </c>
      <c r="G63" s="54"/>
      <c r="H63" s="55">
        <f t="shared" si="7"/>
        <v>0</v>
      </c>
      <c r="I63" s="44">
        <f ca="1" t="shared" si="0"/>
      </c>
      <c r="J63" s="45" t="str">
        <f t="shared" si="4"/>
        <v>F010Valve Box ExtensionsCW 3210-R7each</v>
      </c>
      <c r="K63" s="46">
        <f>MATCH(J63,'[1]Pay Items'!$K$1:$K$511,0)</f>
        <v>463</v>
      </c>
      <c r="L63" s="47" t="str">
        <f ca="1" t="shared" si="1"/>
        <v>F0</v>
      </c>
      <c r="M63" s="47" t="str">
        <f ca="1" t="shared" si="2"/>
        <v>C2</v>
      </c>
      <c r="N63" s="47" t="str">
        <f ca="1" t="shared" si="3"/>
        <v>C2</v>
      </c>
      <c r="O63" s="56"/>
    </row>
    <row r="64" spans="1:15" s="59" customFormat="1" ht="30" customHeight="1">
      <c r="A64" s="48" t="s">
        <v>68</v>
      </c>
      <c r="B64" s="49" t="s">
        <v>156</v>
      </c>
      <c r="C64" s="50" t="s">
        <v>79</v>
      </c>
      <c r="D64" s="51" t="s">
        <v>158</v>
      </c>
      <c r="E64" s="52" t="s">
        <v>36</v>
      </c>
      <c r="F64" s="67">
        <v>5</v>
      </c>
      <c r="G64" s="54"/>
      <c r="H64" s="55">
        <f t="shared" si="7"/>
        <v>0</v>
      </c>
      <c r="I64" s="44">
        <f ca="1" t="shared" si="0"/>
      </c>
      <c r="J64" s="45" t="str">
        <f t="shared" si="4"/>
        <v>F011Adjustment of Curb Stop BoxesCW 3210-R7each</v>
      </c>
      <c r="K64" s="46">
        <f>MATCH(J64,'[1]Pay Items'!$K$1:$K$511,0)</f>
        <v>464</v>
      </c>
      <c r="L64" s="47" t="str">
        <f ca="1" t="shared" si="1"/>
        <v>F0</v>
      </c>
      <c r="M64" s="47" t="str">
        <f ca="1" t="shared" si="2"/>
        <v>C2</v>
      </c>
      <c r="N64" s="47" t="str">
        <f ca="1" t="shared" si="3"/>
        <v>C2</v>
      </c>
      <c r="O64" s="56"/>
    </row>
    <row r="65" spans="1:15" s="59" customFormat="1" ht="30" customHeight="1">
      <c r="A65" s="48" t="s">
        <v>209</v>
      </c>
      <c r="B65" s="49" t="s">
        <v>157</v>
      </c>
      <c r="C65" s="50" t="s">
        <v>210</v>
      </c>
      <c r="D65" s="51" t="s">
        <v>211</v>
      </c>
      <c r="E65" s="52" t="s">
        <v>36</v>
      </c>
      <c r="F65" s="67">
        <v>1</v>
      </c>
      <c r="G65" s="54"/>
      <c r="H65" s="55">
        <f t="shared" si="7"/>
        <v>0</v>
      </c>
      <c r="I65" s="44">
        <f ca="1" t="shared" si="0"/>
      </c>
      <c r="J65" s="45" t="str">
        <f t="shared" si="4"/>
        <v>F013Supply of Curb Inlet FramesCW 3210-R7each</v>
      </c>
      <c r="K65" s="46">
        <f>MATCH(J65,'[1]Pay Items'!$K$1:$K$511,0)</f>
        <v>466</v>
      </c>
      <c r="L65" s="47" t="str">
        <f ca="1" t="shared" si="1"/>
        <v>F0</v>
      </c>
      <c r="M65" s="47" t="str">
        <f ca="1" t="shared" si="2"/>
        <v>C2</v>
      </c>
      <c r="N65" s="47" t="str">
        <f ca="1" t="shared" si="3"/>
        <v>C2</v>
      </c>
      <c r="O65" s="56"/>
    </row>
    <row r="66" spans="1:15" s="59" customFormat="1" ht="43.5" customHeight="1">
      <c r="A66" s="48" t="s">
        <v>212</v>
      </c>
      <c r="B66" s="49" t="s">
        <v>159</v>
      </c>
      <c r="C66" s="50" t="s">
        <v>213</v>
      </c>
      <c r="D66" s="51" t="s">
        <v>158</v>
      </c>
      <c r="E66" s="52" t="s">
        <v>36</v>
      </c>
      <c r="F66" s="67">
        <v>1</v>
      </c>
      <c r="G66" s="54"/>
      <c r="H66" s="55">
        <f t="shared" si="7"/>
        <v>0</v>
      </c>
      <c r="I66" s="44">
        <f ca="1" t="shared" si="0"/>
      </c>
      <c r="J66" s="45" t="str">
        <f t="shared" si="4"/>
        <v>F015Adjustment of Curb and Gutter Inlet FramesCW 3210-R7each</v>
      </c>
      <c r="K66" s="46">
        <f>MATCH(J66,'[1]Pay Items'!$K$1:$K$511,0)</f>
        <v>468</v>
      </c>
      <c r="L66" s="47" t="str">
        <f ca="1" t="shared" si="1"/>
        <v>F0</v>
      </c>
      <c r="M66" s="47" t="str">
        <f ca="1" t="shared" si="2"/>
        <v>C2</v>
      </c>
      <c r="N66" s="47" t="str">
        <f ca="1" t="shared" si="3"/>
        <v>C2</v>
      </c>
      <c r="O66" s="56"/>
    </row>
    <row r="67" spans="1:15" s="59" customFormat="1" ht="30" customHeight="1">
      <c r="A67" s="48" t="s">
        <v>69</v>
      </c>
      <c r="B67" s="49" t="s">
        <v>160</v>
      </c>
      <c r="C67" s="50" t="s">
        <v>80</v>
      </c>
      <c r="D67" s="51" t="s">
        <v>158</v>
      </c>
      <c r="E67" s="52" t="s">
        <v>36</v>
      </c>
      <c r="F67" s="67">
        <v>10</v>
      </c>
      <c r="G67" s="54"/>
      <c r="H67" s="55">
        <f t="shared" si="7"/>
        <v>0</v>
      </c>
      <c r="I67" s="44">
        <f ca="1" t="shared" si="0"/>
      </c>
      <c r="J67" s="45" t="str">
        <f t="shared" si="4"/>
        <v>F018Curb Stop ExtensionsCW 3210-R7each</v>
      </c>
      <c r="K67" s="46">
        <f>MATCH(J67,'[1]Pay Items'!$K$1:$K$511,0)</f>
        <v>471</v>
      </c>
      <c r="L67" s="47" t="str">
        <f ca="1" t="shared" si="1"/>
        <v>F0</v>
      </c>
      <c r="M67" s="47" t="str">
        <f ca="1" t="shared" si="2"/>
        <v>C2</v>
      </c>
      <c r="N67" s="47" t="str">
        <f ca="1" t="shared" si="3"/>
        <v>C2</v>
      </c>
      <c r="O67" s="56"/>
    </row>
    <row r="68" spans="1:14" ht="36" customHeight="1">
      <c r="A68" s="38"/>
      <c r="B68" s="39"/>
      <c r="C68" s="60" t="s">
        <v>18</v>
      </c>
      <c r="D68" s="41"/>
      <c r="E68" s="61"/>
      <c r="F68" s="41"/>
      <c r="G68" s="38"/>
      <c r="H68" s="43"/>
      <c r="I68" s="44" t="str">
        <f ca="1" t="shared" si="0"/>
        <v>LOCKED</v>
      </c>
      <c r="J68" s="45" t="str">
        <f t="shared" si="4"/>
        <v>LANDSCAPING</v>
      </c>
      <c r="K68" s="46">
        <f>MATCH(J68,'[1]Pay Items'!$K$1:$K$511,0)</f>
        <v>482</v>
      </c>
      <c r="L68" s="47" t="str">
        <f ca="1" t="shared" si="1"/>
        <v>F0</v>
      </c>
      <c r="M68" s="47" t="str">
        <f ca="1" t="shared" si="2"/>
        <v>C2</v>
      </c>
      <c r="N68" s="47" t="str">
        <f ca="1" t="shared" si="3"/>
        <v>C2</v>
      </c>
    </row>
    <row r="69" spans="1:15" s="57" customFormat="1" ht="30" customHeight="1">
      <c r="A69" s="62" t="s">
        <v>63</v>
      </c>
      <c r="B69" s="49" t="s">
        <v>162</v>
      </c>
      <c r="C69" s="50" t="s">
        <v>64</v>
      </c>
      <c r="D69" s="51" t="s">
        <v>164</v>
      </c>
      <c r="E69" s="52"/>
      <c r="F69" s="53"/>
      <c r="G69" s="64"/>
      <c r="H69" s="55"/>
      <c r="I69" s="44" t="str">
        <f ca="1" t="shared" si="0"/>
        <v>LOCKED</v>
      </c>
      <c r="J69" s="45" t="str">
        <f t="shared" si="4"/>
        <v>G001SoddingCW 3510-R9</v>
      </c>
      <c r="K69" s="46">
        <f>MATCH(J69,'[1]Pay Items'!$K$1:$K$511,0)</f>
        <v>483</v>
      </c>
      <c r="L69" s="47" t="str">
        <f ca="1" t="shared" si="1"/>
        <v>F0</v>
      </c>
      <c r="M69" s="47" t="str">
        <f ca="1" t="shared" si="2"/>
        <v>G</v>
      </c>
      <c r="N69" s="47" t="str">
        <f ca="1" t="shared" si="3"/>
        <v>C2</v>
      </c>
      <c r="O69" s="56"/>
    </row>
    <row r="70" spans="1:15" s="59" customFormat="1" ht="30" customHeight="1">
      <c r="A70" s="62" t="s">
        <v>165</v>
      </c>
      <c r="B70" s="65" t="s">
        <v>31</v>
      </c>
      <c r="C70" s="50" t="s">
        <v>166</v>
      </c>
      <c r="D70" s="51"/>
      <c r="E70" s="52" t="s">
        <v>30</v>
      </c>
      <c r="F70" s="53">
        <v>50</v>
      </c>
      <c r="G70" s="54"/>
      <c r="H70" s="55">
        <f>ROUND(G70*F70,2)</f>
        <v>0</v>
      </c>
      <c r="I70" s="44">
        <f ca="1" t="shared" si="0"/>
      </c>
      <c r="J70" s="45" t="str">
        <f t="shared" si="4"/>
        <v>G002width &lt; 600 mmm²</v>
      </c>
      <c r="K70" s="46">
        <f>MATCH(J70,'[1]Pay Items'!$K$1:$K$511,0)</f>
        <v>484</v>
      </c>
      <c r="L70" s="47" t="str">
        <f ca="1" t="shared" si="1"/>
        <v>F0</v>
      </c>
      <c r="M70" s="47" t="str">
        <f ca="1" t="shared" si="2"/>
        <v>C2</v>
      </c>
      <c r="N70" s="47" t="str">
        <f ca="1" t="shared" si="3"/>
        <v>C2</v>
      </c>
      <c r="O70" s="56"/>
    </row>
    <row r="71" spans="1:15" s="59" customFormat="1" ht="30" customHeight="1">
      <c r="A71" s="62" t="s">
        <v>65</v>
      </c>
      <c r="B71" s="65" t="s">
        <v>37</v>
      </c>
      <c r="C71" s="50" t="s">
        <v>167</v>
      </c>
      <c r="D71" s="51"/>
      <c r="E71" s="52" t="s">
        <v>30</v>
      </c>
      <c r="F71" s="53">
        <v>4705</v>
      </c>
      <c r="G71" s="54"/>
      <c r="H71" s="55">
        <f>ROUND(G71*F71,2)</f>
        <v>0</v>
      </c>
      <c r="I71" s="44">
        <f ca="1">IF(CELL("protect",$G71)=1,"LOCKED","")</f>
      </c>
      <c r="J71" s="45" t="str">
        <f t="shared" si="4"/>
        <v>G003width &gt; or = 600 mmm²</v>
      </c>
      <c r="K71" s="46">
        <f>MATCH(J71,'[1]Pay Items'!$K$1:$K$511,0)</f>
        <v>485</v>
      </c>
      <c r="L71" s="47" t="str">
        <f ca="1">CELL("format",$F71)</f>
        <v>F0</v>
      </c>
      <c r="M71" s="47" t="str">
        <f ca="1">CELL("format",$G71)</f>
        <v>C2</v>
      </c>
      <c r="N71" s="47" t="str">
        <f ca="1">CELL("format",$H71)</f>
        <v>C2</v>
      </c>
      <c r="O71" s="56"/>
    </row>
    <row r="72" spans="1:15" s="59" customFormat="1" ht="30" customHeight="1">
      <c r="A72" s="62" t="s">
        <v>214</v>
      </c>
      <c r="B72" s="49" t="s">
        <v>163</v>
      </c>
      <c r="C72" s="50" t="s">
        <v>215</v>
      </c>
      <c r="D72" s="51" t="s">
        <v>216</v>
      </c>
      <c r="E72" s="52" t="s">
        <v>30</v>
      </c>
      <c r="F72" s="53">
        <v>50</v>
      </c>
      <c r="G72" s="54"/>
      <c r="H72" s="55">
        <f>ROUND(G72*F72,2)</f>
        <v>0</v>
      </c>
      <c r="I72" s="44">
        <f ca="1">IF(CELL("protect",$G72)=1,"LOCKED","")</f>
      </c>
      <c r="J72" s="45" t="str">
        <f>CLEAN(CONCATENATE(TRIM($A72),TRIM($C72),IF(LEFT($D72)&lt;&gt;"E",TRIM($D72),),TRIM($E72)))</f>
        <v>G004SeedingCW 3520-R7m²</v>
      </c>
      <c r="K72" s="46">
        <f>MATCH(J72,'[1]Pay Items'!$K$1:$K$511,0)</f>
        <v>486</v>
      </c>
      <c r="L72" s="47" t="str">
        <f ca="1">CELL("format",$F72)</f>
        <v>F0</v>
      </c>
      <c r="M72" s="47" t="str">
        <f ca="1">CELL("format",$G72)</f>
        <v>C2</v>
      </c>
      <c r="N72" s="47" t="str">
        <f ca="1">CELL("format",$H72)</f>
        <v>C2</v>
      </c>
      <c r="O72" s="56"/>
    </row>
    <row r="73" spans="1:14" ht="30" customHeight="1" thickBot="1">
      <c r="A73" s="76"/>
      <c r="B73" s="77" t="str">
        <f>B6</f>
        <v>A</v>
      </c>
      <c r="C73" s="106" t="str">
        <f>C6</f>
        <v>LOCAL SIDEWALK RENEWALS </v>
      </c>
      <c r="D73" s="107"/>
      <c r="E73" s="107"/>
      <c r="F73" s="108"/>
      <c r="G73" s="76" t="s">
        <v>229</v>
      </c>
      <c r="H73" s="76">
        <f>SUM(H6:H72)</f>
        <v>0</v>
      </c>
      <c r="I73" s="44" t="str">
        <f ca="1">IF(CELL("protect",$G73)=1,"LOCKED","")</f>
        <v>LOCKED</v>
      </c>
      <c r="J73" s="45" t="str">
        <f>CLEAN(CONCATENATE(TRIM($A73),TRIM($C73),IF(LEFT($D73)&lt;&gt;"E",TRIM($D73),),TRIM($E73)))</f>
        <v>LOCAL SIDEWALK RENEWALS</v>
      </c>
      <c r="K73" s="46" t="e">
        <f>MATCH(J73,'[1]Pay Items'!$K$1:$K$511,0)</f>
        <v>#N/A</v>
      </c>
      <c r="L73" s="47" t="str">
        <f ca="1">CELL("format",$F73)</f>
        <v>G</v>
      </c>
      <c r="M73" s="47" t="str">
        <f ca="1">CELL("format",$G73)</f>
        <v>C2</v>
      </c>
      <c r="N73" s="47" t="str">
        <f ca="1">CELL("format",$H73)</f>
        <v>C2</v>
      </c>
    </row>
    <row r="74" spans="1:8" s="12" customFormat="1" ht="37.5" customHeight="1" thickTop="1">
      <c r="A74" s="38"/>
      <c r="B74" s="109" t="s">
        <v>26</v>
      </c>
      <c r="C74" s="110"/>
      <c r="D74" s="110"/>
      <c r="E74" s="110"/>
      <c r="F74" s="110"/>
      <c r="G74" s="111">
        <f>H73</f>
        <v>0</v>
      </c>
      <c r="H74" s="112"/>
    </row>
    <row r="75" spans="1:8" ht="15.75" customHeight="1">
      <c r="A75" s="38"/>
      <c r="B75" s="78"/>
      <c r="C75" s="79"/>
      <c r="D75" s="80"/>
      <c r="E75" s="79"/>
      <c r="F75" s="79"/>
      <c r="G75" s="81"/>
      <c r="H75" s="82"/>
    </row>
    <row r="76" spans="1:9" ht="15.75" customHeight="1">
      <c r="A76" s="83"/>
      <c r="B76" s="84"/>
      <c r="C76" s="85"/>
      <c r="D76" s="86"/>
      <c r="E76" s="85"/>
      <c r="F76" s="85"/>
      <c r="G76" s="87"/>
      <c r="H76" s="88"/>
      <c r="I76" s="79"/>
    </row>
    <row r="82" ht="15">
      <c r="C82" s="79"/>
    </row>
  </sheetData>
  <sheetProtection password="CC24" sheet="1" objects="1" scenarios="1" selectLockedCells="1"/>
  <mergeCells count="4">
    <mergeCell ref="C6:F6"/>
    <mergeCell ref="C73:F73"/>
    <mergeCell ref="B74:F74"/>
    <mergeCell ref="G74:H74"/>
  </mergeCells>
  <conditionalFormatting sqref="D8">
    <cfRule type="cellIs" priority="123" dxfId="125" operator="equal" stopIfTrue="1">
      <formula>"CW 2130-R11"</formula>
    </cfRule>
    <cfRule type="cellIs" priority="124" dxfId="125" operator="equal" stopIfTrue="1">
      <formula>"CW 3120-R2"</formula>
    </cfRule>
    <cfRule type="cellIs" priority="125" dxfId="125" operator="equal" stopIfTrue="1">
      <formula>"CW 3240-R7"</formula>
    </cfRule>
  </conditionalFormatting>
  <conditionalFormatting sqref="D9">
    <cfRule type="cellIs" priority="120" dxfId="125" operator="equal" stopIfTrue="1">
      <formula>"CW 2130-R11"</formula>
    </cfRule>
    <cfRule type="cellIs" priority="121" dxfId="125" operator="equal" stopIfTrue="1">
      <formula>"CW 3120-R2"</formula>
    </cfRule>
    <cfRule type="cellIs" priority="122" dxfId="125" operator="equal" stopIfTrue="1">
      <formula>"CW 3240-R7"</formula>
    </cfRule>
  </conditionalFormatting>
  <conditionalFormatting sqref="D10">
    <cfRule type="cellIs" priority="117" dxfId="125" operator="equal" stopIfTrue="1">
      <formula>"CW 2130-R11"</formula>
    </cfRule>
    <cfRule type="cellIs" priority="118" dxfId="125" operator="equal" stopIfTrue="1">
      <formula>"CW 3120-R2"</formula>
    </cfRule>
    <cfRule type="cellIs" priority="119" dxfId="125" operator="equal" stopIfTrue="1">
      <formula>"CW 3240-R7"</formula>
    </cfRule>
  </conditionalFormatting>
  <conditionalFormatting sqref="D11">
    <cfRule type="cellIs" priority="114" dxfId="125" operator="equal" stopIfTrue="1">
      <formula>"CW 2130-R11"</formula>
    </cfRule>
    <cfRule type="cellIs" priority="115" dxfId="125" operator="equal" stopIfTrue="1">
      <formula>"CW 3120-R2"</formula>
    </cfRule>
    <cfRule type="cellIs" priority="116" dxfId="125" operator="equal" stopIfTrue="1">
      <formula>"CW 3240-R7"</formula>
    </cfRule>
  </conditionalFormatting>
  <conditionalFormatting sqref="D13">
    <cfRule type="cellIs" priority="111" dxfId="125" operator="equal" stopIfTrue="1">
      <formula>"CW 2130-R11"</formula>
    </cfRule>
    <cfRule type="cellIs" priority="112" dxfId="125" operator="equal" stopIfTrue="1">
      <formula>"CW 3120-R2"</formula>
    </cfRule>
    <cfRule type="cellIs" priority="113" dxfId="125" operator="equal" stopIfTrue="1">
      <formula>"CW 3240-R7"</formula>
    </cfRule>
  </conditionalFormatting>
  <conditionalFormatting sqref="D16">
    <cfRule type="cellIs" priority="108" dxfId="125" operator="equal" stopIfTrue="1">
      <formula>"CW 2130-R11"</formula>
    </cfRule>
    <cfRule type="cellIs" priority="109" dxfId="125" operator="equal" stopIfTrue="1">
      <formula>"CW 3120-R2"</formula>
    </cfRule>
    <cfRule type="cellIs" priority="110" dxfId="125" operator="equal" stopIfTrue="1">
      <formula>"CW 3240-R7"</formula>
    </cfRule>
  </conditionalFormatting>
  <conditionalFormatting sqref="D17">
    <cfRule type="cellIs" priority="105" dxfId="125" operator="equal" stopIfTrue="1">
      <formula>"CW 2130-R11"</formula>
    </cfRule>
    <cfRule type="cellIs" priority="106" dxfId="125" operator="equal" stopIfTrue="1">
      <formula>"CW 3120-R2"</formula>
    </cfRule>
    <cfRule type="cellIs" priority="107" dxfId="125" operator="equal" stopIfTrue="1">
      <formula>"CW 3240-R7"</formula>
    </cfRule>
  </conditionalFormatting>
  <conditionalFormatting sqref="D18">
    <cfRule type="cellIs" priority="102" dxfId="125" operator="equal" stopIfTrue="1">
      <formula>"CW 2130-R11"</formula>
    </cfRule>
    <cfRule type="cellIs" priority="103" dxfId="125" operator="equal" stopIfTrue="1">
      <formula>"CW 3120-R2"</formula>
    </cfRule>
    <cfRule type="cellIs" priority="104" dxfId="125" operator="equal" stopIfTrue="1">
      <formula>"CW 3240-R7"</formula>
    </cfRule>
  </conditionalFormatting>
  <conditionalFormatting sqref="D19">
    <cfRule type="cellIs" priority="99" dxfId="125" operator="equal" stopIfTrue="1">
      <formula>"CW 2130-R11"</formula>
    </cfRule>
    <cfRule type="cellIs" priority="100" dxfId="125" operator="equal" stopIfTrue="1">
      <formula>"CW 3120-R2"</formula>
    </cfRule>
    <cfRule type="cellIs" priority="101" dxfId="125" operator="equal" stopIfTrue="1">
      <formula>"CW 3240-R7"</formula>
    </cfRule>
  </conditionalFormatting>
  <conditionalFormatting sqref="D20">
    <cfRule type="cellIs" priority="96" dxfId="125" operator="equal" stopIfTrue="1">
      <formula>"CW 2130-R11"</formula>
    </cfRule>
    <cfRule type="cellIs" priority="97" dxfId="125" operator="equal" stopIfTrue="1">
      <formula>"CW 3120-R2"</formula>
    </cfRule>
    <cfRule type="cellIs" priority="98" dxfId="125" operator="equal" stopIfTrue="1">
      <formula>"CW 3240-R7"</formula>
    </cfRule>
  </conditionalFormatting>
  <conditionalFormatting sqref="D21">
    <cfRule type="cellIs" priority="93" dxfId="125" operator="equal" stopIfTrue="1">
      <formula>"CW 2130-R11"</formula>
    </cfRule>
    <cfRule type="cellIs" priority="94" dxfId="125" operator="equal" stopIfTrue="1">
      <formula>"CW 3120-R2"</formula>
    </cfRule>
    <cfRule type="cellIs" priority="95" dxfId="125" operator="equal" stopIfTrue="1">
      <formula>"CW 3240-R7"</formula>
    </cfRule>
  </conditionalFormatting>
  <conditionalFormatting sqref="D22">
    <cfRule type="cellIs" priority="90" dxfId="125" operator="equal" stopIfTrue="1">
      <formula>"CW 2130-R11"</formula>
    </cfRule>
    <cfRule type="cellIs" priority="91" dxfId="125" operator="equal" stopIfTrue="1">
      <formula>"CW 3120-R2"</formula>
    </cfRule>
    <cfRule type="cellIs" priority="92" dxfId="125" operator="equal" stopIfTrue="1">
      <formula>"CW 3240-R7"</formula>
    </cfRule>
  </conditionalFormatting>
  <conditionalFormatting sqref="D23">
    <cfRule type="cellIs" priority="87" dxfId="125" operator="equal" stopIfTrue="1">
      <formula>"CW 2130-R11"</formula>
    </cfRule>
    <cfRule type="cellIs" priority="88" dxfId="125" operator="equal" stopIfTrue="1">
      <formula>"CW 3120-R2"</formula>
    </cfRule>
    <cfRule type="cellIs" priority="89" dxfId="125" operator="equal" stopIfTrue="1">
      <formula>"CW 3240-R7"</formula>
    </cfRule>
  </conditionalFormatting>
  <conditionalFormatting sqref="D24">
    <cfRule type="cellIs" priority="84" dxfId="125" operator="equal" stopIfTrue="1">
      <formula>"CW 2130-R11"</formula>
    </cfRule>
    <cfRule type="cellIs" priority="85" dxfId="125" operator="equal" stopIfTrue="1">
      <formula>"CW 3120-R2"</formula>
    </cfRule>
    <cfRule type="cellIs" priority="86" dxfId="125" operator="equal" stopIfTrue="1">
      <formula>"CW 3240-R7"</formula>
    </cfRule>
  </conditionalFormatting>
  <conditionalFormatting sqref="D25">
    <cfRule type="cellIs" priority="81" dxfId="125" operator="equal" stopIfTrue="1">
      <formula>"CW 2130-R11"</formula>
    </cfRule>
    <cfRule type="cellIs" priority="82" dxfId="125" operator="equal" stopIfTrue="1">
      <formula>"CW 3120-R2"</formula>
    </cfRule>
    <cfRule type="cellIs" priority="83" dxfId="125" operator="equal" stopIfTrue="1">
      <formula>"CW 3240-R7"</formula>
    </cfRule>
  </conditionalFormatting>
  <conditionalFormatting sqref="D26">
    <cfRule type="cellIs" priority="78" dxfId="125" operator="equal" stopIfTrue="1">
      <formula>"CW 2130-R11"</formula>
    </cfRule>
    <cfRule type="cellIs" priority="79" dxfId="125" operator="equal" stopIfTrue="1">
      <formula>"CW 3120-R2"</formula>
    </cfRule>
    <cfRule type="cellIs" priority="80" dxfId="125" operator="equal" stopIfTrue="1">
      <formula>"CW 3240-R7"</formula>
    </cfRule>
  </conditionalFormatting>
  <conditionalFormatting sqref="D27">
    <cfRule type="cellIs" priority="75" dxfId="125" operator="equal" stopIfTrue="1">
      <formula>"CW 2130-R11"</formula>
    </cfRule>
    <cfRule type="cellIs" priority="76" dxfId="125" operator="equal" stopIfTrue="1">
      <formula>"CW 3120-R2"</formula>
    </cfRule>
    <cfRule type="cellIs" priority="77" dxfId="125" operator="equal" stopIfTrue="1">
      <formula>"CW 3240-R7"</formula>
    </cfRule>
  </conditionalFormatting>
  <conditionalFormatting sqref="D28:D31">
    <cfRule type="cellIs" priority="72" dxfId="125" operator="equal" stopIfTrue="1">
      <formula>"CW 2130-R11"</formula>
    </cfRule>
    <cfRule type="cellIs" priority="73" dxfId="125" operator="equal" stopIfTrue="1">
      <formula>"CW 3120-R2"</formula>
    </cfRule>
    <cfRule type="cellIs" priority="74" dxfId="125" operator="equal" stopIfTrue="1">
      <formula>"CW 3240-R7"</formula>
    </cfRule>
  </conditionalFormatting>
  <conditionalFormatting sqref="D32">
    <cfRule type="cellIs" priority="69" dxfId="125" operator="equal" stopIfTrue="1">
      <formula>"CW 2130-R11"</formula>
    </cfRule>
    <cfRule type="cellIs" priority="70" dxfId="125" operator="equal" stopIfTrue="1">
      <formula>"CW 3120-R2"</formula>
    </cfRule>
    <cfRule type="cellIs" priority="71" dxfId="125" operator="equal" stopIfTrue="1">
      <formula>"CW 3240-R7"</formula>
    </cfRule>
  </conditionalFormatting>
  <conditionalFormatting sqref="D33">
    <cfRule type="cellIs" priority="66" dxfId="125" operator="equal" stopIfTrue="1">
      <formula>"CW 2130-R11"</formula>
    </cfRule>
    <cfRule type="cellIs" priority="67" dxfId="125" operator="equal" stopIfTrue="1">
      <formula>"CW 3120-R2"</formula>
    </cfRule>
    <cfRule type="cellIs" priority="68" dxfId="125" operator="equal" stopIfTrue="1">
      <formula>"CW 3240-R7"</formula>
    </cfRule>
  </conditionalFormatting>
  <conditionalFormatting sqref="D34:D38">
    <cfRule type="cellIs" priority="63" dxfId="125" operator="equal" stopIfTrue="1">
      <formula>"CW 2130-R11"</formula>
    </cfRule>
    <cfRule type="cellIs" priority="64" dxfId="125" operator="equal" stopIfTrue="1">
      <formula>"CW 3120-R2"</formula>
    </cfRule>
    <cfRule type="cellIs" priority="65" dxfId="125" operator="equal" stopIfTrue="1">
      <formula>"CW 3240-R7"</formula>
    </cfRule>
  </conditionalFormatting>
  <conditionalFormatting sqref="D39:D42">
    <cfRule type="cellIs" priority="60" dxfId="125" operator="equal" stopIfTrue="1">
      <formula>"CW 2130-R11"</formula>
    </cfRule>
    <cfRule type="cellIs" priority="61" dxfId="125" operator="equal" stopIfTrue="1">
      <formula>"CW 3120-R2"</formula>
    </cfRule>
    <cfRule type="cellIs" priority="62" dxfId="125" operator="equal" stopIfTrue="1">
      <formula>"CW 3240-R7"</formula>
    </cfRule>
  </conditionalFormatting>
  <conditionalFormatting sqref="D43">
    <cfRule type="cellIs" priority="57" dxfId="125" operator="equal" stopIfTrue="1">
      <formula>"CW 2130-R11"</formula>
    </cfRule>
    <cfRule type="cellIs" priority="58" dxfId="125" operator="equal" stopIfTrue="1">
      <formula>"CW 3120-R2"</formula>
    </cfRule>
    <cfRule type="cellIs" priority="59" dxfId="125" operator="equal" stopIfTrue="1">
      <formula>"CW 3240-R7"</formula>
    </cfRule>
  </conditionalFormatting>
  <conditionalFormatting sqref="D44">
    <cfRule type="cellIs" priority="54" dxfId="125" operator="equal" stopIfTrue="1">
      <formula>"CW 2130-R11"</formula>
    </cfRule>
    <cfRule type="cellIs" priority="55" dxfId="125" operator="equal" stopIfTrue="1">
      <formula>"CW 3120-R2"</formula>
    </cfRule>
    <cfRule type="cellIs" priority="56" dxfId="125" operator="equal" stopIfTrue="1">
      <formula>"CW 3240-R7"</formula>
    </cfRule>
  </conditionalFormatting>
  <conditionalFormatting sqref="D45">
    <cfRule type="cellIs" priority="51" dxfId="125" operator="equal" stopIfTrue="1">
      <formula>"CW 2130-R11"</formula>
    </cfRule>
    <cfRule type="cellIs" priority="52" dxfId="125" operator="equal" stopIfTrue="1">
      <formula>"CW 3120-R2"</formula>
    </cfRule>
    <cfRule type="cellIs" priority="53" dxfId="125" operator="equal" stopIfTrue="1">
      <formula>"CW 3240-R7"</formula>
    </cfRule>
  </conditionalFormatting>
  <conditionalFormatting sqref="D46">
    <cfRule type="cellIs" priority="48" dxfId="125" operator="equal" stopIfTrue="1">
      <formula>"CW 2130-R11"</formula>
    </cfRule>
    <cfRule type="cellIs" priority="49" dxfId="125" operator="equal" stopIfTrue="1">
      <formula>"CW 3120-R2"</formula>
    </cfRule>
    <cfRule type="cellIs" priority="50" dxfId="125" operator="equal" stopIfTrue="1">
      <formula>"CW 3240-R7"</formula>
    </cfRule>
  </conditionalFormatting>
  <conditionalFormatting sqref="D49">
    <cfRule type="cellIs" priority="45" dxfId="125" operator="equal" stopIfTrue="1">
      <formula>"CW 2130-R11"</formula>
    </cfRule>
    <cfRule type="cellIs" priority="46" dxfId="125" operator="equal" stopIfTrue="1">
      <formula>"CW 3120-R2"</formula>
    </cfRule>
    <cfRule type="cellIs" priority="47" dxfId="125" operator="equal" stopIfTrue="1">
      <formula>"CW 3240-R7"</formula>
    </cfRule>
  </conditionalFormatting>
  <conditionalFormatting sqref="D50">
    <cfRule type="cellIs" priority="42" dxfId="125" operator="equal" stopIfTrue="1">
      <formula>"CW 2130-R11"</formula>
    </cfRule>
    <cfRule type="cellIs" priority="43" dxfId="125" operator="equal" stopIfTrue="1">
      <formula>"CW 3120-R2"</formula>
    </cfRule>
    <cfRule type="cellIs" priority="44" dxfId="125" operator="equal" stopIfTrue="1">
      <formula>"CW 3240-R7"</formula>
    </cfRule>
  </conditionalFormatting>
  <conditionalFormatting sqref="D53">
    <cfRule type="cellIs" priority="37" dxfId="125" operator="equal" stopIfTrue="1">
      <formula>"CW 2130-R11"</formula>
    </cfRule>
    <cfRule type="cellIs" priority="38" dxfId="125" operator="equal" stopIfTrue="1">
      <formula>"CW 3120-R2"</formula>
    </cfRule>
    <cfRule type="cellIs" priority="39" dxfId="125" operator="equal" stopIfTrue="1">
      <formula>"CW 3240-R7"</formula>
    </cfRule>
  </conditionalFormatting>
  <conditionalFormatting sqref="D52">
    <cfRule type="cellIs" priority="40" dxfId="125" operator="equal" stopIfTrue="1">
      <formula>"CW 3120-R2"</formula>
    </cfRule>
    <cfRule type="cellIs" priority="41" dxfId="125" operator="equal" stopIfTrue="1">
      <formula>"CW 3240-R7"</formula>
    </cfRule>
  </conditionalFormatting>
  <conditionalFormatting sqref="D54">
    <cfRule type="cellIs" priority="34" dxfId="125" operator="equal" stopIfTrue="1">
      <formula>"CW 2130-R11"</formula>
    </cfRule>
    <cfRule type="cellIs" priority="35" dxfId="125" operator="equal" stopIfTrue="1">
      <formula>"CW 3120-R2"</formula>
    </cfRule>
    <cfRule type="cellIs" priority="36" dxfId="125" operator="equal" stopIfTrue="1">
      <formula>"CW 3240-R7"</formula>
    </cfRule>
  </conditionalFormatting>
  <conditionalFormatting sqref="D55:D56">
    <cfRule type="cellIs" priority="31" dxfId="125" operator="equal" stopIfTrue="1">
      <formula>"CW 2130-R11"</formula>
    </cfRule>
    <cfRule type="cellIs" priority="32" dxfId="125" operator="equal" stopIfTrue="1">
      <formula>"CW 3120-R2"</formula>
    </cfRule>
    <cfRule type="cellIs" priority="33" dxfId="125" operator="equal" stopIfTrue="1">
      <formula>"CW 3240-R7"</formula>
    </cfRule>
  </conditionalFormatting>
  <conditionalFormatting sqref="D58">
    <cfRule type="cellIs" priority="28" dxfId="125" operator="equal" stopIfTrue="1">
      <formula>"CW 2130-R11"</formula>
    </cfRule>
    <cfRule type="cellIs" priority="29" dxfId="125" operator="equal" stopIfTrue="1">
      <formula>"CW 3120-R2"</formula>
    </cfRule>
    <cfRule type="cellIs" priority="30" dxfId="125" operator="equal" stopIfTrue="1">
      <formula>"CW 3240-R7"</formula>
    </cfRule>
  </conditionalFormatting>
  <conditionalFormatting sqref="D59:D61">
    <cfRule type="cellIs" priority="25" dxfId="125" operator="equal" stopIfTrue="1">
      <formula>"CW 2130-R11"</formula>
    </cfRule>
    <cfRule type="cellIs" priority="26" dxfId="125" operator="equal" stopIfTrue="1">
      <formula>"CW 3120-R2"</formula>
    </cfRule>
    <cfRule type="cellIs" priority="27" dxfId="125" operator="equal" stopIfTrue="1">
      <formula>"CW 3240-R7"</formula>
    </cfRule>
  </conditionalFormatting>
  <conditionalFormatting sqref="D62:D64">
    <cfRule type="cellIs" priority="22" dxfId="125" operator="equal" stopIfTrue="1">
      <formula>"CW 2130-R11"</formula>
    </cfRule>
    <cfRule type="cellIs" priority="23" dxfId="125" operator="equal" stopIfTrue="1">
      <formula>"CW 3120-R2"</formula>
    </cfRule>
    <cfRule type="cellIs" priority="24" dxfId="125" operator="equal" stopIfTrue="1">
      <formula>"CW 3240-R7"</formula>
    </cfRule>
  </conditionalFormatting>
  <conditionalFormatting sqref="D65">
    <cfRule type="cellIs" priority="19" dxfId="125" operator="equal" stopIfTrue="1">
      <formula>"CW 2130-R11"</formula>
    </cfRule>
    <cfRule type="cellIs" priority="20" dxfId="125" operator="equal" stopIfTrue="1">
      <formula>"CW 3120-R2"</formula>
    </cfRule>
    <cfRule type="cellIs" priority="21" dxfId="125" operator="equal" stopIfTrue="1">
      <formula>"CW 3240-R7"</formula>
    </cfRule>
  </conditionalFormatting>
  <conditionalFormatting sqref="D66">
    <cfRule type="cellIs" priority="16" dxfId="125" operator="equal" stopIfTrue="1">
      <formula>"CW 2130-R11"</formula>
    </cfRule>
    <cfRule type="cellIs" priority="17" dxfId="125" operator="equal" stopIfTrue="1">
      <formula>"CW 3120-R2"</formula>
    </cfRule>
    <cfRule type="cellIs" priority="18" dxfId="125" operator="equal" stopIfTrue="1">
      <formula>"CW 3240-R7"</formula>
    </cfRule>
  </conditionalFormatting>
  <conditionalFormatting sqref="D67">
    <cfRule type="cellIs" priority="13" dxfId="125" operator="equal" stopIfTrue="1">
      <formula>"CW 2130-R11"</formula>
    </cfRule>
    <cfRule type="cellIs" priority="14" dxfId="125" operator="equal" stopIfTrue="1">
      <formula>"CW 3120-R2"</formula>
    </cfRule>
    <cfRule type="cellIs" priority="15" dxfId="125" operator="equal" stopIfTrue="1">
      <formula>"CW 3240-R7"</formula>
    </cfRule>
  </conditionalFormatting>
  <conditionalFormatting sqref="D69:D72">
    <cfRule type="cellIs" priority="10" dxfId="125" operator="equal" stopIfTrue="1">
      <formula>"CW 2130-R11"</formula>
    </cfRule>
    <cfRule type="cellIs" priority="11" dxfId="125" operator="equal" stopIfTrue="1">
      <formula>"CW 3120-R2"</formula>
    </cfRule>
    <cfRule type="cellIs" priority="12" dxfId="125" operator="equal" stopIfTrue="1">
      <formula>"CW 3240-R7"</formula>
    </cfRule>
  </conditionalFormatting>
  <conditionalFormatting sqref="D15">
    <cfRule type="cellIs" priority="7" dxfId="125" operator="equal" stopIfTrue="1">
      <formula>"CW 2130-R11"</formula>
    </cfRule>
    <cfRule type="cellIs" priority="8" dxfId="125" operator="equal" stopIfTrue="1">
      <formula>"CW 3120-R2"</formula>
    </cfRule>
    <cfRule type="cellIs" priority="9" dxfId="125" operator="equal" stopIfTrue="1">
      <formula>"CW 3240-R7"</formula>
    </cfRule>
  </conditionalFormatting>
  <conditionalFormatting sqref="D48">
    <cfRule type="cellIs" priority="4" dxfId="125" operator="equal" stopIfTrue="1">
      <formula>"CW 2130-R11"</formula>
    </cfRule>
    <cfRule type="cellIs" priority="5" dxfId="125" operator="equal" stopIfTrue="1">
      <formula>"CW 3120-R2"</formula>
    </cfRule>
    <cfRule type="cellIs" priority="6" dxfId="125" operator="equal" stopIfTrue="1">
      <formula>"CW 3240-R7"</formula>
    </cfRule>
  </conditionalFormatting>
  <conditionalFormatting sqref="D14">
    <cfRule type="cellIs" priority="1" dxfId="125" operator="equal" stopIfTrue="1">
      <formula>"CW 2130-R11"</formula>
    </cfRule>
    <cfRule type="cellIs" priority="2" dxfId="125" operator="equal" stopIfTrue="1">
      <formula>"CW 3120-R2"</formula>
    </cfRule>
    <cfRule type="cellIs" priority="3" dxfId="125" operator="equal" stopIfTrue="1">
      <formula>"CW 3240-R7"</formula>
    </cfRule>
  </conditionalFormatting>
  <dataValidations count="2">
    <dataValidation type="decimal" operator="equal" allowBlank="1" showInputMessage="1" showErrorMessage="1" prompt="Enter your Unit Bid Price.&#10;You do not need to type in the &quot;$&quot;" errorTitle="ENTRY ERROR!" error="Unit Price must be greater than 0&#10;and cannot include fractions of a cent" sqref="G8:G11 G70:G72 G17 G19 G21:G22 G24:G25 G28:G30 G32:G36 G38 G41:G46 G49:G50 G53:G56 G58 G60:G67 G14:G15">
      <formula1>IF(G8&gt;=0.01,ROUND(G8,2),0.01)</formula1>
    </dataValidation>
    <dataValidation type="custom" allowBlank="1" showInputMessage="1" showErrorMessage="1" error="If you can enter a Unit  Price in this cell, pLease contact the Contract Administrator immediately!" sqref="G48 G16 G18 G20 G23 G26:G27 G37 G39:G40 G52 G59 G69 G13 G31">
      <formula1>"isblank(G3)"</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88-2014
&amp;XTemplate Version: C420131129-RW&amp;R&amp;10Bid Submission
Page &amp;P+3 of 10</oddHeader>
    <oddFooter xml:space="preserve">&amp;R__________________
Name of Bidder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Feb 7 2014
Revised Jan  2014
File Size 153,600</dc:description>
  <cp:lastModifiedBy>Pheifer, Henly</cp:lastModifiedBy>
  <cp:lastPrinted>2014-02-07T21:28:03Z</cp:lastPrinted>
  <dcterms:created xsi:type="dcterms:W3CDTF">1999-03-31T15:44:33Z</dcterms:created>
  <dcterms:modified xsi:type="dcterms:W3CDTF">2014-02-07T21:29:54Z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y fmtid="{D5CDD505-2E9C-101B-9397-08002B2CF9AE}" pid="4" name="_AdHocReviewCycleID">
    <vt:i4>-364474648</vt:i4>
  </property>
  <property fmtid="{D5CDD505-2E9C-101B-9397-08002B2CF9AE}" pid="5" name="_EmailSubject">
    <vt:lpwstr>Form B Check B.O.  88-2014</vt:lpwstr>
  </property>
  <property fmtid="{D5CDD505-2E9C-101B-9397-08002B2CF9AE}" pid="6" name="_AuthorEmail">
    <vt:lpwstr>HPheifer@winnipeg.ca</vt:lpwstr>
  </property>
  <property fmtid="{D5CDD505-2E9C-101B-9397-08002B2CF9AE}" pid="7" name="_AuthorEmailDisplayName">
    <vt:lpwstr>Pheifer, Henly</vt:lpwstr>
  </property>
</Properties>
</file>