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9570" yWindow="225" windowWidth="9600" windowHeight="10455"/>
  </bookViews>
  <sheets>
    <sheet name="FORM B - PRICES" sheetId="31" r:id="rId1"/>
  </sheets>
  <externalReferences>
    <externalReference r:id="rId2"/>
  </externalReferences>
  <definedNames>
    <definedName name="_12TENDER_SUBMISSI" localSheetId="0">'FORM B - PRICES'!#REF!</definedName>
    <definedName name="_12TENDER_SUBMISSI">'[1]FORM B; PRICES'!#REF!</definedName>
    <definedName name="_4PAGE_1_OF_13" localSheetId="0">'FORM B - PRICES'!#REF!</definedName>
    <definedName name="_4PAGE_1_OF_13">'[1]FORM B; PRICES'!#REF!</definedName>
    <definedName name="_8TENDER_NO._181" localSheetId="0">'FORM B - PRICES'!#REF!</definedName>
    <definedName name="_8TENDER_NO._181">'[1]FORM B; PRICES'!#REF!</definedName>
    <definedName name="_xlnm._FilterDatabase" localSheetId="0" hidden="1">'FORM B - PRICES'!$E$1:$E$80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PRICES'!$B$1:$H$79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PRICES'!$B$1:$IM$27</definedName>
    <definedName name="XEverything">#REF!</definedName>
    <definedName name="XITEMS" localSheetId="0">'FORM B - PRICES'!$B$6:$IM$27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76" i="31" l="1"/>
  <c r="H77" i="31" s="1"/>
  <c r="H8" i="31" l="1"/>
  <c r="H9" i="31"/>
  <c r="H10" i="31"/>
  <c r="H11" i="31"/>
  <c r="H46" i="31"/>
  <c r="H47" i="31"/>
  <c r="H48" i="31"/>
  <c r="H49" i="31"/>
  <c r="H50" i="31"/>
  <c r="H51" i="31"/>
  <c r="H52" i="31"/>
  <c r="H53" i="31"/>
  <c r="H66" i="31"/>
  <c r="H67" i="31"/>
  <c r="H68" i="31"/>
  <c r="H69" i="31"/>
  <c r="H70" i="31"/>
  <c r="H71" i="31"/>
  <c r="H74" i="31"/>
  <c r="C77" i="31" l="1"/>
  <c r="B77" i="31"/>
  <c r="H75" i="31"/>
  <c r="H73" i="31"/>
  <c r="H65" i="31"/>
  <c r="H64" i="31"/>
  <c r="H63" i="31"/>
  <c r="H62" i="31"/>
  <c r="F61" i="31"/>
  <c r="H59" i="31"/>
  <c r="H58" i="31"/>
  <c r="H57" i="31"/>
  <c r="H56" i="31"/>
  <c r="F55" i="31"/>
  <c r="H45" i="31"/>
  <c r="F44" i="31"/>
  <c r="H43" i="31"/>
  <c r="F42" i="31"/>
  <c r="H41" i="31"/>
  <c r="F40" i="31"/>
  <c r="H39" i="31"/>
  <c r="H38" i="31"/>
  <c r="H37" i="31"/>
  <c r="H36" i="31"/>
  <c r="H35" i="31"/>
  <c r="H34" i="31"/>
  <c r="F33" i="31"/>
  <c r="F32" i="31"/>
  <c r="H31" i="31"/>
  <c r="H30" i="31"/>
  <c r="H29" i="31"/>
  <c r="F28" i="31"/>
  <c r="F27" i="31"/>
  <c r="H26" i="31"/>
  <c r="F25" i="31"/>
  <c r="H24" i="31"/>
  <c r="H23" i="31"/>
  <c r="F22" i="31"/>
  <c r="H21" i="31"/>
  <c r="F20" i="31"/>
  <c r="H19" i="31"/>
  <c r="H18" i="31"/>
  <c r="H17" i="31"/>
  <c r="F16" i="31"/>
  <c r="H15" i="31"/>
  <c r="F14" i="31"/>
  <c r="H12" i="31"/>
  <c r="G78" i="31" l="1"/>
</calcChain>
</file>

<file path=xl/comments1.xml><?xml version="1.0" encoding="utf-8"?>
<comments xmlns="http://schemas.openxmlformats.org/spreadsheetml/2006/main">
  <authors>
    <author>Pheifer, Henly</author>
  </authors>
  <commentList>
    <comment ref="C45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<sst xmlns="http://schemas.openxmlformats.org/spreadsheetml/2006/main" count="298" uniqueCount="203">
  <si>
    <t xml:space="preserve">CW 3235-R9  </t>
  </si>
  <si>
    <t>150 mm Reinforced Sidewalk</t>
  </si>
  <si>
    <t>100 mm Sidewalk</t>
  </si>
  <si>
    <t>F027</t>
  </si>
  <si>
    <t>F028</t>
  </si>
  <si>
    <t>Adjustment of Traffic Signal Service Box Frames</t>
  </si>
  <si>
    <t>E023</t>
  </si>
  <si>
    <t>E024</t>
  </si>
  <si>
    <t>E025</t>
  </si>
  <si>
    <t>E028</t>
  </si>
  <si>
    <t>E029</t>
  </si>
  <si>
    <t>F015</t>
  </si>
  <si>
    <t>Sub-Grade Compaction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</si>
  <si>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</si>
  <si>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</si>
  <si>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</si>
  <si>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</si>
  <si>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</si>
  <si>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</si>
  <si>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</si>
  <si>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</si>
  <si>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</si>
  <si>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</si>
  <si>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</si>
  <si>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</si>
  <si>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</si>
  <si>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</si>
  <si>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</si>
  <si>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</si>
  <si>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A.5</t>
  </si>
  <si>
    <t>Concrete Pavements for Early Opening</t>
  </si>
  <si>
    <t>Interlocking Paving Stones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</si>
  <si>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</si>
  <si>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</si>
  <si>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</si>
  <si>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</si>
  <si>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</si>
  <si>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</si>
  <si>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</si>
  <si>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</si>
  <si>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</si>
  <si>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</si>
  <si>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</si>
  <si>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</si>
  <si>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</si>
  <si>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</si>
  <si>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</si>
  <si>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</si>
  <si>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25 M Deformed Tie Bar</t>
  </si>
  <si>
    <t>28.6 mm Diameter</t>
  </si>
  <si>
    <t>EARTH AND BASE WORKS</t>
  </si>
  <si>
    <t>A.1</t>
  </si>
  <si>
    <t>ASSOCIATED DRAINAGE AND UNDERGROUND WORKS</t>
  </si>
  <si>
    <t>ADJUSTMENTS</t>
  </si>
  <si>
    <t>LANDSCAPING</t>
  </si>
  <si>
    <t>CODE</t>
  </si>
  <si>
    <t>F003</t>
  </si>
  <si>
    <t>F005</t>
  </si>
  <si>
    <t>F007</t>
  </si>
  <si>
    <t>F009</t>
  </si>
  <si>
    <t>F011</t>
  </si>
  <si>
    <t>A004</t>
  </si>
  <si>
    <t>A007</t>
  </si>
  <si>
    <t>A008</t>
  </si>
  <si>
    <t>A010</t>
  </si>
  <si>
    <t>B094</t>
  </si>
  <si>
    <t>B096</t>
  </si>
  <si>
    <t>B097</t>
  </si>
  <si>
    <t>A.18</t>
  </si>
  <si>
    <t>A.19</t>
  </si>
  <si>
    <t>Supplying and Placing Base Course Material</t>
  </si>
  <si>
    <t xml:space="preserve">Miscellaneous Concrete Slab Installation </t>
  </si>
  <si>
    <t xml:space="preserve">Miscellaneous Concrete Slab Renewal </t>
  </si>
  <si>
    <t>SD-206B</t>
  </si>
  <si>
    <t>i)</t>
  </si>
  <si>
    <t>ii)</t>
  </si>
  <si>
    <t>iii)</t>
  </si>
  <si>
    <t>iv)</t>
  </si>
  <si>
    <t>Main Line Paving</t>
  </si>
  <si>
    <t>Tie-ins and Approaches</t>
  </si>
  <si>
    <t>C019</t>
  </si>
  <si>
    <t>C020</t>
  </si>
  <si>
    <t>SD-228A</t>
  </si>
  <si>
    <t>SD-203B</t>
  </si>
  <si>
    <t>A003</t>
  </si>
  <si>
    <t>B099</t>
  </si>
  <si>
    <t>F010</t>
  </si>
  <si>
    <t>250 mm Concrete Pavement (Reinforced)</t>
  </si>
  <si>
    <t>250 mm Concrete Pavement (Type B)</t>
  </si>
  <si>
    <t>250 mm Concrete Pavement (Type C)</t>
  </si>
  <si>
    <t>250 mm Concrete Pavement (Type D)</t>
  </si>
  <si>
    <t>Slab Replacement - Early Opening (24 hour)</t>
  </si>
  <si>
    <t>Partial Slab Patches - Early Opening (24 hour)</t>
  </si>
  <si>
    <t>B189</t>
  </si>
  <si>
    <t>B191</t>
  </si>
  <si>
    <t>B193</t>
  </si>
  <si>
    <t>B194</t>
  </si>
  <si>
    <t>B195</t>
  </si>
  <si>
    <t>B200</t>
  </si>
  <si>
    <t>B201</t>
  </si>
  <si>
    <t>A.21</t>
  </si>
  <si>
    <t>A.22</t>
  </si>
  <si>
    <t>A.23</t>
  </si>
  <si>
    <t>A.24</t>
  </si>
  <si>
    <t>A.25</t>
  </si>
  <si>
    <t>B203</t>
  </si>
  <si>
    <t>E13</t>
  </si>
  <si>
    <t>E12</t>
  </si>
  <si>
    <t>Adjustment of Valve Boxes</t>
  </si>
  <si>
    <t>Adjustment of Curb Stop Boxes</t>
  </si>
  <si>
    <t>Valve Box Extensions</t>
  </si>
  <si>
    <t>E15</t>
  </si>
  <si>
    <t>A</t>
  </si>
  <si>
    <t>a)</t>
  </si>
  <si>
    <t>Less than 5 sq.m.</t>
  </si>
  <si>
    <t>b)</t>
  </si>
  <si>
    <t>5 sq.m. to 20 sq.m.</t>
  </si>
  <si>
    <t>SD-205,
SD-206A</t>
  </si>
  <si>
    <t>Less than 3 m</t>
  </si>
  <si>
    <t>3 m to 30 m</t>
  </si>
  <si>
    <t>SD-229C,D</t>
  </si>
  <si>
    <t>Type IA</t>
  </si>
  <si>
    <t>50 mm - Limestone</t>
  </si>
  <si>
    <t>A.26</t>
  </si>
  <si>
    <t>A.27</t>
  </si>
  <si>
    <t>CW 3330-R5</t>
  </si>
  <si>
    <t>A.20</t>
  </si>
  <si>
    <t>B034-24</t>
  </si>
  <si>
    <t>B035-24</t>
  </si>
  <si>
    <t>B047-24</t>
  </si>
  <si>
    <t>B049-24</t>
  </si>
  <si>
    <t>B050-24</t>
  </si>
  <si>
    <t>B051-24</t>
  </si>
  <si>
    <t>B107i</t>
  </si>
  <si>
    <t>B114rl</t>
  </si>
  <si>
    <t>B118rl</t>
  </si>
  <si>
    <t>B119rl</t>
  </si>
  <si>
    <t>B120rl</t>
  </si>
  <si>
    <t>B154rl</t>
  </si>
  <si>
    <t>B155rl</t>
  </si>
  <si>
    <t>B156rl</t>
  </si>
  <si>
    <t>B157rl</t>
  </si>
  <si>
    <t>B167rl</t>
  </si>
  <si>
    <t>B185rl</t>
  </si>
  <si>
    <t>B219</t>
  </si>
  <si>
    <t>51 mm</t>
  </si>
  <si>
    <t>76 mm</t>
  </si>
  <si>
    <t>B111iA</t>
  </si>
  <si>
    <t>Detectable Warning Surface Tiles</t>
  </si>
  <si>
    <t xml:space="preserve">CW 3240-R10 </t>
  </si>
  <si>
    <t>Curb Ramp (8-12 mm reveal ht, Monolithic)</t>
  </si>
  <si>
    <t xml:space="preserve">CW 3230-R8
</t>
  </si>
  <si>
    <t>B184rlA</t>
  </si>
  <si>
    <t>CW 3110-R19</t>
  </si>
  <si>
    <t>B097A</t>
  </si>
  <si>
    <t>15 M Deformed Tie Bar</t>
  </si>
  <si>
    <t>CW 3310-R17</t>
  </si>
  <si>
    <t xml:space="preserve">CW 3450-R6 </t>
  </si>
  <si>
    <t>CW 3326-R3</t>
  </si>
  <si>
    <t>Barrier (180 mm reveal ht, Dowelled)</t>
  </si>
  <si>
    <t>Modified Barrier (180 mm reveal ht, Dowelled)</t>
  </si>
  <si>
    <t>1 - 50 mm Depth (Asphalt)</t>
  </si>
  <si>
    <t>1 - 50 mm Depth (Concrete)</t>
  </si>
  <si>
    <t>Frames &amp; Covers</t>
  </si>
  <si>
    <t>CW 3210-R8</t>
  </si>
  <si>
    <t>Adjustment of Curb and Gutter Frames</t>
  </si>
  <si>
    <t>FORM B: PRICES</t>
  </si>
  <si>
    <t>UNIT PRICES</t>
  </si>
  <si>
    <t>SPEC.</t>
  </si>
  <si>
    <t>APPROX.</t>
  </si>
  <si>
    <t>REF.</t>
  </si>
  <si>
    <t>QUANTITY</t>
  </si>
  <si>
    <t>Main Street - Higgins Ave. to Lombard Ave.  -  Asphalt Overlay</t>
  </si>
  <si>
    <t>A.8</t>
  </si>
  <si>
    <t xml:space="preserve">CW 3110-R19 </t>
  </si>
  <si>
    <t>ROADWORKS - REMOVALS/RENEWALS</t>
  </si>
  <si>
    <t>CW 3230-R8</t>
  </si>
  <si>
    <t>100mm Sidewalk with Blockouts</t>
  </si>
  <si>
    <t>E10</t>
  </si>
  <si>
    <t>ROADWORKS - NEW CONSTRUCTION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</si>
  <si>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</si>
  <si>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</si>
  <si>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</si>
  <si>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</si>
  <si>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Lifter Rings (AP-010)</t>
  </si>
  <si>
    <t>Reinforced Concrete Tree Well Curb</t>
  </si>
  <si>
    <t>E11</t>
  </si>
  <si>
    <t>Supply &amp; Install Cast Iron Tree Well Grate - ADA Compliant - 600mm Diameter Tree Opening</t>
  </si>
  <si>
    <t>Subtotal:</t>
  </si>
  <si>
    <t xml:space="preserve">TOTAL BID PRICE (GST extra)                                                                              (in figures)                                             </t>
  </si>
  <si>
    <t>(SEE B9)</t>
  </si>
  <si>
    <t>1370 mm x 1370 mm</t>
  </si>
  <si>
    <t>Supply and Install Barkman Precast Concrete Tree Cover</t>
  </si>
  <si>
    <t>1370 mm x 1285 mm</t>
  </si>
  <si>
    <t>Safety Curb (255 mm reveal ht)</t>
  </si>
  <si>
    <t>Construction of 250 mm Concrete Pavement for Early Opening - 24 hour  (Reinforced)</t>
  </si>
  <si>
    <t>Endicott Clay Pavers - Dark Ironspot</t>
  </si>
  <si>
    <t>CW 3330-R5, E14</t>
  </si>
  <si>
    <t>Barkman Holland Stone Paver - Natural</t>
  </si>
  <si>
    <t>Barrier Curb and Gutter Riser Frame and Cover</t>
  </si>
  <si>
    <t>A.28</t>
  </si>
  <si>
    <t>Tree Removal (0-30 cm diameter)</t>
  </si>
  <si>
    <t>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</si>
</sst>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4" formatCode="_(&quot;$&quot;* #,##0.00_);_(&quot;$&quot;* \(#,##0.00\);_(&quot;$&quot;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12"/>
      <color rgb="FF0000FF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  <family val="2"/>
    </font>
    <font>
      <sz val="10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16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164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165" fontId="8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171" fontId="4" fillId="0" borderId="1" applyFill="0"/>
    <xf numFmtId="166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/>
    <xf numFmtId="167" fontId="4" fillId="0" borderId="3" applyFill="0">
      <alignment horizontal="right"/>
    </xf>
    <xf numFmtId="0" fontId="20" fillId="20" borderId="5" applyNumberFormat="0" applyAlignment="0" applyProtection="0"/>
    <xf numFmtId="0" fontId="21" fillId="21" borderId="6" applyNumberFormat="0" applyAlignment="0" applyProtection="0"/>
    <xf numFmtId="0" fontId="5" fillId="0" borderId="1" applyFill="0">
      <alignment horizontal="left" vertical="top"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5" applyNumberFormat="0" applyAlignment="0" applyProtection="0"/>
    <xf numFmtId="0" fontId="28" fillId="0" borderId="10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14" fillId="24" borderId="11" applyNumberFormat="0" applyFont="0" applyAlignment="0" applyProtection="0"/>
    <xf numFmtId="173" fontId="6" fillId="0" borderId="3" applyNumberFormat="0" applyFont="0" applyFill="0" applyBorder="0" applyAlignment="0" applyProtection="0">
      <alignment horizontal="center" vertical="top" wrapText="1"/>
    </xf>
    <xf numFmtId="0" fontId="30" fillId="20" borderId="12" applyNumberFormat="0" applyAlignment="0" applyProtection="0"/>
    <xf numFmtId="0" fontId="9" fillId="0" borderId="0">
      <alignment horizontal="right"/>
    </xf>
    <xf numFmtId="0" fontId="31" fillId="0" borderId="0" applyNumberFormat="0" applyFill="0" applyBorder="0" applyAlignment="0" applyProtection="0"/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170" fontId="13" fillId="0" borderId="0" applyFill="0">
      <alignment horizontal="centerContinuous" vertical="center"/>
    </xf>
    <xf numFmtId="172" fontId="13" fillId="0" borderId="0" applyFill="0">
      <alignment horizontal="centerContinuous" vertical="center"/>
    </xf>
    <xf numFmtId="0" fontId="4" fillId="0" borderId="3">
      <alignment horizontal="centerContinuous" wrapText="1"/>
    </xf>
    <xf numFmtId="168" fontId="11" fillId="0" borderId="0" applyFill="0">
      <alignment horizontal="left"/>
    </xf>
    <xf numFmtId="169" fontId="12" fillId="0" borderId="0" applyFill="0">
      <alignment horizontal="right"/>
    </xf>
    <xf numFmtId="0" fontId="4" fillId="0" borderId="13" applyFill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41" fillId="23" borderId="0"/>
    <xf numFmtId="0" fontId="16" fillId="0" borderId="0"/>
    <xf numFmtId="0" fontId="16" fillId="0" borderId="0"/>
    <xf numFmtId="0" fontId="16" fillId="0" borderId="0"/>
    <xf numFmtId="44" fontId="14" fillId="0" borderId="0" applyFont="0" applyFill="0" applyBorder="0" applyAlignment="0" applyProtection="0"/>
    <xf numFmtId="0" fontId="16" fillId="0" borderId="0"/>
    <xf numFmtId="0" fontId="45" fillId="0" borderId="0"/>
    <xf numFmtId="0" fontId="16" fillId="0" borderId="0"/>
    <xf numFmtId="0" fontId="14" fillId="23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0" fontId="4" fillId="0" borderId="1" applyFill="0">
      <alignment horizontal="right" vertical="top"/>
    </xf>
    <xf numFmtId="164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4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4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165" fontId="8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165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0" fontId="4" fillId="0" borderId="1" applyFill="0">
      <alignment horizontal="center" wrapText="1"/>
    </xf>
    <xf numFmtId="171" fontId="4" fillId="0" borderId="1" applyFill="0"/>
    <xf numFmtId="171" fontId="4" fillId="0" borderId="1" applyFill="0"/>
    <xf numFmtId="166" fontId="4" fillId="0" borderId="1" applyFill="0">
      <alignment horizontal="right"/>
      <protection locked="0"/>
    </xf>
    <xf numFmtId="166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/>
    <xf numFmtId="167" fontId="4" fillId="0" borderId="1" applyFill="0"/>
    <xf numFmtId="167" fontId="4" fillId="0" borderId="3" applyFill="0">
      <alignment horizontal="right"/>
    </xf>
    <xf numFmtId="0" fontId="20" fillId="20" borderId="5" applyNumberFormat="0" applyAlignment="0" applyProtection="0"/>
    <xf numFmtId="0" fontId="21" fillId="21" borderId="6" applyNumberFormat="0" applyAlignment="0" applyProtection="0"/>
    <xf numFmtId="0" fontId="5" fillId="0" borderId="1" applyFill="0">
      <alignment horizontal="left" vertical="top"/>
    </xf>
    <xf numFmtId="0" fontId="5" fillId="0" borderId="1" applyFill="0">
      <alignment horizontal="left" vertical="top"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5" applyNumberFormat="0" applyAlignment="0" applyProtection="0"/>
    <xf numFmtId="0" fontId="28" fillId="0" borderId="10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2" fillId="0" borderId="0"/>
    <xf numFmtId="0" fontId="14" fillId="23" borderId="0"/>
    <xf numFmtId="0" fontId="14" fillId="24" borderId="11" applyNumberFormat="0" applyFont="0" applyAlignment="0" applyProtection="0"/>
    <xf numFmtId="173" fontId="6" fillId="0" borderId="3" applyNumberFormat="0" applyFont="0" applyFill="0" applyBorder="0" applyAlignment="0" applyProtection="0">
      <alignment horizontal="center" vertical="top" wrapText="1"/>
    </xf>
    <xf numFmtId="0" fontId="30" fillId="20" borderId="12" applyNumberFormat="0" applyAlignment="0" applyProtection="0"/>
    <xf numFmtId="0" fontId="9" fillId="0" borderId="0">
      <alignment horizontal="right"/>
    </xf>
    <xf numFmtId="0" fontId="31" fillId="0" borderId="0" applyNumberFormat="0" applyFill="0" applyBorder="0" applyAlignment="0" applyProtection="0"/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170" fontId="13" fillId="0" borderId="0" applyFill="0">
      <alignment horizontal="centerContinuous" vertical="center"/>
    </xf>
    <xf numFmtId="172" fontId="13" fillId="0" borderId="0" applyFill="0">
      <alignment horizontal="centerContinuous" vertical="center"/>
    </xf>
    <xf numFmtId="0" fontId="4" fillId="0" borderId="3">
      <alignment horizontal="centerContinuous" wrapText="1"/>
    </xf>
    <xf numFmtId="168" fontId="11" fillId="0" borderId="0" applyFill="0">
      <alignment horizontal="left"/>
    </xf>
    <xf numFmtId="169" fontId="12" fillId="0" borderId="0" applyFill="0">
      <alignment horizontal="right"/>
    </xf>
    <xf numFmtId="0" fontId="4" fillId="0" borderId="13" applyFill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</cellStyleXfs>
  <cellXfs count="146">
    <xf numFmtId="0" fontId="0" fillId="0" borderId="0" xfId="0"/>
    <xf numFmtId="175" fontId="34" fillId="25" borderId="1" xfId="0" applyNumberFormat="1" applyFont="1" applyFill="1" applyBorder="1" applyAlignment="1" applyProtection="1">
      <alignment horizontal="center" vertical="top"/>
    </xf>
    <xf numFmtId="174" fontId="38" fillId="0" borderId="1" xfId="0" applyNumberFormat="1" applyFont="1" applyFill="1" applyBorder="1" applyAlignment="1" applyProtection="1">
      <alignment horizontal="left" vertical="top" wrapText="1"/>
    </xf>
    <xf numFmtId="165" fontId="38" fillId="0" borderId="1" xfId="0" applyNumberFormat="1" applyFont="1" applyFill="1" applyBorder="1" applyAlignment="1" applyProtection="1">
      <alignment horizontal="center" vertical="top" wrapText="1"/>
    </xf>
    <xf numFmtId="4" fontId="34" fillId="25" borderId="1" xfId="0" applyNumberFormat="1" applyFont="1" applyFill="1" applyBorder="1" applyAlignment="1" applyProtection="1">
      <alignment horizontal="center" vertical="top" wrapText="1"/>
    </xf>
    <xf numFmtId="165" fontId="38" fillId="0" borderId="1" xfId="0" applyNumberFormat="1" applyFont="1" applyFill="1" applyBorder="1" applyAlignment="1" applyProtection="1">
      <alignment horizontal="left" vertical="top" wrapText="1"/>
    </xf>
    <xf numFmtId="165" fontId="14" fillId="25" borderId="1" xfId="0" applyNumberFormat="1" applyFont="1" applyFill="1" applyBorder="1" applyAlignment="1" applyProtection="1">
      <alignment horizontal="center" vertical="top" wrapText="1"/>
    </xf>
    <xf numFmtId="0" fontId="38" fillId="0" borderId="1" xfId="0" applyNumberFormat="1" applyFont="1" applyFill="1" applyBorder="1" applyAlignment="1" applyProtection="1">
      <alignment horizontal="center" vertical="top" wrapText="1"/>
    </xf>
    <xf numFmtId="174" fontId="38" fillId="0" borderId="1" xfId="0" applyNumberFormat="1" applyFont="1" applyFill="1" applyBorder="1" applyAlignment="1" applyProtection="1">
      <alignment horizontal="center" vertical="top" wrapText="1"/>
    </xf>
    <xf numFmtId="176" fontId="39" fillId="0" borderId="1" xfId="0" applyNumberFormat="1" applyFont="1" applyFill="1" applyBorder="1" applyAlignment="1" applyProtection="1">
      <alignment vertical="top"/>
      <protection locked="0"/>
    </xf>
    <xf numFmtId="1" fontId="39" fillId="0" borderId="1" xfId="0" applyNumberFormat="1" applyFont="1" applyFill="1" applyBorder="1" applyAlignment="1" applyProtection="1">
      <alignment horizontal="right" vertical="top"/>
    </xf>
    <xf numFmtId="0" fontId="39" fillId="0" borderId="1" xfId="0" applyNumberFormat="1" applyFont="1" applyFill="1" applyBorder="1" applyAlignment="1" applyProtection="1">
      <alignment vertical="center"/>
    </xf>
    <xf numFmtId="1" fontId="39" fillId="0" borderId="1" xfId="0" applyNumberFormat="1" applyFont="1" applyFill="1" applyBorder="1" applyAlignment="1" applyProtection="1">
      <alignment horizontal="right" vertical="top" wrapText="1"/>
    </xf>
    <xf numFmtId="7" fontId="42" fillId="23" borderId="0" xfId="69" applyNumberFormat="1" applyFont="1" applyAlignment="1">
      <alignment horizontal="centerContinuous" vertical="center"/>
    </xf>
    <xf numFmtId="0" fontId="41" fillId="23" borderId="0" xfId="69" applyNumberFormat="1"/>
    <xf numFmtId="7" fontId="43" fillId="23" borderId="0" xfId="69" applyNumberFormat="1" applyFont="1" applyAlignment="1">
      <alignment horizontal="centerContinuous" vertical="center"/>
    </xf>
    <xf numFmtId="7" fontId="41" fillId="23" borderId="0" xfId="69" applyNumberFormat="1" applyAlignment="1">
      <alignment horizontal="right"/>
    </xf>
    <xf numFmtId="0" fontId="41" fillId="0" borderId="0" xfId="69" applyNumberFormat="1" applyFill="1" applyAlignment="1">
      <alignment vertical="top"/>
    </xf>
    <xf numFmtId="0" fontId="41" fillId="0" borderId="19" xfId="69" applyNumberFormat="1" applyFill="1" applyBorder="1" applyAlignment="1">
      <alignment horizontal="center"/>
    </xf>
    <xf numFmtId="0" fontId="41" fillId="0" borderId="18" xfId="69" applyNumberFormat="1" applyFill="1" applyBorder="1" applyAlignment="1">
      <alignment horizontal="center"/>
    </xf>
    <xf numFmtId="0" fontId="41" fillId="0" borderId="20" xfId="69" applyNumberFormat="1" applyFill="1" applyBorder="1" applyAlignment="1">
      <alignment horizontal="center"/>
    </xf>
    <xf numFmtId="0" fontId="41" fillId="0" borderId="22" xfId="69" applyNumberFormat="1" applyFill="1" applyBorder="1"/>
    <xf numFmtId="0" fontId="41" fillId="0" borderId="21" xfId="69" applyNumberFormat="1" applyFill="1" applyBorder="1" applyAlignment="1">
      <alignment horizontal="center"/>
    </xf>
    <xf numFmtId="0" fontId="41" fillId="0" borderId="23" xfId="69" applyNumberFormat="1" applyFill="1" applyBorder="1"/>
    <xf numFmtId="0" fontId="41" fillId="0" borderId="23" xfId="69" applyNumberFormat="1" applyFill="1" applyBorder="1" applyAlignment="1">
      <alignment horizontal="center"/>
    </xf>
    <xf numFmtId="7" fontId="41" fillId="23" borderId="24" xfId="69" applyNumberFormat="1" applyBorder="1" applyAlignment="1">
      <alignment horizontal="right" vertical="center"/>
    </xf>
    <xf numFmtId="0" fontId="41" fillId="23" borderId="0" xfId="69" applyNumberFormat="1" applyAlignment="1">
      <alignment vertical="center"/>
    </xf>
    <xf numFmtId="7" fontId="41" fillId="23" borderId="24" xfId="69" applyNumberFormat="1" applyBorder="1" applyAlignment="1">
      <alignment horizontal="right"/>
    </xf>
    <xf numFmtId="165" fontId="35" fillId="0" borderId="25" xfId="69" applyNumberFormat="1" applyFont="1" applyFill="1" applyBorder="1" applyAlignment="1" applyProtection="1">
      <alignment horizontal="left" vertical="center"/>
    </xf>
    <xf numFmtId="1" fontId="41" fillId="0" borderId="24" xfId="69" applyNumberFormat="1" applyFill="1" applyBorder="1" applyAlignment="1">
      <alignment horizontal="center" vertical="top"/>
    </xf>
    <xf numFmtId="0" fontId="41" fillId="0" borderId="24" xfId="69" applyNumberFormat="1" applyFill="1" applyBorder="1" applyAlignment="1">
      <alignment horizontal="center" vertical="top"/>
    </xf>
    <xf numFmtId="174" fontId="14" fillId="0" borderId="29" xfId="70" applyNumberFormat="1" applyFont="1" applyFill="1" applyBorder="1" applyAlignment="1" applyProtection="1">
      <alignment horizontal="left" vertical="top" wrapText="1"/>
    </xf>
    <xf numFmtId="165" fontId="14" fillId="0" borderId="29" xfId="70" applyNumberFormat="1" applyFont="1" applyFill="1" applyBorder="1" applyAlignment="1" applyProtection="1">
      <alignment horizontal="left" vertical="top" wrapText="1"/>
    </xf>
    <xf numFmtId="165" fontId="14" fillId="0" borderId="29" xfId="70" applyNumberFormat="1" applyFont="1" applyFill="1" applyBorder="1" applyAlignment="1" applyProtection="1">
      <alignment horizontal="center" vertical="top" wrapText="1"/>
    </xf>
    <xf numFmtId="0" fontId="14" fillId="0" borderId="29" xfId="70" applyNumberFormat="1" applyFont="1" applyFill="1" applyBorder="1" applyAlignment="1" applyProtection="1">
      <alignment horizontal="center" vertical="top" wrapText="1"/>
    </xf>
    <xf numFmtId="2" fontId="14" fillId="0" borderId="29" xfId="71" applyNumberFormat="1" applyFont="1" applyFill="1" applyBorder="1" applyAlignment="1" applyProtection="1">
      <alignment horizontal="right" vertical="top"/>
    </xf>
    <xf numFmtId="165" fontId="35" fillId="0" borderId="25" xfId="69" applyNumberFormat="1" applyFont="1" applyFill="1" applyBorder="1" applyAlignment="1" applyProtection="1">
      <alignment horizontal="left" vertical="center" wrapText="1"/>
    </xf>
    <xf numFmtId="1" fontId="41" fillId="0" borderId="24" xfId="69" applyNumberFormat="1" applyFill="1" applyBorder="1" applyAlignment="1">
      <alignment vertical="top"/>
    </xf>
    <xf numFmtId="44" fontId="14" fillId="0" borderId="29" xfId="73" applyFont="1" applyFill="1" applyBorder="1" applyAlignment="1" applyProtection="1">
      <alignment vertical="top"/>
    </xf>
    <xf numFmtId="174" fontId="14" fillId="0" borderId="29" xfId="70" applyNumberFormat="1" applyFont="1" applyFill="1" applyBorder="1" applyAlignment="1" applyProtection="1">
      <alignment horizontal="center" vertical="top" wrapText="1"/>
    </xf>
    <xf numFmtId="44" fontId="14" fillId="0" borderId="29" xfId="73" applyFont="1" applyFill="1" applyBorder="1" applyAlignment="1" applyProtection="1">
      <alignment horizontal="right" vertical="top"/>
    </xf>
    <xf numFmtId="174" fontId="14" fillId="0" borderId="29" xfId="74" applyNumberFormat="1" applyFont="1" applyFill="1" applyBorder="1" applyAlignment="1" applyProtection="1">
      <alignment horizontal="center" vertical="top" wrapText="1"/>
    </xf>
    <xf numFmtId="165" fontId="14" fillId="0" borderId="29" xfId="74" applyNumberFormat="1" applyFont="1" applyFill="1" applyBorder="1" applyAlignment="1" applyProtection="1">
      <alignment horizontal="left" vertical="top" wrapText="1"/>
    </xf>
    <xf numFmtId="165" fontId="14" fillId="0" borderId="29" xfId="74" applyNumberFormat="1" applyFont="1" applyFill="1" applyBorder="1" applyAlignment="1" applyProtection="1">
      <alignment horizontal="center" vertical="top" wrapText="1"/>
    </xf>
    <xf numFmtId="0" fontId="14" fillId="0" borderId="29" xfId="74" applyNumberFormat="1" applyFont="1" applyFill="1" applyBorder="1" applyAlignment="1" applyProtection="1">
      <alignment horizontal="center" vertical="top" wrapText="1"/>
    </xf>
    <xf numFmtId="174" fontId="14" fillId="0" borderId="29" xfId="70" applyNumberFormat="1" applyFont="1" applyFill="1" applyBorder="1" applyAlignment="1" applyProtection="1">
      <alignment horizontal="right" vertical="top" wrapText="1"/>
    </xf>
    <xf numFmtId="165" fontId="14" fillId="0" borderId="1" xfId="72" applyNumberFormat="1" applyFont="1" applyFill="1" applyBorder="1" applyAlignment="1" applyProtection="1">
      <alignment horizontal="left" vertical="top" wrapText="1"/>
    </xf>
    <xf numFmtId="165" fontId="14" fillId="0" borderId="1" xfId="72" applyNumberFormat="1" applyFont="1" applyFill="1" applyBorder="1" applyAlignment="1" applyProtection="1">
      <alignment horizontal="center" vertical="top" wrapText="1"/>
    </xf>
    <xf numFmtId="0" fontId="14" fillId="0" borderId="1" xfId="72" applyNumberFormat="1" applyFont="1" applyFill="1" applyBorder="1" applyAlignment="1" applyProtection="1">
      <alignment horizontal="center" vertical="top" wrapText="1"/>
    </xf>
    <xf numFmtId="0" fontId="41" fillId="23" borderId="0" xfId="69" applyNumberFormat="1" applyAlignment="1"/>
    <xf numFmtId="165" fontId="14" fillId="0" borderId="30" xfId="70" applyNumberFormat="1" applyFont="1" applyFill="1" applyBorder="1" applyAlignment="1" applyProtection="1">
      <alignment horizontal="center" vertical="top" wrapText="1"/>
    </xf>
    <xf numFmtId="0" fontId="41" fillId="0" borderId="24" xfId="69" applyNumberFormat="1" applyFill="1" applyBorder="1" applyAlignment="1">
      <alignment vertical="top"/>
    </xf>
    <xf numFmtId="165" fontId="14" fillId="0" borderId="1" xfId="72" applyNumberFormat="1" applyFont="1" applyFill="1" applyBorder="1" applyAlignment="1" applyProtection="1">
      <alignment vertical="top" wrapText="1"/>
    </xf>
    <xf numFmtId="165" fontId="14" fillId="0" borderId="29" xfId="76" applyNumberFormat="1" applyFont="1" applyFill="1" applyBorder="1" applyAlignment="1" applyProtection="1">
      <alignment horizontal="left" vertical="top" wrapText="1"/>
    </xf>
    <xf numFmtId="165" fontId="14" fillId="0" borderId="30" xfId="76" applyNumberFormat="1" applyFont="1" applyFill="1" applyBorder="1" applyAlignment="1" applyProtection="1">
      <alignment horizontal="center" vertical="top" wrapText="1"/>
    </xf>
    <xf numFmtId="0" fontId="14" fillId="0" borderId="29" xfId="76" applyNumberFormat="1" applyFont="1" applyFill="1" applyBorder="1" applyAlignment="1" applyProtection="1">
      <alignment horizontal="center" vertical="top" wrapText="1"/>
    </xf>
    <xf numFmtId="174" fontId="14" fillId="0" borderId="1" xfId="70" applyNumberFormat="1" applyFont="1" applyFill="1" applyBorder="1" applyAlignment="1" applyProtection="1">
      <alignment horizontal="left" vertical="top" wrapText="1"/>
    </xf>
    <xf numFmtId="165" fontId="14" fillId="0" borderId="1" xfId="76" applyNumberFormat="1" applyFont="1" applyFill="1" applyBorder="1" applyAlignment="1" applyProtection="1">
      <alignment horizontal="left" vertical="top" wrapText="1"/>
    </xf>
    <xf numFmtId="165" fontId="14" fillId="0" borderId="16" xfId="76" applyNumberFormat="1" applyFont="1" applyFill="1" applyBorder="1" applyAlignment="1" applyProtection="1">
      <alignment horizontal="center" vertical="top" wrapText="1"/>
    </xf>
    <xf numFmtId="0" fontId="14" fillId="0" borderId="1" xfId="76" applyNumberFormat="1" applyFont="1" applyFill="1" applyBorder="1" applyAlignment="1" applyProtection="1">
      <alignment horizontal="center" vertical="top" wrapText="1"/>
    </xf>
    <xf numFmtId="165" fontId="38" fillId="0" borderId="1" xfId="77" applyNumberFormat="1" applyFont="1" applyFill="1" applyBorder="1" applyAlignment="1" applyProtection="1">
      <alignment horizontal="left" vertical="top" wrapText="1"/>
    </xf>
    <xf numFmtId="165" fontId="38" fillId="0" borderId="1" xfId="77" applyNumberFormat="1" applyFont="1" applyFill="1" applyBorder="1" applyAlignment="1" applyProtection="1">
      <alignment horizontal="center" vertical="top" wrapText="1"/>
    </xf>
    <xf numFmtId="0" fontId="38" fillId="0" borderId="1" xfId="77" applyNumberFormat="1" applyFont="1" applyFill="1" applyBorder="1" applyAlignment="1" applyProtection="1">
      <alignment horizontal="center" vertical="top" wrapText="1"/>
    </xf>
    <xf numFmtId="7" fontId="41" fillId="23" borderId="36" xfId="69" applyNumberFormat="1" applyBorder="1" applyAlignment="1">
      <alignment horizontal="right"/>
    </xf>
    <xf numFmtId="0" fontId="41" fillId="23" borderId="0" xfId="69" applyNumberFormat="1" applyAlignment="1">
      <alignment horizontal="right"/>
    </xf>
    <xf numFmtId="0" fontId="41" fillId="0" borderId="13" xfId="69" applyNumberFormat="1" applyFill="1" applyBorder="1"/>
    <xf numFmtId="0" fontId="41" fillId="0" borderId="13" xfId="69" applyNumberFormat="1" applyFill="1" applyBorder="1" applyAlignment="1">
      <alignment horizontal="center"/>
    </xf>
    <xf numFmtId="0" fontId="41" fillId="0" borderId="0" xfId="69" applyNumberFormat="1" applyFill="1" applyAlignment="1">
      <alignment horizontal="right"/>
    </xf>
    <xf numFmtId="0" fontId="41" fillId="0" borderId="0" xfId="69" applyNumberFormat="1" applyFill="1"/>
    <xf numFmtId="0" fontId="41" fillId="0" borderId="0" xfId="69" applyNumberFormat="1" applyFill="1" applyAlignment="1">
      <alignment horizontal="center"/>
    </xf>
    <xf numFmtId="174" fontId="14" fillId="0" borderId="1" xfId="70" applyNumberFormat="1" applyFont="1" applyFill="1" applyBorder="1" applyAlignment="1" applyProtection="1">
      <alignment horizontal="center" vertical="top" wrapText="1"/>
    </xf>
    <xf numFmtId="174" fontId="14" fillId="0" borderId="1" xfId="0" applyNumberFormat="1" applyFont="1" applyFill="1" applyBorder="1" applyAlignment="1" applyProtection="1">
      <alignment horizontal="left" vertical="top" wrapText="1"/>
    </xf>
    <xf numFmtId="165" fontId="14" fillId="0" borderId="1" xfId="0" applyNumberFormat="1" applyFont="1" applyFill="1" applyBorder="1" applyAlignment="1" applyProtection="1">
      <alignment horizontal="left" vertical="top" wrapText="1"/>
    </xf>
    <xf numFmtId="165" fontId="14" fillId="0" borderId="1" xfId="0" applyNumberFormat="1" applyFont="1" applyFill="1" applyBorder="1" applyAlignment="1" applyProtection="1">
      <alignment horizontal="center" vertical="top" wrapText="1"/>
    </xf>
    <xf numFmtId="165" fontId="14" fillId="0" borderId="1" xfId="0" applyNumberFormat="1" applyFont="1" applyFill="1" applyBorder="1" applyAlignment="1" applyProtection="1">
      <alignment vertical="top" wrapText="1"/>
    </xf>
    <xf numFmtId="0" fontId="45" fillId="0" borderId="37" xfId="0" applyNumberFormat="1" applyFont="1" applyFill="1" applyBorder="1" applyAlignment="1">
      <alignment vertical="top"/>
    </xf>
    <xf numFmtId="0" fontId="45" fillId="0" borderId="13" xfId="0" applyNumberFormat="1" applyFont="1" applyFill="1" applyBorder="1"/>
    <xf numFmtId="0" fontId="45" fillId="0" borderId="13" xfId="0" applyNumberFormat="1" applyFont="1" applyFill="1" applyBorder="1" applyAlignment="1">
      <alignment horizontal="center"/>
    </xf>
    <xf numFmtId="7" fontId="14" fillId="0" borderId="20" xfId="69" applyNumberFormat="1" applyFont="1" applyFill="1" applyBorder="1" applyAlignment="1">
      <alignment horizontal="right"/>
    </xf>
    <xf numFmtId="7" fontId="14" fillId="0" borderId="23" xfId="69" applyNumberFormat="1" applyFont="1" applyFill="1" applyBorder="1" applyAlignment="1">
      <alignment horizontal="right"/>
    </xf>
    <xf numFmtId="7" fontId="14" fillId="0" borderId="26" xfId="69" applyNumberFormat="1" applyFont="1" applyFill="1" applyBorder="1" applyAlignment="1">
      <alignment horizontal="right" vertical="center"/>
    </xf>
    <xf numFmtId="7" fontId="14" fillId="0" borderId="24" xfId="69" applyNumberFormat="1" applyFont="1" applyFill="1" applyBorder="1" applyAlignment="1">
      <alignment horizontal="right"/>
    </xf>
    <xf numFmtId="7" fontId="14" fillId="0" borderId="39" xfId="69" applyNumberFormat="1" applyFont="1" applyFill="1" applyBorder="1" applyAlignment="1">
      <alignment horizontal="right"/>
    </xf>
    <xf numFmtId="7" fontId="14" fillId="0" borderId="13" xfId="0" applyNumberFormat="1" applyFont="1" applyFill="1" applyBorder="1" applyAlignment="1">
      <alignment horizontal="right"/>
    </xf>
    <xf numFmtId="0" fontId="14" fillId="0" borderId="0" xfId="69" applyNumberFormat="1" applyFont="1" applyFill="1" applyAlignment="1">
      <alignment horizontal="right"/>
    </xf>
    <xf numFmtId="176" fontId="14" fillId="0" borderId="29" xfId="69" applyNumberFormat="1" applyFont="1" applyFill="1" applyBorder="1" applyAlignment="1" applyProtection="1">
      <alignment vertical="top"/>
      <protection locked="0"/>
    </xf>
    <xf numFmtId="176" fontId="38" fillId="0" borderId="1" xfId="0" applyNumberFormat="1" applyFont="1" applyFill="1" applyBorder="1" applyAlignment="1" applyProtection="1">
      <alignment vertical="top"/>
      <protection locked="0"/>
    </xf>
    <xf numFmtId="176" fontId="14" fillId="0" borderId="29" xfId="69" applyNumberFormat="1" applyFont="1" applyFill="1" applyBorder="1" applyAlignment="1" applyProtection="1">
      <alignment vertical="top"/>
    </xf>
    <xf numFmtId="176" fontId="14" fillId="0" borderId="40" xfId="69" applyNumberFormat="1" applyFont="1" applyFill="1" applyBorder="1" applyAlignment="1" applyProtection="1">
      <alignment vertical="top"/>
      <protection locked="0"/>
    </xf>
    <xf numFmtId="7" fontId="41" fillId="23" borderId="41" xfId="69" applyNumberFormat="1" applyBorder="1" applyAlignment="1">
      <alignment horizontal="center"/>
    </xf>
    <xf numFmtId="7" fontId="41" fillId="23" borderId="42" xfId="69" applyNumberFormat="1" applyBorder="1" applyAlignment="1">
      <alignment horizontal="right"/>
    </xf>
    <xf numFmtId="175" fontId="14" fillId="26" borderId="43" xfId="70" applyNumberFormat="1" applyFont="1" applyFill="1" applyBorder="1" applyAlignment="1" applyProtection="1">
      <alignment horizontal="center" vertical="top"/>
    </xf>
    <xf numFmtId="4" fontId="14" fillId="26" borderId="43" xfId="70" applyNumberFormat="1" applyFont="1" applyFill="1" applyBorder="1" applyAlignment="1" applyProtection="1">
      <alignment horizontal="center" vertical="top"/>
    </xf>
    <xf numFmtId="4" fontId="14" fillId="26" borderId="43" xfId="74" applyNumberFormat="1" applyFont="1" applyFill="1" applyBorder="1" applyAlignment="1" applyProtection="1">
      <alignment horizontal="center" vertical="top"/>
    </xf>
    <xf numFmtId="4" fontId="14" fillId="0" borderId="43" xfId="70" applyNumberFormat="1" applyFont="1" applyFill="1" applyBorder="1" applyAlignment="1" applyProtection="1">
      <alignment horizontal="center" vertical="top"/>
    </xf>
    <xf numFmtId="4" fontId="34" fillId="25" borderId="15" xfId="0" applyNumberFormat="1" applyFont="1" applyFill="1" applyBorder="1" applyAlignment="1" applyProtection="1">
      <alignment horizontal="center" vertical="top"/>
    </xf>
    <xf numFmtId="4" fontId="14" fillId="0" borderId="43" xfId="70" applyNumberFormat="1" applyFont="1" applyFill="1" applyBorder="1" applyAlignment="1" applyProtection="1">
      <alignment horizontal="center" vertical="top" wrapText="1"/>
    </xf>
    <xf numFmtId="4" fontId="14" fillId="26" borderId="43" xfId="70" applyNumberFormat="1" applyFont="1" applyFill="1" applyBorder="1" applyAlignment="1" applyProtection="1">
      <alignment horizontal="center" vertical="top" wrapText="1"/>
    </xf>
    <xf numFmtId="4" fontId="34" fillId="25" borderId="15" xfId="0" applyNumberFormat="1" applyFont="1" applyFill="1" applyBorder="1" applyAlignment="1" applyProtection="1">
      <alignment horizontal="center" vertical="top" wrapText="1"/>
    </xf>
    <xf numFmtId="4" fontId="40" fillId="25" borderId="15" xfId="0" applyNumberFormat="1" applyFont="1" applyFill="1" applyBorder="1" applyAlignment="1" applyProtection="1">
      <alignment horizontal="center" vertical="top" wrapText="1"/>
    </xf>
    <xf numFmtId="4" fontId="14" fillId="26" borderId="15" xfId="70" applyNumberFormat="1" applyFont="1" applyFill="1" applyBorder="1" applyAlignment="1" applyProtection="1">
      <alignment horizontal="center" vertical="top"/>
    </xf>
    <xf numFmtId="7" fontId="41" fillId="23" borderId="31" xfId="69" applyNumberFormat="1" applyBorder="1" applyAlignment="1">
      <alignment horizontal="right"/>
    </xf>
    <xf numFmtId="1" fontId="15" fillId="0" borderId="44" xfId="69" applyNumberFormat="1" applyFont="1" applyFill="1" applyBorder="1" applyAlignment="1">
      <alignment horizontal="centerContinuous" vertical="top"/>
    </xf>
    <xf numFmtId="0" fontId="15" fillId="0" borderId="45" xfId="69" applyNumberFormat="1" applyFont="1" applyFill="1" applyBorder="1" applyAlignment="1">
      <alignment horizontal="centerContinuous" vertical="center"/>
    </xf>
    <xf numFmtId="7" fontId="35" fillId="0" borderId="45" xfId="69" applyNumberFormat="1" applyFont="1" applyFill="1" applyBorder="1" applyAlignment="1">
      <alignment horizontal="centerContinuous" vertical="center"/>
    </xf>
    <xf numFmtId="0" fontId="15" fillId="0" borderId="46" xfId="69" applyNumberFormat="1" applyFont="1" applyFill="1" applyBorder="1" applyAlignment="1">
      <alignment horizontal="centerContinuous" vertical="center"/>
    </xf>
    <xf numFmtId="1" fontId="41" fillId="0" borderId="15" xfId="69" applyNumberFormat="1" applyFill="1" applyBorder="1" applyAlignment="1">
      <alignment horizontal="centerContinuous" vertical="top"/>
    </xf>
    <xf numFmtId="0" fontId="41" fillId="0" borderId="0" xfId="69" applyNumberFormat="1" applyFill="1" applyBorder="1" applyAlignment="1">
      <alignment horizontal="centerContinuous" vertical="center"/>
    </xf>
    <xf numFmtId="7" fontId="34" fillId="0" borderId="0" xfId="69" applyNumberFormat="1" applyFont="1" applyFill="1" applyBorder="1" applyAlignment="1">
      <alignment horizontal="centerContinuous" vertical="center"/>
    </xf>
    <xf numFmtId="0" fontId="41" fillId="0" borderId="16" xfId="69" applyNumberFormat="1" applyFill="1" applyBorder="1" applyAlignment="1">
      <alignment horizontal="centerContinuous" vertical="center"/>
    </xf>
    <xf numFmtId="0" fontId="41" fillId="0" borderId="15" xfId="69" applyNumberFormat="1" applyFill="1" applyBorder="1" applyAlignment="1">
      <alignment vertical="top"/>
    </xf>
    <xf numFmtId="0" fontId="41" fillId="0" borderId="0" xfId="69" applyNumberFormat="1" applyFill="1" applyBorder="1" applyAlignment="1"/>
    <xf numFmtId="7" fontId="14" fillId="0" borderId="0" xfId="69" applyNumberFormat="1" applyFont="1" applyFill="1" applyBorder="1" applyAlignment="1">
      <alignment horizontal="centerContinuous" vertical="center"/>
    </xf>
    <xf numFmtId="2" fontId="41" fillId="0" borderId="16" xfId="69" applyNumberFormat="1" applyFill="1" applyBorder="1" applyAlignment="1">
      <alignment horizontal="centerContinuous"/>
    </xf>
    <xf numFmtId="0" fontId="41" fillId="0" borderId="47" xfId="69" applyNumberFormat="1" applyFill="1" applyBorder="1" applyAlignment="1">
      <alignment horizontal="center" vertical="top"/>
    </xf>
    <xf numFmtId="0" fontId="41" fillId="0" borderId="48" xfId="69" applyNumberFormat="1" applyFill="1" applyBorder="1" applyAlignment="1">
      <alignment horizontal="center"/>
    </xf>
    <xf numFmtId="0" fontId="41" fillId="0" borderId="49" xfId="69" applyNumberFormat="1" applyFill="1" applyBorder="1" applyAlignment="1">
      <alignment vertical="top"/>
    </xf>
    <xf numFmtId="0" fontId="41" fillId="0" borderId="50" xfId="69" applyNumberFormat="1" applyFill="1" applyBorder="1" applyAlignment="1">
      <alignment horizontal="right"/>
    </xf>
    <xf numFmtId="0" fontId="35" fillId="0" borderId="51" xfId="69" applyNumberFormat="1" applyFont="1" applyFill="1" applyBorder="1" applyAlignment="1">
      <alignment horizontal="center" vertical="center"/>
    </xf>
    <xf numFmtId="7" fontId="41" fillId="0" borderId="52" xfId="69" applyNumberFormat="1" applyFill="1" applyBorder="1" applyAlignment="1">
      <alignment horizontal="right" vertical="center"/>
    </xf>
    <xf numFmtId="0" fontId="35" fillId="0" borderId="51" xfId="69" applyNumberFormat="1" applyFont="1" applyFill="1" applyBorder="1" applyAlignment="1">
      <alignment vertical="top"/>
    </xf>
    <xf numFmtId="7" fontId="41" fillId="0" borderId="53" xfId="69" applyNumberFormat="1" applyFill="1" applyBorder="1" applyAlignment="1">
      <alignment horizontal="right"/>
    </xf>
    <xf numFmtId="176" fontId="14" fillId="0" borderId="29" xfId="71" applyNumberFormat="1" applyFont="1" applyFill="1" applyBorder="1" applyAlignment="1" applyProtection="1">
      <alignment vertical="top"/>
    </xf>
    <xf numFmtId="0" fontId="41" fillId="0" borderId="51" xfId="69" applyNumberFormat="1" applyFill="1" applyBorder="1" applyAlignment="1">
      <alignment horizontal="center" vertical="top"/>
    </xf>
    <xf numFmtId="0" fontId="41" fillId="0" borderId="51" xfId="69" applyNumberFormat="1" applyFill="1" applyBorder="1" applyAlignment="1">
      <alignment vertical="top"/>
    </xf>
    <xf numFmtId="176" fontId="14" fillId="0" borderId="54" xfId="71" applyNumberFormat="1" applyFont="1" applyFill="1" applyBorder="1" applyAlignment="1" applyProtection="1">
      <alignment vertical="top"/>
    </xf>
    <xf numFmtId="0" fontId="35" fillId="0" borderId="55" xfId="69" applyNumberFormat="1" applyFont="1" applyFill="1" applyBorder="1" applyAlignment="1">
      <alignment horizontal="center" vertical="center"/>
    </xf>
    <xf numFmtId="7" fontId="41" fillId="0" borderId="56" xfId="69" applyNumberFormat="1" applyFill="1" applyBorder="1" applyAlignment="1">
      <alignment horizontal="right"/>
    </xf>
    <xf numFmtId="0" fontId="45" fillId="0" borderId="17" xfId="0" applyNumberFormat="1" applyFont="1" applyFill="1" applyBorder="1" applyAlignment="1">
      <alignment horizontal="right"/>
    </xf>
    <xf numFmtId="4" fontId="14" fillId="0" borderId="0" xfId="70" applyNumberFormat="1" applyFont="1" applyFill="1" applyBorder="1" applyAlignment="1" applyProtection="1">
      <alignment horizontal="center" vertical="top" wrapText="1"/>
    </xf>
    <xf numFmtId="1" fontId="14" fillId="0" borderId="29" xfId="71" applyNumberFormat="1" applyFont="1" applyFill="1" applyBorder="1" applyAlignment="1" applyProtection="1">
      <alignment horizontal="right" vertical="top"/>
    </xf>
    <xf numFmtId="1" fontId="14" fillId="0" borderId="29" xfId="71" applyNumberFormat="1" applyFont="1" applyFill="1" applyBorder="1" applyAlignment="1" applyProtection="1">
      <alignment horizontal="right" vertical="top" wrapText="1"/>
    </xf>
    <xf numFmtId="1" fontId="14" fillId="0" borderId="1" xfId="71" applyNumberFormat="1" applyFont="1" applyFill="1" applyBorder="1" applyAlignment="1" applyProtection="1">
      <alignment horizontal="right" vertical="top"/>
    </xf>
    <xf numFmtId="0" fontId="16" fillId="0" borderId="0" xfId="53" applyFont="1" applyAlignment="1" applyProtection="1">
      <alignment horizontal="center" vertical="center"/>
    </xf>
    <xf numFmtId="0" fontId="46" fillId="0" borderId="0" xfId="53" applyFont="1" applyAlignment="1" applyProtection="1">
      <alignment vertical="center"/>
    </xf>
    <xf numFmtId="4" fontId="14" fillId="26" borderId="0" xfId="70" applyNumberFormat="1" applyFont="1" applyFill="1" applyBorder="1" applyAlignment="1" applyProtection="1">
      <alignment horizontal="center" vertical="top"/>
    </xf>
    <xf numFmtId="1" fontId="44" fillId="0" borderId="26" xfId="69" applyNumberFormat="1" applyFont="1" applyFill="1" applyBorder="1" applyAlignment="1">
      <alignment horizontal="left" vertical="center" wrapText="1"/>
    </xf>
    <xf numFmtId="0" fontId="41" fillId="0" borderId="27" xfId="69" applyNumberFormat="1" applyFill="1" applyBorder="1" applyAlignment="1">
      <alignment vertical="center" wrapText="1"/>
    </xf>
    <xf numFmtId="0" fontId="41" fillId="0" borderId="28" xfId="69" applyNumberFormat="1" applyFill="1" applyBorder="1" applyAlignment="1">
      <alignment vertical="center" wrapText="1"/>
    </xf>
    <xf numFmtId="1" fontId="44" fillId="0" borderId="31" xfId="69" applyNumberFormat="1" applyFont="1" applyFill="1" applyBorder="1" applyAlignment="1">
      <alignment horizontal="left" vertical="center" wrapText="1"/>
    </xf>
    <xf numFmtId="1" fontId="44" fillId="0" borderId="32" xfId="69" applyNumberFormat="1" applyFont="1" applyFill="1" applyBorder="1" applyAlignment="1">
      <alignment horizontal="left" vertical="center" wrapText="1"/>
    </xf>
    <xf numFmtId="1" fontId="44" fillId="0" borderId="33" xfId="69" applyNumberFormat="1" applyFont="1" applyFill="1" applyBorder="1" applyAlignment="1">
      <alignment horizontal="left" vertical="center" wrapText="1"/>
    </xf>
    <xf numFmtId="7" fontId="45" fillId="0" borderId="35" xfId="0" applyNumberFormat="1" applyFont="1" applyFill="1" applyBorder="1" applyAlignment="1">
      <alignment horizontal="center"/>
    </xf>
    <xf numFmtId="0" fontId="45" fillId="0" borderId="57" xfId="0" applyNumberFormat="1" applyFont="1" applyFill="1" applyBorder="1" applyAlignment="1"/>
    <xf numFmtId="0" fontId="14" fillId="0" borderId="34" xfId="0" applyNumberFormat="1" applyFont="1" applyFill="1" applyBorder="1" applyAlignment="1"/>
    <xf numFmtId="0" fontId="14" fillId="0" borderId="38" xfId="0" applyNumberFormat="1" applyFont="1" applyFill="1" applyBorder="1" applyAlignment="1"/>
  </cellXfs>
  <cellStyles count="160">
    <cellStyle name="20% - Accent1" xfId="1" builtinId="30" customBuiltin="1"/>
    <cellStyle name="20% - Accent1 2" xfId="78"/>
    <cellStyle name="20% - Accent2" xfId="2" builtinId="34" customBuiltin="1"/>
    <cellStyle name="20% - Accent2 2" xfId="79"/>
    <cellStyle name="20% - Accent3" xfId="3" builtinId="38" customBuiltin="1"/>
    <cellStyle name="20% - Accent3 2" xfId="80"/>
    <cellStyle name="20% - Accent4" xfId="4" builtinId="42" customBuiltin="1"/>
    <cellStyle name="20% - Accent4 2" xfId="81"/>
    <cellStyle name="20% - Accent5" xfId="5" builtinId="46" customBuiltin="1"/>
    <cellStyle name="20% - Accent5 2" xfId="82"/>
    <cellStyle name="20% - Accent6" xfId="6" builtinId="50" customBuiltin="1"/>
    <cellStyle name="20% - Accent6 2" xfId="83"/>
    <cellStyle name="40% - Accent1" xfId="7" builtinId="31" customBuiltin="1"/>
    <cellStyle name="40% - Accent1 2" xfId="84"/>
    <cellStyle name="40% - Accent2" xfId="8" builtinId="35" customBuiltin="1"/>
    <cellStyle name="40% - Accent2 2" xfId="85"/>
    <cellStyle name="40% - Accent3" xfId="9" builtinId="39" customBuiltin="1"/>
    <cellStyle name="40% - Accent3 2" xfId="86"/>
    <cellStyle name="40% - Accent4" xfId="10" builtinId="43" customBuiltin="1"/>
    <cellStyle name="40% - Accent4 2" xfId="87"/>
    <cellStyle name="40% - Accent5" xfId="11" builtinId="47" customBuiltin="1"/>
    <cellStyle name="40% - Accent5 2" xfId="88"/>
    <cellStyle name="40% - Accent6" xfId="12" builtinId="51" customBuiltin="1"/>
    <cellStyle name="40% - Accent6 2" xfId="89"/>
    <cellStyle name="60% - Accent1" xfId="13" builtinId="32" customBuiltin="1"/>
    <cellStyle name="60% - Accent1 2" xfId="90"/>
    <cellStyle name="60% - Accent2" xfId="14" builtinId="36" customBuiltin="1"/>
    <cellStyle name="60% - Accent2 2" xfId="91"/>
    <cellStyle name="60% - Accent3" xfId="15" builtinId="40" customBuiltin="1"/>
    <cellStyle name="60% - Accent3 2" xfId="92"/>
    <cellStyle name="60% - Accent4" xfId="16" builtinId="44" customBuiltin="1"/>
    <cellStyle name="60% - Accent4 2" xfId="93"/>
    <cellStyle name="60% - Accent5" xfId="17" builtinId="48" customBuiltin="1"/>
    <cellStyle name="60% - Accent5 2" xfId="94"/>
    <cellStyle name="60% - Accent6" xfId="18" builtinId="52" customBuiltin="1"/>
    <cellStyle name="60% - Accent6 2" xfId="95"/>
    <cellStyle name="Accent1" xfId="19" builtinId="29" customBuiltin="1"/>
    <cellStyle name="Accent1 2" xfId="96"/>
    <cellStyle name="Accent2" xfId="20" builtinId="33" customBuiltin="1"/>
    <cellStyle name="Accent2 2" xfId="97"/>
    <cellStyle name="Accent3" xfId="21" builtinId="37" customBuiltin="1"/>
    <cellStyle name="Accent3 2" xfId="98"/>
    <cellStyle name="Accent4" xfId="22" builtinId="41" customBuiltin="1"/>
    <cellStyle name="Accent4 2" xfId="99"/>
    <cellStyle name="Accent5" xfId="23" builtinId="45" customBuiltin="1"/>
    <cellStyle name="Accent5 2" xfId="100"/>
    <cellStyle name="Accent6" xfId="24" builtinId="49" customBuiltin="1"/>
    <cellStyle name="Accent6 2" xfId="101"/>
    <cellStyle name="Bad" xfId="25" builtinId="27" customBuiltin="1"/>
    <cellStyle name="Bad 2" xfId="102"/>
    <cellStyle name="BigLine" xfId="26"/>
    <cellStyle name="BigLine 2" xfId="103"/>
    <cellStyle name="Blank" xfId="27"/>
    <cellStyle name="Blank 2" xfId="104"/>
    <cellStyle name="Blank 3" xfId="105"/>
    <cellStyle name="BLine" xfId="28"/>
    <cellStyle name="BLine 2" xfId="106"/>
    <cellStyle name="C2" xfId="29"/>
    <cellStyle name="C2 2" xfId="107"/>
    <cellStyle name="C2 3" xfId="108"/>
    <cellStyle name="C2Sctn" xfId="30"/>
    <cellStyle name="C2Sctn 2" xfId="109"/>
    <cellStyle name="C3" xfId="31"/>
    <cellStyle name="C3 2" xfId="110"/>
    <cellStyle name="C3 3" xfId="111"/>
    <cellStyle name="C3Rem" xfId="32"/>
    <cellStyle name="C3Rem 2" xfId="112"/>
    <cellStyle name="C3Rem 3" xfId="113"/>
    <cellStyle name="C3Sctn" xfId="33"/>
    <cellStyle name="C3Sctn 2" xfId="114"/>
    <cellStyle name="C4" xfId="34"/>
    <cellStyle name="C4 2" xfId="115"/>
    <cellStyle name="C4 3" xfId="116"/>
    <cellStyle name="C5" xfId="35"/>
    <cellStyle name="C5 2" xfId="117"/>
    <cellStyle name="C5 3" xfId="118"/>
    <cellStyle name="C6" xfId="36"/>
    <cellStyle name="C6 2" xfId="119"/>
    <cellStyle name="C6 3" xfId="120"/>
    <cellStyle name="C7" xfId="37"/>
    <cellStyle name="C7 2" xfId="121"/>
    <cellStyle name="C7 3" xfId="122"/>
    <cellStyle name="C7Create" xfId="38"/>
    <cellStyle name="C7Create 2" xfId="123"/>
    <cellStyle name="C7Create 3" xfId="124"/>
    <cellStyle name="C8" xfId="39"/>
    <cellStyle name="C8 2" xfId="125"/>
    <cellStyle name="C8 3" xfId="126"/>
    <cellStyle name="C8Sctn" xfId="40"/>
    <cellStyle name="C8Sctn 2" xfId="127"/>
    <cellStyle name="Calculation" xfId="41" builtinId="22" customBuiltin="1"/>
    <cellStyle name="Calculation 2" xfId="128"/>
    <cellStyle name="Check Cell" xfId="42" builtinId="23" customBuiltin="1"/>
    <cellStyle name="Check Cell 2" xfId="129"/>
    <cellStyle name="Continued" xfId="43"/>
    <cellStyle name="Continued 2" xfId="130"/>
    <cellStyle name="Continued 3" xfId="131"/>
    <cellStyle name="Currency 2" xfId="73"/>
    <cellStyle name="Explanatory Text" xfId="44" builtinId="53" customBuiltin="1"/>
    <cellStyle name="Explanatory Text 2" xfId="132"/>
    <cellStyle name="Good" xfId="45" builtinId="26" customBuiltin="1"/>
    <cellStyle name="Good 2" xfId="133"/>
    <cellStyle name="Heading 1" xfId="46" builtinId="16" customBuiltin="1"/>
    <cellStyle name="Heading 1 2" xfId="134"/>
    <cellStyle name="Heading 2" xfId="47" builtinId="17" customBuiltin="1"/>
    <cellStyle name="Heading 2 2" xfId="135"/>
    <cellStyle name="Heading 3" xfId="48" builtinId="18" customBuiltin="1"/>
    <cellStyle name="Heading 3 2" xfId="136"/>
    <cellStyle name="Heading 4" xfId="49" builtinId="19" customBuiltin="1"/>
    <cellStyle name="Heading 4 2" xfId="137"/>
    <cellStyle name="Input" xfId="50" builtinId="20" customBuiltin="1"/>
    <cellStyle name="Input 2" xfId="138"/>
    <cellStyle name="Linked Cell" xfId="51" builtinId="24" customBuiltin="1"/>
    <cellStyle name="Linked Cell 2" xfId="139"/>
    <cellStyle name="Neutral" xfId="52" builtinId="28" customBuiltin="1"/>
    <cellStyle name="Neutral 2" xfId="140"/>
    <cellStyle name="Normal" xfId="0" builtinId="0"/>
    <cellStyle name="Normal 2" xfId="53"/>
    <cellStyle name="Normal 2 2" xfId="75"/>
    <cellStyle name="Normal 2 2 2" xfId="72"/>
    <cellStyle name="Normal 3" xfId="69"/>
    <cellStyle name="Normal 3 2" xfId="77"/>
    <cellStyle name="Normal 4" xfId="141"/>
    <cellStyle name="Normal 5" xfId="142"/>
    <cellStyle name="Normal 5 2" xfId="159"/>
    <cellStyle name="Normal 51" xfId="143"/>
    <cellStyle name="Normal_2008 Surface Works Pay Items Template Dec 17th 2007 " xfId="71"/>
    <cellStyle name="Normal_Summary for 2008 of Average Unit Prices 2" xfId="76"/>
    <cellStyle name="Normal_Summary of Regional Project Unit Prices from 2008 Bid Opp Tabulations (circulated)" xfId="70"/>
    <cellStyle name="Normal_Summary of Regional Project Unit Prices from 2008 Bid Opp Tabulations (circulated) 2" xfId="74"/>
    <cellStyle name="Note" xfId="54" builtinId="10" customBuiltin="1"/>
    <cellStyle name="Note 2" xfId="144"/>
    <cellStyle name="Null" xfId="55"/>
    <cellStyle name="Null 2" xfId="145"/>
    <cellStyle name="Output" xfId="56" builtinId="21" customBuiltin="1"/>
    <cellStyle name="Output 2" xfId="146"/>
    <cellStyle name="Regular" xfId="57"/>
    <cellStyle name="Regular 2" xfId="147"/>
    <cellStyle name="Title" xfId="58" builtinId="15" customBuiltin="1"/>
    <cellStyle name="Title 2" xfId="148"/>
    <cellStyle name="TitleA" xfId="59"/>
    <cellStyle name="TitleA 2" xfId="149"/>
    <cellStyle name="TitleC" xfId="60"/>
    <cellStyle name="TitleC 2" xfId="150"/>
    <cellStyle name="TitleE8" xfId="61"/>
    <cellStyle name="TitleE8 2" xfId="151"/>
    <cellStyle name="TitleE8x" xfId="62"/>
    <cellStyle name="TitleE8x 2" xfId="152"/>
    <cellStyle name="TitleF" xfId="63"/>
    <cellStyle name="TitleF 2" xfId="153"/>
    <cellStyle name="TitleT" xfId="64"/>
    <cellStyle name="TitleT 2" xfId="154"/>
    <cellStyle name="TitleYC89" xfId="65"/>
    <cellStyle name="TitleYC89 2" xfId="155"/>
    <cellStyle name="TitleZ" xfId="66"/>
    <cellStyle name="TitleZ 2" xfId="156"/>
    <cellStyle name="Total" xfId="67" builtinId="25" customBuiltin="1"/>
    <cellStyle name="Total 2" xfId="157"/>
    <cellStyle name="Warning Text" xfId="68" builtinId="11" customBuiltin="1"/>
    <cellStyle name="Warning Text 2" xfId="158"/>
  </cellStyles>
  <dxfs count="3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Zeros="0" tabSelected="1" showOutlineSymbols="0" view="pageBreakPreview" topLeftCell="B1" zoomScale="75" zoomScaleNormal="75" zoomScaleSheetLayoutView="75" workbookViewId="0">
      <selection activeCell="G76" sqref="G76"/>
    </sheetView>
  </sheetViews>
  <sheetFormatPr defaultColWidth="13.5703125" defaultRowHeight="15" x14ac:dyDescent="0.2"/>
  <cols>
    <col min="1" max="1" width="9.140625" style="64" hidden="1" customWidth="1"/>
    <col min="2" max="2" width="11.28515625" style="17" customWidth="1"/>
    <col min="3" max="3" width="47.28515625" style="68" customWidth="1"/>
    <col min="4" max="4" width="16.42578125" style="69" customWidth="1"/>
    <col min="5" max="5" width="8.7109375" style="68" customWidth="1"/>
    <col min="6" max="6" width="15.140625" style="68" customWidth="1"/>
    <col min="7" max="7" width="15.140625" style="84" customWidth="1"/>
    <col min="8" max="8" width="21.5703125" style="67" customWidth="1"/>
    <col min="9" max="16384" width="13.5703125" style="14"/>
  </cols>
  <sheetData>
    <row r="1" spans="1:11" ht="15.75" x14ac:dyDescent="0.2">
      <c r="A1" s="13"/>
      <c r="B1" s="102" t="s">
        <v>166</v>
      </c>
      <c r="C1" s="103"/>
      <c r="D1" s="103"/>
      <c r="E1" s="103"/>
      <c r="F1" s="103"/>
      <c r="G1" s="104"/>
      <c r="H1" s="105"/>
      <c r="I1" s="134"/>
      <c r="J1" s="133"/>
      <c r="K1" s="133"/>
    </row>
    <row r="2" spans="1:11" x14ac:dyDescent="0.2">
      <c r="A2" s="15"/>
      <c r="B2" s="106" t="s">
        <v>190</v>
      </c>
      <c r="C2" s="107"/>
      <c r="D2" s="107"/>
      <c r="E2" s="107"/>
      <c r="F2" s="107"/>
      <c r="G2" s="108"/>
      <c r="H2" s="109"/>
    </row>
    <row r="3" spans="1:11" x14ac:dyDescent="0.2">
      <c r="A3" s="16"/>
      <c r="B3" s="110" t="s">
        <v>167</v>
      </c>
      <c r="C3" s="111"/>
      <c r="D3" s="111"/>
      <c r="E3" s="111"/>
      <c r="F3" s="111"/>
      <c r="G3" s="112"/>
      <c r="H3" s="113"/>
    </row>
    <row r="4" spans="1:11" x14ac:dyDescent="0.2">
      <c r="A4" s="89" t="s">
        <v>55</v>
      </c>
      <c r="B4" s="114" t="s">
        <v>38</v>
      </c>
      <c r="C4" s="18" t="s">
        <v>39</v>
      </c>
      <c r="D4" s="19" t="s">
        <v>168</v>
      </c>
      <c r="E4" s="20" t="s">
        <v>40</v>
      </c>
      <c r="F4" s="20" t="s">
        <v>169</v>
      </c>
      <c r="G4" s="78" t="s">
        <v>36</v>
      </c>
      <c r="H4" s="115" t="s">
        <v>41</v>
      </c>
    </row>
    <row r="5" spans="1:11" ht="15.75" thickBot="1" x14ac:dyDescent="0.25">
      <c r="A5" s="90"/>
      <c r="B5" s="116"/>
      <c r="C5" s="21"/>
      <c r="D5" s="22" t="s">
        <v>170</v>
      </c>
      <c r="E5" s="23"/>
      <c r="F5" s="24" t="s">
        <v>171</v>
      </c>
      <c r="G5" s="79"/>
      <c r="H5" s="117"/>
    </row>
    <row r="6" spans="1:11" s="26" customFormat="1" ht="30" customHeight="1" thickTop="1" thickBot="1" x14ac:dyDescent="0.25">
      <c r="A6" s="25"/>
      <c r="B6" s="118" t="s">
        <v>112</v>
      </c>
      <c r="C6" s="136" t="s">
        <v>172</v>
      </c>
      <c r="D6" s="137"/>
      <c r="E6" s="137"/>
      <c r="F6" s="138"/>
      <c r="G6" s="80"/>
      <c r="H6" s="119" t="s">
        <v>37</v>
      </c>
    </row>
    <row r="7" spans="1:11" ht="36" customHeight="1" thickBot="1" x14ac:dyDescent="0.25">
      <c r="A7" s="27"/>
      <c r="B7" s="120"/>
      <c r="C7" s="28" t="s">
        <v>50</v>
      </c>
      <c r="D7" s="33"/>
      <c r="E7" s="30" t="s">
        <v>37</v>
      </c>
      <c r="F7" s="30" t="s">
        <v>37</v>
      </c>
      <c r="G7" s="81" t="s">
        <v>37</v>
      </c>
      <c r="H7" s="121"/>
    </row>
    <row r="8" spans="1:11" ht="23.25" customHeight="1" thickBot="1" x14ac:dyDescent="0.25">
      <c r="A8" s="4" t="s">
        <v>84</v>
      </c>
      <c r="B8" s="2" t="s">
        <v>51</v>
      </c>
      <c r="C8" s="5" t="s">
        <v>17</v>
      </c>
      <c r="D8" s="6" t="s">
        <v>153</v>
      </c>
      <c r="E8" s="7" t="s">
        <v>43</v>
      </c>
      <c r="F8" s="130">
        <v>45</v>
      </c>
      <c r="G8" s="9"/>
      <c r="H8" s="122">
        <f t="shared" ref="H8:H11" si="0">IF(ISBLANK(E8),0,ROUND(G8,2)*F8)</f>
        <v>0</v>
      </c>
    </row>
    <row r="9" spans="1:11" ht="27" customHeight="1" thickBot="1" x14ac:dyDescent="0.25">
      <c r="A9" s="1" t="s">
        <v>61</v>
      </c>
      <c r="B9" s="2" t="s">
        <v>47</v>
      </c>
      <c r="C9" s="5" t="s">
        <v>12</v>
      </c>
      <c r="D9" s="29" t="s">
        <v>153</v>
      </c>
      <c r="E9" s="7" t="s">
        <v>42</v>
      </c>
      <c r="F9" s="130">
        <v>75</v>
      </c>
      <c r="G9" s="9"/>
      <c r="H9" s="122">
        <f t="shared" si="0"/>
        <v>0</v>
      </c>
    </row>
    <row r="10" spans="1:11" ht="25.5" customHeight="1" thickBot="1" x14ac:dyDescent="0.25">
      <c r="A10" s="1" t="s">
        <v>62</v>
      </c>
      <c r="B10" s="2" t="s">
        <v>14</v>
      </c>
      <c r="C10" s="5" t="s">
        <v>19</v>
      </c>
      <c r="D10" s="33" t="s">
        <v>153</v>
      </c>
      <c r="E10" s="7"/>
      <c r="F10" s="10"/>
      <c r="G10" s="11"/>
      <c r="H10" s="122">
        <f t="shared" si="0"/>
        <v>0</v>
      </c>
    </row>
    <row r="11" spans="1:11" ht="27" customHeight="1" thickBot="1" x14ac:dyDescent="0.25">
      <c r="A11" s="4" t="s">
        <v>63</v>
      </c>
      <c r="B11" s="8" t="s">
        <v>74</v>
      </c>
      <c r="C11" s="5" t="s">
        <v>122</v>
      </c>
      <c r="D11" s="3" t="s">
        <v>37</v>
      </c>
      <c r="E11" s="7" t="s">
        <v>44</v>
      </c>
      <c r="F11" s="130">
        <v>25</v>
      </c>
      <c r="G11" s="9"/>
      <c r="H11" s="122">
        <f t="shared" si="0"/>
        <v>0</v>
      </c>
    </row>
    <row r="12" spans="1:11" ht="35.25" customHeight="1" thickBot="1" x14ac:dyDescent="0.25">
      <c r="A12" s="91" t="s">
        <v>64</v>
      </c>
      <c r="B12" s="31" t="s">
        <v>15</v>
      </c>
      <c r="C12" s="32" t="s">
        <v>70</v>
      </c>
      <c r="D12" s="33" t="s">
        <v>174</v>
      </c>
      <c r="E12" s="34" t="s">
        <v>43</v>
      </c>
      <c r="F12" s="130">
        <v>80</v>
      </c>
      <c r="G12" s="85"/>
      <c r="H12" s="122">
        <f>IF(ISBLANK(E12),0,ROUND(G12,2)*F12)</f>
        <v>0</v>
      </c>
    </row>
    <row r="13" spans="1:11" s="26" customFormat="1" ht="30" customHeight="1" thickBot="1" x14ac:dyDescent="0.25">
      <c r="A13" s="27"/>
      <c r="B13" s="120"/>
      <c r="C13" s="36" t="s">
        <v>175</v>
      </c>
      <c r="D13" s="29"/>
      <c r="E13" s="37"/>
      <c r="F13" s="29"/>
      <c r="G13" s="81"/>
      <c r="H13" s="121"/>
    </row>
    <row r="14" spans="1:11" ht="29.25" customHeight="1" thickBot="1" x14ac:dyDescent="0.25">
      <c r="A14" s="92" t="s">
        <v>127</v>
      </c>
      <c r="B14" s="31" t="s">
        <v>29</v>
      </c>
      <c r="C14" s="32" t="s">
        <v>91</v>
      </c>
      <c r="D14" s="33" t="s">
        <v>151</v>
      </c>
      <c r="E14" s="34"/>
      <c r="F14" s="35" t="str">
        <f>IF(OR(NOT(ISBLANK(F15)),NOT(ISBLANK(F48)),NOT(ISBLANK(#REF!)),NOT(ISBLANK(F60)),NOT(ISBLANK(F70)),NOT(ISBLANK(#REF!)),NOT(ISBLANK(#REF!)),NOT(ISBLANK(#REF!))),"."," ")</f>
        <v>.</v>
      </c>
      <c r="G14" s="38"/>
      <c r="H14" s="122"/>
    </row>
    <row r="15" spans="1:11" ht="29.25" customHeight="1" thickBot="1" x14ac:dyDescent="0.25">
      <c r="A15" s="92" t="s">
        <v>128</v>
      </c>
      <c r="B15" s="39" t="s">
        <v>74</v>
      </c>
      <c r="C15" s="32" t="s">
        <v>87</v>
      </c>
      <c r="D15" s="33" t="s">
        <v>37</v>
      </c>
      <c r="E15" s="34" t="s">
        <v>42</v>
      </c>
      <c r="F15" s="130">
        <v>145</v>
      </c>
      <c r="G15" s="85"/>
      <c r="H15" s="122">
        <f>IF(ISBLANK(E15),0,ROUND(G15,2)*F15)</f>
        <v>0</v>
      </c>
    </row>
    <row r="16" spans="1:11" ht="39" customHeight="1" thickBot="1" x14ac:dyDescent="0.25">
      <c r="A16" s="92" t="s">
        <v>129</v>
      </c>
      <c r="B16" s="31" t="s">
        <v>18</v>
      </c>
      <c r="C16" s="32" t="s">
        <v>92</v>
      </c>
      <c r="D16" s="33" t="s">
        <v>151</v>
      </c>
      <c r="E16" s="34"/>
      <c r="F16" s="35" t="str">
        <f>IF(OR(NOT(ISBLANK(#REF!)),NOT(ISBLANK(F17)),NOT(ISBLANK(F18)),NOT(ISBLANK(F19)),NOT(ISBLANK(#REF!)),NOT(ISBLANK(F48)),NOT(ISBLANK(#REF!)),NOT(ISBLANK(F54)),NOT(ISBLANK(F60)),NOT(ISBLANK(#REF!)),NOT(ISBLANK(#REF!)),NOT(ISBLANK(#REF!)),NOT(ISBLANK(#REF!)),NOT(ISBLANK(#REF!)),NOT(ISBLANK(#REF!)),NOT(ISBLANK(#REF!))),"."," ")</f>
        <v>.</v>
      </c>
      <c r="G16" s="40"/>
      <c r="H16" s="122"/>
    </row>
    <row r="17" spans="1:8" s="26" customFormat="1" ht="30" customHeight="1" thickBot="1" x14ac:dyDescent="0.25">
      <c r="A17" s="92" t="s">
        <v>130</v>
      </c>
      <c r="B17" s="39" t="s">
        <v>74</v>
      </c>
      <c r="C17" s="32" t="s">
        <v>88</v>
      </c>
      <c r="D17" s="33" t="s">
        <v>37</v>
      </c>
      <c r="E17" s="34" t="s">
        <v>42</v>
      </c>
      <c r="F17" s="130">
        <v>20</v>
      </c>
      <c r="G17" s="85"/>
      <c r="H17" s="122">
        <f t="shared" ref="H17:H19" si="1">IF(ISBLANK(E17),0,ROUND(G17,2)*F17)</f>
        <v>0</v>
      </c>
    </row>
    <row r="18" spans="1:8" ht="29.25" customHeight="1" thickBot="1" x14ac:dyDescent="0.25">
      <c r="A18" s="92" t="s">
        <v>131</v>
      </c>
      <c r="B18" s="39" t="s">
        <v>75</v>
      </c>
      <c r="C18" s="32" t="s">
        <v>89</v>
      </c>
      <c r="D18" s="33" t="s">
        <v>37</v>
      </c>
      <c r="E18" s="34" t="s">
        <v>42</v>
      </c>
      <c r="F18" s="130">
        <v>70</v>
      </c>
      <c r="G18" s="85"/>
      <c r="H18" s="122">
        <f t="shared" si="1"/>
        <v>0</v>
      </c>
    </row>
    <row r="19" spans="1:8" ht="27" customHeight="1" thickBot="1" x14ac:dyDescent="0.25">
      <c r="A19" s="92" t="s">
        <v>132</v>
      </c>
      <c r="B19" s="39" t="s">
        <v>76</v>
      </c>
      <c r="C19" s="32" t="s">
        <v>90</v>
      </c>
      <c r="D19" s="33" t="s">
        <v>37</v>
      </c>
      <c r="E19" s="34" t="s">
        <v>42</v>
      </c>
      <c r="F19" s="130">
        <v>95</v>
      </c>
      <c r="G19" s="85"/>
      <c r="H19" s="122">
        <f t="shared" si="1"/>
        <v>0</v>
      </c>
    </row>
    <row r="20" spans="1:8" ht="30" customHeight="1" thickBot="1" x14ac:dyDescent="0.25">
      <c r="A20" s="92" t="s">
        <v>65</v>
      </c>
      <c r="B20" s="31" t="s">
        <v>16</v>
      </c>
      <c r="C20" s="32" t="s">
        <v>33</v>
      </c>
      <c r="D20" s="33" t="s">
        <v>176</v>
      </c>
      <c r="E20" s="34"/>
      <c r="F20" s="35" t="str">
        <f>IF(OR(NOT(ISBLANK(#REF!)),NOT(ISBLANK(F21))),"."," ")</f>
        <v>.</v>
      </c>
      <c r="G20" s="38"/>
      <c r="H20" s="122"/>
    </row>
    <row r="21" spans="1:8" ht="36" customHeight="1" thickBot="1" x14ac:dyDescent="0.25">
      <c r="A21" s="92" t="s">
        <v>66</v>
      </c>
      <c r="B21" s="39" t="s">
        <v>74</v>
      </c>
      <c r="C21" s="32" t="s">
        <v>49</v>
      </c>
      <c r="D21" s="33" t="s">
        <v>37</v>
      </c>
      <c r="E21" s="34" t="s">
        <v>45</v>
      </c>
      <c r="F21" s="130">
        <v>800</v>
      </c>
      <c r="G21" s="85"/>
      <c r="H21" s="122">
        <f>IF(ISBLANK(E21),0,ROUND(G21,2)*F21)</f>
        <v>0</v>
      </c>
    </row>
    <row r="22" spans="1:8" ht="36" customHeight="1" thickBot="1" x14ac:dyDescent="0.25">
      <c r="A22" s="92" t="s">
        <v>67</v>
      </c>
      <c r="B22" s="31" t="s">
        <v>173</v>
      </c>
      <c r="C22" s="32" t="s">
        <v>34</v>
      </c>
      <c r="D22" s="33" t="s">
        <v>176</v>
      </c>
      <c r="E22" s="34"/>
      <c r="F22" s="35" t="str">
        <f>IF(OR(NOT(ISBLANK(#REF!)),NOT(ISBLANK(F24))),"."," ")</f>
        <v>.</v>
      </c>
      <c r="G22" s="38"/>
      <c r="H22" s="122"/>
    </row>
    <row r="23" spans="1:8" ht="36" customHeight="1" thickBot="1" x14ac:dyDescent="0.25">
      <c r="A23" s="93" t="s">
        <v>154</v>
      </c>
      <c r="B23" s="41" t="s">
        <v>74</v>
      </c>
      <c r="C23" s="42" t="s">
        <v>155</v>
      </c>
      <c r="D23" s="43"/>
      <c r="E23" s="44" t="s">
        <v>45</v>
      </c>
      <c r="F23" s="130">
        <v>345</v>
      </c>
      <c r="G23" s="85"/>
      <c r="H23" s="122">
        <f>IF(ISBLANK(E23),0,ROUND(G23,2)*F23)</f>
        <v>0</v>
      </c>
    </row>
    <row r="24" spans="1:8" ht="36" customHeight="1" thickBot="1" x14ac:dyDescent="0.25">
      <c r="A24" s="92" t="s">
        <v>85</v>
      </c>
      <c r="B24" s="39" t="s">
        <v>75</v>
      </c>
      <c r="C24" s="32" t="s">
        <v>48</v>
      </c>
      <c r="D24" s="33" t="s">
        <v>37</v>
      </c>
      <c r="E24" s="34" t="s">
        <v>45</v>
      </c>
      <c r="F24" s="130">
        <v>205</v>
      </c>
      <c r="G24" s="85"/>
      <c r="H24" s="122">
        <f>IF(ISBLANK(E24),0,ROUND(G24,2)*F24)</f>
        <v>0</v>
      </c>
    </row>
    <row r="25" spans="1:8" ht="32.25" customHeight="1" thickBot="1" x14ac:dyDescent="0.25">
      <c r="A25" s="92" t="s">
        <v>133</v>
      </c>
      <c r="B25" s="31" t="s">
        <v>20</v>
      </c>
      <c r="C25" s="32" t="s">
        <v>71</v>
      </c>
      <c r="D25" s="33" t="s">
        <v>0</v>
      </c>
      <c r="E25" s="34"/>
      <c r="F25" s="35" t="str">
        <f>IF(OR(NOT(ISBLANK(#REF!)),NOT(ISBLANK(F48)),NOT(ISBLANK(#REF!)),NOT(ISBLANK(F54)),NOT(ISBLANK(F70)),NOT(ISBLANK(F77)),NOT(ISBLANK(#REF!))),"."," ")</f>
        <v>.</v>
      </c>
      <c r="G25" s="38"/>
      <c r="H25" s="122"/>
    </row>
    <row r="26" spans="1:8" s="26" customFormat="1" ht="30" customHeight="1" thickBot="1" x14ac:dyDescent="0.25">
      <c r="A26" s="92" t="s">
        <v>147</v>
      </c>
      <c r="B26" s="39" t="s">
        <v>74</v>
      </c>
      <c r="C26" s="32" t="s">
        <v>1</v>
      </c>
      <c r="D26" s="33"/>
      <c r="E26" s="34" t="s">
        <v>42</v>
      </c>
      <c r="F26" s="130">
        <v>2</v>
      </c>
      <c r="G26" s="85"/>
      <c r="H26" s="122">
        <f>IF(ISBLANK(E26),0,ROUND(G26,2)*F26)</f>
        <v>0</v>
      </c>
    </row>
    <row r="27" spans="1:8" s="26" customFormat="1" ht="30" customHeight="1" thickBot="1" x14ac:dyDescent="0.25">
      <c r="A27" s="92" t="s">
        <v>134</v>
      </c>
      <c r="B27" s="31" t="s">
        <v>21</v>
      </c>
      <c r="C27" s="32" t="s">
        <v>72</v>
      </c>
      <c r="D27" s="33" t="s">
        <v>0</v>
      </c>
      <c r="E27" s="34"/>
      <c r="F27" s="35" t="str">
        <f>IF(OR(NOT(ISBLANK(#REF!)),NOT(ISBLANK(#REF!)),NOT(ISBLANK(F60)),NOT(ISBLANK(#REF!)),NOT(ISBLANK(#REF!)), NOT(ISBLANK(#REF!)),NOT(ISBLANK(#REF!)),NOT(ISBLANK(#REF!)),NOT(ISBLANK(#REF!)),NOT(ISBLANK(#REF!)),NOT(ISBLANK(#REF!))),"."," ")</f>
        <v>.</v>
      </c>
      <c r="G27" s="38"/>
      <c r="H27" s="122"/>
    </row>
    <row r="28" spans="1:8" ht="36" customHeight="1" thickBot="1" x14ac:dyDescent="0.25">
      <c r="A28" s="92" t="s">
        <v>135</v>
      </c>
      <c r="B28" s="39" t="s">
        <v>74</v>
      </c>
      <c r="C28" s="32" t="s">
        <v>2</v>
      </c>
      <c r="D28" s="33" t="s">
        <v>82</v>
      </c>
      <c r="E28" s="34"/>
      <c r="F28" s="35" t="str">
        <f>IF(OR(NOT(ISBLANK(F29)),NOT(ISBLANK(F30)),NOT(ISBLANK(F48))),"."," ")</f>
        <v>.</v>
      </c>
      <c r="G28" s="38"/>
      <c r="H28" s="122"/>
    </row>
    <row r="29" spans="1:8" ht="36" customHeight="1" thickBot="1" x14ac:dyDescent="0.25">
      <c r="A29" s="92" t="s">
        <v>136</v>
      </c>
      <c r="B29" s="45" t="s">
        <v>113</v>
      </c>
      <c r="C29" s="32" t="s">
        <v>114</v>
      </c>
      <c r="D29" s="33"/>
      <c r="E29" s="34" t="s">
        <v>42</v>
      </c>
      <c r="F29" s="130">
        <v>10</v>
      </c>
      <c r="G29" s="85"/>
      <c r="H29" s="122">
        <f>IF(ISBLANK(E29),0,ROUND(G29,2)*F29)</f>
        <v>0</v>
      </c>
    </row>
    <row r="30" spans="1:8" s="26" customFormat="1" ht="30" customHeight="1" thickBot="1" x14ac:dyDescent="0.25">
      <c r="A30" s="92" t="s">
        <v>137</v>
      </c>
      <c r="B30" s="45" t="s">
        <v>115</v>
      </c>
      <c r="C30" s="32" t="s">
        <v>116</v>
      </c>
      <c r="D30" s="33"/>
      <c r="E30" s="34" t="s">
        <v>42</v>
      </c>
      <c r="F30" s="130">
        <v>10</v>
      </c>
      <c r="G30" s="85"/>
      <c r="H30" s="122">
        <f>IF(ISBLANK(E30),0,ROUND(G30,2)*F30)</f>
        <v>0</v>
      </c>
    </row>
    <row r="31" spans="1:8" ht="30" customHeight="1" thickBot="1" x14ac:dyDescent="0.25">
      <c r="A31" s="92"/>
      <c r="B31" s="39" t="s">
        <v>75</v>
      </c>
      <c r="C31" s="32" t="s">
        <v>177</v>
      </c>
      <c r="D31" s="33" t="s">
        <v>178</v>
      </c>
      <c r="E31" s="34" t="s">
        <v>42</v>
      </c>
      <c r="F31" s="130">
        <v>1435</v>
      </c>
      <c r="G31" s="85"/>
      <c r="H31" s="122">
        <f>IF(ISBLANK(E31),0,ROUND(G31,2)*F31)</f>
        <v>0</v>
      </c>
    </row>
    <row r="32" spans="1:8" ht="30" customHeight="1" thickBot="1" x14ac:dyDescent="0.25">
      <c r="A32" s="92" t="s">
        <v>138</v>
      </c>
      <c r="B32" s="31" t="s">
        <v>22</v>
      </c>
      <c r="C32" s="32" t="s">
        <v>32</v>
      </c>
      <c r="D32" s="33" t="s">
        <v>149</v>
      </c>
      <c r="E32" s="34"/>
      <c r="F32" s="35" t="str">
        <f>IF(OR(NOT(ISBLANK(F34)),NOT(ISBLANK(F35)),NOT(ISBLANK(F48)),NOT(ISBLANK(F70)),NOT(ISBLANK(#REF!)),NOT(ISBLANK(#REF!)),NOT(ISBLANK(#REF!)),NOT(ISBLANK(#REF!)),NOT(ISBLANK(#REF!)),NOT(ISBLANK(#REF!)),NOT(ISBLANK(#REF!)),NOT(ISBLANK(#REF!)),NOT(ISBLANK(#REF!)),NOT(ISBLANK(#REF!)),NOT(ISBLANK(#REF!)),NOT(ISBLANK(#REF!)),NOT(ISBLANK(#REF!)),NOT(ISBLANK(#REF!)),NOT(ISBLANK(#REF!)),,NOT(ISBLANK(#REF!)),NOT(ISBLANK(#REF!)),NOT(ISBLANK(#REF!)),NOT(ISBLANK(#REF!)),NOT(ISBLANK(F78)),NOT(ISBLANK(#REF!)),NOT(ISBLANK(F79)),NOT(ISBLANK(F81)),NOT(ISBLANK(F82)),NOT(ISBLANK(F83))),"."," ")</f>
        <v>.</v>
      </c>
      <c r="G32" s="38"/>
      <c r="H32" s="122"/>
    </row>
    <row r="33" spans="1:8" ht="30" customHeight="1" thickBot="1" x14ac:dyDescent="0.25">
      <c r="A33" s="92" t="s">
        <v>139</v>
      </c>
      <c r="B33" s="39" t="s">
        <v>74</v>
      </c>
      <c r="C33" s="46" t="s">
        <v>159</v>
      </c>
      <c r="D33" s="47" t="s">
        <v>117</v>
      </c>
      <c r="E33" s="34"/>
      <c r="F33" s="35" t="str">
        <f>IF(OR(NOT(ISBLANK(F34)),NOT(ISBLANK(F35)),NOT(ISBLANK(F48))),"."," ")</f>
        <v>.</v>
      </c>
      <c r="G33" s="38"/>
      <c r="H33" s="122"/>
    </row>
    <row r="34" spans="1:8" ht="24" customHeight="1" thickBot="1" x14ac:dyDescent="0.25">
      <c r="A34" s="92" t="s">
        <v>140</v>
      </c>
      <c r="B34" s="45" t="s">
        <v>113</v>
      </c>
      <c r="C34" s="32" t="s">
        <v>118</v>
      </c>
      <c r="D34" s="33"/>
      <c r="E34" s="34" t="s">
        <v>46</v>
      </c>
      <c r="F34" s="130">
        <v>25</v>
      </c>
      <c r="G34" s="85"/>
      <c r="H34" s="122">
        <f>IF(ISBLANK(E34),0,ROUND(G34,2)*F34)</f>
        <v>0</v>
      </c>
    </row>
    <row r="35" spans="1:8" s="49" customFormat="1" ht="25.5" customHeight="1" thickBot="1" x14ac:dyDescent="0.25">
      <c r="A35" s="92" t="s">
        <v>141</v>
      </c>
      <c r="B35" s="45" t="s">
        <v>115</v>
      </c>
      <c r="C35" s="32" t="s">
        <v>119</v>
      </c>
      <c r="D35" s="33"/>
      <c r="E35" s="34" t="s">
        <v>46</v>
      </c>
      <c r="F35" s="131">
        <v>50</v>
      </c>
      <c r="G35" s="85"/>
      <c r="H35" s="122">
        <f>IF(ISBLANK(E35),0,ROUND(G35,2)*F35)</f>
        <v>0</v>
      </c>
    </row>
    <row r="36" spans="1:8" ht="33.75" customHeight="1" thickBot="1" x14ac:dyDescent="0.25">
      <c r="A36" s="92" t="s">
        <v>142</v>
      </c>
      <c r="B36" s="39" t="s">
        <v>75</v>
      </c>
      <c r="C36" s="32" t="s">
        <v>160</v>
      </c>
      <c r="D36" s="33" t="s">
        <v>83</v>
      </c>
      <c r="E36" s="34" t="s">
        <v>46</v>
      </c>
      <c r="F36" s="130">
        <v>85</v>
      </c>
      <c r="G36" s="85"/>
      <c r="H36" s="122">
        <f t="shared" ref="H36" si="2">IF(ISBLANK(E36),0,ROUND(G36,2)*F36)</f>
        <v>0</v>
      </c>
    </row>
    <row r="37" spans="1:8" ht="24" customHeight="1" thickBot="1" x14ac:dyDescent="0.25">
      <c r="A37" s="92" t="s">
        <v>152</v>
      </c>
      <c r="B37" s="39" t="s">
        <v>76</v>
      </c>
      <c r="C37" s="46" t="s">
        <v>150</v>
      </c>
      <c r="D37" s="33" t="s">
        <v>120</v>
      </c>
      <c r="E37" s="34" t="s">
        <v>46</v>
      </c>
      <c r="F37" s="130">
        <v>230</v>
      </c>
      <c r="G37" s="85"/>
      <c r="H37" s="122">
        <f>IF(ISBLANK(E37),0,ROUND(G37,2)*F37)</f>
        <v>0</v>
      </c>
    </row>
    <row r="38" spans="1:8" ht="27" customHeight="1" thickBot="1" x14ac:dyDescent="0.25">
      <c r="A38" s="92" t="s">
        <v>143</v>
      </c>
      <c r="B38" s="39" t="s">
        <v>77</v>
      </c>
      <c r="C38" s="46" t="s">
        <v>194</v>
      </c>
      <c r="D38" s="33" t="s">
        <v>73</v>
      </c>
      <c r="E38" s="34" t="s">
        <v>46</v>
      </c>
      <c r="F38" s="130">
        <v>45</v>
      </c>
      <c r="G38" s="85"/>
      <c r="H38" s="122">
        <f>IF(ISBLANK(E38),0,ROUND(G38,2)*F38)</f>
        <v>0</v>
      </c>
    </row>
    <row r="39" spans="1:8" ht="33" customHeight="1" thickBot="1" x14ac:dyDescent="0.25">
      <c r="A39" s="92" t="s">
        <v>93</v>
      </c>
      <c r="B39" s="31" t="s">
        <v>23</v>
      </c>
      <c r="C39" s="46" t="s">
        <v>35</v>
      </c>
      <c r="D39" s="47" t="s">
        <v>125</v>
      </c>
      <c r="E39" s="48" t="s">
        <v>42</v>
      </c>
      <c r="F39" s="130">
        <v>150</v>
      </c>
      <c r="G39" s="85"/>
      <c r="H39" s="122">
        <f>IF(ISBLANK(E39),0,ROUND(G39,2)*F39)</f>
        <v>0</v>
      </c>
    </row>
    <row r="40" spans="1:8" ht="24.75" customHeight="1" thickBot="1" x14ac:dyDescent="0.25">
      <c r="A40" s="92" t="s">
        <v>94</v>
      </c>
      <c r="B40" s="39" t="s">
        <v>74</v>
      </c>
      <c r="C40" s="32" t="s">
        <v>78</v>
      </c>
      <c r="D40" s="33"/>
      <c r="E40" s="34"/>
      <c r="F40" s="35" t="str">
        <f>IF(OR(NOT(ISBLANK(F41)),NOT(ISBLANK(#REF!))),"."," ")</f>
        <v>.</v>
      </c>
      <c r="G40" s="38"/>
      <c r="H40" s="122"/>
    </row>
    <row r="41" spans="1:8" ht="27" customHeight="1" thickBot="1" x14ac:dyDescent="0.25">
      <c r="A41" s="92" t="s">
        <v>95</v>
      </c>
      <c r="B41" s="45" t="s">
        <v>113</v>
      </c>
      <c r="C41" s="32" t="s">
        <v>121</v>
      </c>
      <c r="D41" s="33"/>
      <c r="E41" s="34" t="s">
        <v>44</v>
      </c>
      <c r="F41" s="130">
        <v>4755</v>
      </c>
      <c r="G41" s="85"/>
      <c r="H41" s="122">
        <f>IF(ISBLANK(E41),0,ROUND(G41,2)*F41)</f>
        <v>0</v>
      </c>
    </row>
    <row r="42" spans="1:8" ht="25.5" customHeight="1" thickBot="1" x14ac:dyDescent="0.25">
      <c r="A42" s="94" t="s">
        <v>96</v>
      </c>
      <c r="B42" s="39" t="s">
        <v>75</v>
      </c>
      <c r="C42" s="32" t="s">
        <v>79</v>
      </c>
      <c r="D42" s="33"/>
      <c r="E42" s="34"/>
      <c r="F42" s="35" t="str">
        <f>IF(OR(NOT(ISBLANK(F43)),NOT(ISBLANK(F48)),NOT(ISBLANK(#REF!))),"."," ")</f>
        <v>.</v>
      </c>
      <c r="G42" s="38"/>
      <c r="H42" s="122"/>
    </row>
    <row r="43" spans="1:8" ht="25.5" customHeight="1" thickBot="1" x14ac:dyDescent="0.25">
      <c r="A43" s="92" t="s">
        <v>97</v>
      </c>
      <c r="B43" s="45" t="s">
        <v>113</v>
      </c>
      <c r="C43" s="32" t="s">
        <v>121</v>
      </c>
      <c r="D43" s="33"/>
      <c r="E43" s="34" t="s">
        <v>44</v>
      </c>
      <c r="F43" s="130">
        <v>460</v>
      </c>
      <c r="G43" s="85"/>
      <c r="H43" s="122">
        <f>IF(ISBLANK(E43),0,ROUND(G43,2)*F43)</f>
        <v>0</v>
      </c>
    </row>
    <row r="44" spans="1:8" ht="25.5" customHeight="1" thickBot="1" x14ac:dyDescent="0.25">
      <c r="A44" s="92" t="s">
        <v>98</v>
      </c>
      <c r="B44" s="31" t="s">
        <v>24</v>
      </c>
      <c r="C44" s="32" t="s">
        <v>13</v>
      </c>
      <c r="D44" s="33" t="s">
        <v>157</v>
      </c>
      <c r="E44" s="34"/>
      <c r="F44" s="35" t="str">
        <f>IF(OR(NOT(ISBLANK(F45)),NOT(ISBLANK(#REF!)),NOT(ISBLANK(F60)),NOT(ISBLANK(#REF!))),"."," ")</f>
        <v>.</v>
      </c>
      <c r="G44" s="38"/>
      <c r="H44" s="122"/>
    </row>
    <row r="45" spans="1:8" ht="27.75" customHeight="1" thickBot="1" x14ac:dyDescent="0.25">
      <c r="A45" s="92" t="s">
        <v>99</v>
      </c>
      <c r="B45" s="39" t="s">
        <v>74</v>
      </c>
      <c r="C45" s="46" t="s">
        <v>161</v>
      </c>
      <c r="D45" s="33" t="s">
        <v>37</v>
      </c>
      <c r="E45" s="34" t="s">
        <v>42</v>
      </c>
      <c r="F45" s="130">
        <v>815</v>
      </c>
      <c r="G45" s="85"/>
      <c r="H45" s="122">
        <f>IF(ISBLANK(E45),0,ROUND(G45,2)*F45)</f>
        <v>0</v>
      </c>
    </row>
    <row r="46" spans="1:8" ht="30" customHeight="1" thickBot="1" x14ac:dyDescent="0.25">
      <c r="A46" s="95" t="s">
        <v>105</v>
      </c>
      <c r="B46" s="8" t="s">
        <v>75</v>
      </c>
      <c r="C46" s="5" t="s">
        <v>162</v>
      </c>
      <c r="D46" s="3" t="s">
        <v>37</v>
      </c>
      <c r="E46" s="7" t="s">
        <v>42</v>
      </c>
      <c r="F46" s="130">
        <v>50</v>
      </c>
      <c r="G46" s="86"/>
      <c r="H46" s="122">
        <f t="shared" ref="H46:H53" si="3">IF(ISBLANK(E46),0,ROUND(G46,2)*F46)</f>
        <v>0</v>
      </c>
    </row>
    <row r="47" spans="1:8" ht="27" customHeight="1" thickBot="1" x14ac:dyDescent="0.25">
      <c r="A47" s="92" t="s">
        <v>144</v>
      </c>
      <c r="B47" s="31" t="s">
        <v>25</v>
      </c>
      <c r="C47" s="32" t="s">
        <v>148</v>
      </c>
      <c r="D47" s="50" t="s">
        <v>158</v>
      </c>
      <c r="E47" s="34" t="s">
        <v>45</v>
      </c>
      <c r="F47" s="130">
        <v>65</v>
      </c>
      <c r="G47" s="85"/>
      <c r="H47" s="122">
        <f t="shared" si="3"/>
        <v>0</v>
      </c>
    </row>
    <row r="48" spans="1:8" ht="26.25" customHeight="1" thickBot="1" x14ac:dyDescent="0.25">
      <c r="A48" s="27"/>
      <c r="B48" s="123"/>
      <c r="C48" s="36" t="s">
        <v>179</v>
      </c>
      <c r="D48" s="29"/>
      <c r="E48" s="30"/>
      <c r="F48" s="30"/>
      <c r="G48" s="81"/>
      <c r="H48" s="122">
        <f t="shared" si="3"/>
        <v>0</v>
      </c>
    </row>
    <row r="49" spans="1:8" ht="26.25" customHeight="1" thickBot="1" x14ac:dyDescent="0.25">
      <c r="A49" s="4" t="s">
        <v>80</v>
      </c>
      <c r="B49" s="2" t="s">
        <v>26</v>
      </c>
      <c r="C49" s="5" t="s">
        <v>30</v>
      </c>
      <c r="D49" s="3" t="s">
        <v>156</v>
      </c>
      <c r="E49" s="7"/>
      <c r="F49" s="12"/>
      <c r="G49" s="11"/>
      <c r="H49" s="122">
        <f t="shared" si="3"/>
        <v>0</v>
      </c>
    </row>
    <row r="50" spans="1:8" ht="36.75" customHeight="1" thickBot="1" x14ac:dyDescent="0.25">
      <c r="A50" s="4" t="s">
        <v>81</v>
      </c>
      <c r="B50" s="8" t="s">
        <v>74</v>
      </c>
      <c r="C50" s="5" t="s">
        <v>195</v>
      </c>
      <c r="D50" s="3"/>
      <c r="E50" s="7" t="s">
        <v>42</v>
      </c>
      <c r="F50" s="130">
        <v>60</v>
      </c>
      <c r="G50" s="9"/>
      <c r="H50" s="122">
        <f t="shared" si="3"/>
        <v>0</v>
      </c>
    </row>
    <row r="51" spans="1:8" ht="36" customHeight="1" thickBot="1" x14ac:dyDescent="0.25">
      <c r="A51" s="96"/>
      <c r="B51" s="31" t="s">
        <v>27</v>
      </c>
      <c r="C51" s="32" t="s">
        <v>31</v>
      </c>
      <c r="D51" s="33" t="s">
        <v>197</v>
      </c>
      <c r="E51" s="34"/>
      <c r="F51" s="35"/>
      <c r="G51" s="87"/>
      <c r="H51" s="122">
        <f t="shared" si="3"/>
        <v>0</v>
      </c>
    </row>
    <row r="52" spans="1:8" ht="24.75" customHeight="1" thickBot="1" x14ac:dyDescent="0.25">
      <c r="A52" s="129"/>
      <c r="B52" s="39" t="s">
        <v>74</v>
      </c>
      <c r="C52" s="32" t="s">
        <v>196</v>
      </c>
      <c r="D52" s="33"/>
      <c r="E52" s="7" t="s">
        <v>42</v>
      </c>
      <c r="F52" s="130">
        <v>110</v>
      </c>
      <c r="G52" s="85"/>
      <c r="H52" s="122">
        <f t="shared" si="3"/>
        <v>0</v>
      </c>
    </row>
    <row r="53" spans="1:8" ht="24.75" customHeight="1" thickBot="1" x14ac:dyDescent="0.25">
      <c r="A53" s="129"/>
      <c r="B53" s="39" t="s">
        <v>75</v>
      </c>
      <c r="C53" s="32" t="s">
        <v>198</v>
      </c>
      <c r="D53" s="33"/>
      <c r="E53" s="7" t="s">
        <v>42</v>
      </c>
      <c r="F53" s="130">
        <v>10</v>
      </c>
      <c r="G53" s="85"/>
      <c r="H53" s="122">
        <f t="shared" si="3"/>
        <v>0</v>
      </c>
    </row>
    <row r="54" spans="1:8" ht="38.25" customHeight="1" thickBot="1" x14ac:dyDescent="0.25">
      <c r="A54" s="27"/>
      <c r="B54" s="123"/>
      <c r="C54" s="36" t="s">
        <v>52</v>
      </c>
      <c r="D54" s="29"/>
      <c r="E54" s="51"/>
      <c r="F54" s="30"/>
      <c r="G54" s="81"/>
      <c r="H54" s="121"/>
    </row>
    <row r="55" spans="1:8" ht="24.75" customHeight="1" thickBot="1" x14ac:dyDescent="0.25">
      <c r="A55" s="97" t="s">
        <v>6</v>
      </c>
      <c r="B55" s="31" t="s">
        <v>28</v>
      </c>
      <c r="C55" s="52" t="s">
        <v>163</v>
      </c>
      <c r="D55" s="33" t="s">
        <v>164</v>
      </c>
      <c r="E55" s="34"/>
      <c r="F55" s="35" t="str">
        <f>IF(OR(NOT(ISBLANK(F56)),NOT(ISBLANK(F57)),NOT(ISBLANK(F60)),NOT(ISBLANK(#REF!)),NOT(ISBLANK(#REF!)),NOT(ISBLANK(#REF!)),NOT(ISBLANK(#REF!)),NOT(ISBLANK(#REF!)),NOT(ISBLANK(#REF!)),NOT(ISBLANK(#REF!)),NOT(ISBLANK(#REF!))),"."," ")</f>
        <v>.</v>
      </c>
      <c r="G55" s="38"/>
      <c r="H55" s="122"/>
    </row>
    <row r="56" spans="1:8" ht="33.75" customHeight="1" thickBot="1" x14ac:dyDescent="0.25">
      <c r="A56" s="97" t="s">
        <v>7</v>
      </c>
      <c r="B56" s="39" t="s">
        <v>74</v>
      </c>
      <c r="C56" s="32" t="s">
        <v>180</v>
      </c>
      <c r="D56" s="33"/>
      <c r="E56" s="34" t="s">
        <v>45</v>
      </c>
      <c r="F56" s="131">
        <v>3</v>
      </c>
      <c r="G56" s="85"/>
      <c r="H56" s="122">
        <f>IF(ISBLANK(E56),0,ROUND(G56,2)*F56)</f>
        <v>0</v>
      </c>
    </row>
    <row r="57" spans="1:8" ht="33.75" customHeight="1" thickBot="1" x14ac:dyDescent="0.25">
      <c r="A57" s="97" t="s">
        <v>8</v>
      </c>
      <c r="B57" s="39" t="s">
        <v>75</v>
      </c>
      <c r="C57" s="32" t="s">
        <v>181</v>
      </c>
      <c r="D57" s="33"/>
      <c r="E57" s="34" t="s">
        <v>45</v>
      </c>
      <c r="F57" s="131">
        <v>3</v>
      </c>
      <c r="G57" s="85"/>
      <c r="H57" s="122">
        <f>IF(ISBLANK(E57),0,ROUND(G57,2)*F57)</f>
        <v>0</v>
      </c>
    </row>
    <row r="58" spans="1:8" ht="21.75" customHeight="1" thickBot="1" x14ac:dyDescent="0.25">
      <c r="A58" s="97" t="s">
        <v>9</v>
      </c>
      <c r="B58" s="39" t="s">
        <v>76</v>
      </c>
      <c r="C58" s="46" t="s">
        <v>182</v>
      </c>
      <c r="D58" s="33"/>
      <c r="E58" s="34" t="s">
        <v>45</v>
      </c>
      <c r="F58" s="131">
        <v>3</v>
      </c>
      <c r="G58" s="85"/>
      <c r="H58" s="122">
        <f>IF(ISBLANK(E58),0,ROUND(G58,2)*F58)</f>
        <v>0</v>
      </c>
    </row>
    <row r="59" spans="1:8" ht="37.5" customHeight="1" thickBot="1" x14ac:dyDescent="0.25">
      <c r="A59" s="97" t="s">
        <v>10</v>
      </c>
      <c r="B59" s="39" t="s">
        <v>77</v>
      </c>
      <c r="C59" s="46" t="s">
        <v>183</v>
      </c>
      <c r="D59" s="33"/>
      <c r="E59" s="34" t="s">
        <v>45</v>
      </c>
      <c r="F59" s="131">
        <v>3</v>
      </c>
      <c r="G59" s="85"/>
      <c r="H59" s="122">
        <f>IF(ISBLANK(E59),0,ROUND(G59,2)*F59)</f>
        <v>0</v>
      </c>
    </row>
    <row r="60" spans="1:8" ht="27" customHeight="1" thickBot="1" x14ac:dyDescent="0.25">
      <c r="A60" s="27"/>
      <c r="B60" s="124"/>
      <c r="C60" s="36" t="s">
        <v>53</v>
      </c>
      <c r="D60" s="29"/>
      <c r="E60" s="51"/>
      <c r="F60" s="30"/>
      <c r="G60" s="81"/>
      <c r="H60" s="121"/>
    </row>
    <row r="61" spans="1:8" ht="27" customHeight="1" thickBot="1" x14ac:dyDescent="0.25">
      <c r="A61" s="97" t="s">
        <v>56</v>
      </c>
      <c r="B61" s="31" t="s">
        <v>68</v>
      </c>
      <c r="C61" s="46" t="s">
        <v>184</v>
      </c>
      <c r="D61" s="33" t="s">
        <v>164</v>
      </c>
      <c r="E61" s="34"/>
      <c r="F61" s="35" t="str">
        <f>IF(OR(NOT(ISBLANK(F70)),NOT(ISBLANK(F77)),NOT(ISBLANK(#REF!)),NOT(ISBLANK(#REF!))),"."," ")</f>
        <v>.</v>
      </c>
      <c r="G61" s="38"/>
      <c r="H61" s="122"/>
    </row>
    <row r="62" spans="1:8" ht="24" customHeight="1" thickBot="1" x14ac:dyDescent="0.25">
      <c r="A62" s="97" t="s">
        <v>57</v>
      </c>
      <c r="B62" s="39" t="s">
        <v>74</v>
      </c>
      <c r="C62" s="32" t="s">
        <v>145</v>
      </c>
      <c r="D62" s="33"/>
      <c r="E62" s="34" t="s">
        <v>45</v>
      </c>
      <c r="F62" s="131">
        <v>22</v>
      </c>
      <c r="G62" s="85"/>
      <c r="H62" s="122">
        <f>IF(ISBLANK(E62),0,ROUND(G62,2)*F62)</f>
        <v>0</v>
      </c>
    </row>
    <row r="63" spans="1:8" ht="23.25" customHeight="1" thickBot="1" x14ac:dyDescent="0.25">
      <c r="A63" s="97" t="s">
        <v>58</v>
      </c>
      <c r="B63" s="39" t="s">
        <v>75</v>
      </c>
      <c r="C63" s="32" t="s">
        <v>146</v>
      </c>
      <c r="D63" s="33"/>
      <c r="E63" s="34" t="s">
        <v>45</v>
      </c>
      <c r="F63" s="131">
        <v>22</v>
      </c>
      <c r="G63" s="85"/>
      <c r="H63" s="122">
        <f>IF(ISBLANK(E63),0,ROUND(G63,2)*F63)</f>
        <v>0</v>
      </c>
    </row>
    <row r="64" spans="1:8" ht="22.5" customHeight="1" thickBot="1" x14ac:dyDescent="0.25">
      <c r="A64" s="97" t="s">
        <v>59</v>
      </c>
      <c r="B64" s="31" t="s">
        <v>69</v>
      </c>
      <c r="C64" s="46" t="s">
        <v>108</v>
      </c>
      <c r="D64" s="33" t="s">
        <v>164</v>
      </c>
      <c r="E64" s="34" t="s">
        <v>45</v>
      </c>
      <c r="F64" s="130">
        <v>46</v>
      </c>
      <c r="G64" s="85"/>
      <c r="H64" s="122">
        <f t="shared" ref="H64" si="4">IF(ISBLANK(E64),0,ROUND(G64,2)*F64)</f>
        <v>0</v>
      </c>
    </row>
    <row r="65" spans="1:8" ht="23.25" customHeight="1" thickBot="1" x14ac:dyDescent="0.25">
      <c r="A65" s="97" t="s">
        <v>86</v>
      </c>
      <c r="B65" s="31" t="s">
        <v>126</v>
      </c>
      <c r="C65" s="46" t="s">
        <v>110</v>
      </c>
      <c r="D65" s="33" t="s">
        <v>164</v>
      </c>
      <c r="E65" s="34" t="s">
        <v>45</v>
      </c>
      <c r="F65" s="130">
        <v>6</v>
      </c>
      <c r="G65" s="85"/>
      <c r="H65" s="122">
        <f>IF(ISBLANK(E65),0,ROUND(G65,2)*F65)</f>
        <v>0</v>
      </c>
    </row>
    <row r="66" spans="1:8" ht="30" customHeight="1" thickBot="1" x14ac:dyDescent="0.25">
      <c r="A66" s="97" t="s">
        <v>60</v>
      </c>
      <c r="B66" s="31" t="s">
        <v>100</v>
      </c>
      <c r="C66" s="46" t="s">
        <v>109</v>
      </c>
      <c r="D66" s="33" t="s">
        <v>164</v>
      </c>
      <c r="E66" s="34" t="s">
        <v>45</v>
      </c>
      <c r="F66" s="130">
        <v>18</v>
      </c>
      <c r="G66" s="85"/>
      <c r="H66" s="122">
        <f t="shared" ref="H66:H71" si="5">IF(ISBLANK(E66),0,ROUND(G66,2)*F66)</f>
        <v>0</v>
      </c>
    </row>
    <row r="67" spans="1:8" ht="22.5" customHeight="1" thickBot="1" x14ac:dyDescent="0.25">
      <c r="A67" s="98" t="s">
        <v>11</v>
      </c>
      <c r="B67" s="71" t="s">
        <v>101</v>
      </c>
      <c r="C67" s="72" t="s">
        <v>165</v>
      </c>
      <c r="D67" s="73" t="s">
        <v>164</v>
      </c>
      <c r="E67" s="7" t="s">
        <v>45</v>
      </c>
      <c r="F67" s="130">
        <v>3</v>
      </c>
      <c r="G67" s="86"/>
      <c r="H67" s="122">
        <f t="shared" si="5"/>
        <v>0</v>
      </c>
    </row>
    <row r="68" spans="1:8" ht="42" customHeight="1" thickBot="1" x14ac:dyDescent="0.25">
      <c r="A68" s="99" t="s">
        <v>3</v>
      </c>
      <c r="B68" s="2" t="s">
        <v>102</v>
      </c>
      <c r="C68" s="74" t="s">
        <v>199</v>
      </c>
      <c r="D68" s="73" t="s">
        <v>111</v>
      </c>
      <c r="E68" s="7" t="s">
        <v>45</v>
      </c>
      <c r="F68" s="130">
        <v>16</v>
      </c>
      <c r="G68" s="86"/>
      <c r="H68" s="122">
        <f t="shared" si="5"/>
        <v>0</v>
      </c>
    </row>
    <row r="69" spans="1:8" ht="36.75" customHeight="1" thickBot="1" x14ac:dyDescent="0.25">
      <c r="A69" s="97" t="s">
        <v>4</v>
      </c>
      <c r="B69" s="31" t="s">
        <v>103</v>
      </c>
      <c r="C69" s="46" t="s">
        <v>5</v>
      </c>
      <c r="D69" s="47" t="s">
        <v>164</v>
      </c>
      <c r="E69" s="34" t="s">
        <v>45</v>
      </c>
      <c r="F69" s="130">
        <v>9</v>
      </c>
      <c r="G69" s="85"/>
      <c r="H69" s="122">
        <f t="shared" si="5"/>
        <v>0</v>
      </c>
    </row>
    <row r="70" spans="1:8" ht="26.25" customHeight="1" thickBot="1" x14ac:dyDescent="0.25">
      <c r="A70" s="27"/>
      <c r="B70" s="120"/>
      <c r="C70" s="36" t="s">
        <v>54</v>
      </c>
      <c r="D70" s="29"/>
      <c r="E70" s="37"/>
      <c r="F70" s="29"/>
      <c r="G70" s="87"/>
      <c r="H70" s="122">
        <f t="shared" si="5"/>
        <v>0</v>
      </c>
    </row>
    <row r="71" spans="1:8" ht="22.5" customHeight="1" thickBot="1" x14ac:dyDescent="0.25">
      <c r="A71" s="92"/>
      <c r="B71" s="31" t="s">
        <v>104</v>
      </c>
      <c r="C71" s="32" t="s">
        <v>185</v>
      </c>
      <c r="D71" s="50" t="s">
        <v>186</v>
      </c>
      <c r="E71" s="34" t="s">
        <v>46</v>
      </c>
      <c r="F71" s="130">
        <v>88</v>
      </c>
      <c r="G71" s="85"/>
      <c r="H71" s="122">
        <f t="shared" si="5"/>
        <v>0</v>
      </c>
    </row>
    <row r="72" spans="1:8" ht="34.5" customHeight="1" thickBot="1" x14ac:dyDescent="0.25">
      <c r="A72" s="92"/>
      <c r="B72" s="31" t="s">
        <v>123</v>
      </c>
      <c r="C72" s="53" t="s">
        <v>192</v>
      </c>
      <c r="D72" s="54" t="s">
        <v>106</v>
      </c>
      <c r="E72" s="55"/>
      <c r="F72" s="35"/>
      <c r="G72" s="87"/>
      <c r="H72" s="122"/>
    </row>
    <row r="73" spans="1:8" ht="19.5" customHeight="1" thickBot="1" x14ac:dyDescent="0.25">
      <c r="A73" s="100"/>
      <c r="B73" s="70" t="s">
        <v>74</v>
      </c>
      <c r="C73" s="57" t="s">
        <v>191</v>
      </c>
      <c r="D73" s="58"/>
      <c r="E73" s="59" t="s">
        <v>45</v>
      </c>
      <c r="F73" s="132">
        <v>8</v>
      </c>
      <c r="G73" s="85"/>
      <c r="H73" s="122">
        <f t="shared" ref="H73:H76" si="6">IF(ISBLANK(E73),0,ROUND(G73,2)*F73)</f>
        <v>0</v>
      </c>
    </row>
    <row r="74" spans="1:8" ht="19.5" customHeight="1" thickBot="1" x14ac:dyDescent="0.25">
      <c r="A74" s="100"/>
      <c r="B74" s="70" t="s">
        <v>75</v>
      </c>
      <c r="C74" s="57" t="s">
        <v>193</v>
      </c>
      <c r="D74" s="58"/>
      <c r="E74" s="59" t="s">
        <v>45</v>
      </c>
      <c r="F74" s="132">
        <v>6</v>
      </c>
      <c r="G74" s="85"/>
      <c r="H74" s="122">
        <f t="shared" si="6"/>
        <v>0</v>
      </c>
    </row>
    <row r="75" spans="1:8" ht="50.25" customHeight="1" thickBot="1" x14ac:dyDescent="0.25">
      <c r="A75" s="100"/>
      <c r="B75" s="56" t="s">
        <v>124</v>
      </c>
      <c r="C75" s="60" t="s">
        <v>187</v>
      </c>
      <c r="D75" s="61" t="s">
        <v>107</v>
      </c>
      <c r="E75" s="62" t="s">
        <v>45</v>
      </c>
      <c r="F75" s="132">
        <v>7</v>
      </c>
      <c r="G75" s="88"/>
      <c r="H75" s="125">
        <f t="shared" si="6"/>
        <v>0</v>
      </c>
    </row>
    <row r="76" spans="1:8" ht="33" customHeight="1" x14ac:dyDescent="0.2">
      <c r="A76" s="135"/>
      <c r="B76" s="56" t="s">
        <v>200</v>
      </c>
      <c r="C76" s="60" t="s">
        <v>201</v>
      </c>
      <c r="D76" s="61" t="s">
        <v>202</v>
      </c>
      <c r="E76" s="62" t="s">
        <v>45</v>
      </c>
      <c r="F76" s="132">
        <v>2</v>
      </c>
      <c r="G76" s="88"/>
      <c r="H76" s="125">
        <f t="shared" si="6"/>
        <v>0</v>
      </c>
    </row>
    <row r="77" spans="1:8" ht="24.75" customHeight="1" thickBot="1" x14ac:dyDescent="0.25">
      <c r="A77" s="101"/>
      <c r="B77" s="126" t="str">
        <f>B6</f>
        <v>A</v>
      </c>
      <c r="C77" s="139" t="str">
        <f>C6</f>
        <v>Main Street - Higgins Ave. to Lombard Ave.  -  Asphalt Overlay</v>
      </c>
      <c r="D77" s="140"/>
      <c r="E77" s="140"/>
      <c r="F77" s="141"/>
      <c r="G77" s="82" t="s">
        <v>188</v>
      </c>
      <c r="H77" s="127">
        <f>SUM(H8:H76)</f>
        <v>0</v>
      </c>
    </row>
    <row r="78" spans="1:8" ht="36" customHeight="1" thickTop="1" x14ac:dyDescent="0.2">
      <c r="A78" s="27"/>
      <c r="B78" s="144" t="s">
        <v>189</v>
      </c>
      <c r="C78" s="145"/>
      <c r="D78" s="145"/>
      <c r="E78" s="145"/>
      <c r="F78" s="145"/>
      <c r="G78" s="142">
        <f>H77</f>
        <v>0</v>
      </c>
      <c r="H78" s="143"/>
    </row>
    <row r="79" spans="1:8" ht="30.75" customHeight="1" x14ac:dyDescent="0.2">
      <c r="A79" s="63"/>
      <c r="B79" s="75"/>
      <c r="C79" s="76"/>
      <c r="D79" s="77"/>
      <c r="E79" s="76"/>
      <c r="F79" s="76"/>
      <c r="G79" s="83"/>
      <c r="H79" s="128"/>
    </row>
    <row r="80" spans="1:8" x14ac:dyDescent="0.2">
      <c r="C80" s="65"/>
      <c r="D80" s="66"/>
      <c r="E80" s="65"/>
      <c r="F80" s="65"/>
    </row>
  </sheetData>
  <sheetProtection sheet="1" objects="1" scenarios="1" selectLockedCells="1"/>
  <mergeCells count="4">
    <mergeCell ref="C6:F6"/>
    <mergeCell ref="C77:F77"/>
    <mergeCell ref="G78:H78"/>
    <mergeCell ref="B78:F78"/>
  </mergeCells>
  <conditionalFormatting sqref="D33 D11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37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39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69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75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46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67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68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5 G17:G19 G21 G23:G24 G26 G29:G31 G34:G39 G41 G43 G56:G59 G50:G53 G45:G47 G62:G76 G8:G9 G11:G12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49">
      <formula1>"isblank(G3)"</formula1>
    </dataValidation>
  </dataValidations>
  <pageMargins left="0.7" right="0.7" top="0.75" bottom="0.75" header="0.3" footer="0.3"/>
  <pageSetup scale="68" fitToHeight="0" orientation="portrait" r:id="rId1"/>
  <headerFooter alignWithMargins="0">
    <oddHeader>&amp;LThe City of Winnipeg
Tender No. 100-2019 
&amp;XTemplate Version: C420190115-RW&amp;RBid Submission
Page &amp;P+3 of 8</oddHeader>
    <oddFooter xml:space="preserve">&amp;R__________________
Name of Bidder                    </oddFooter>
  </headerFooter>
  <rowBreaks count="2" manualBreakCount="2">
    <brk id="31" min="1" max="7" man="1"/>
    <brk id="59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by: MD_x000d_
Date: May 16, 2019_x000d_
_x000d_
_x000d_
_x000d_
file size 31,310</dc:description>
  <cp:lastModifiedBy>Windows User</cp:lastModifiedBy>
  <cp:lastPrinted>2019-05-16T19:38:04Z</cp:lastPrinted>
  <dcterms:created xsi:type="dcterms:W3CDTF">2000-01-26T18:56:05Z</dcterms:created>
  <dcterms:modified xsi:type="dcterms:W3CDTF">2019-05-16T20:19:40Z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