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20781\1200_specification\tender\"/>
    </mc:Choice>
  </mc:AlternateContent>
  <xr:revisionPtr revIDLastSave="0" documentId="13_ncr:1_{B6A2E3EA-04EB-44DD-9208-B7D19B5018B2}" xr6:coauthVersionLast="47" xr6:coauthVersionMax="47" xr10:uidLastSave="{00000000-0000-0000-0000-000000000000}"/>
  <bookViews>
    <workbookView xWindow="26580" yWindow="150" windowWidth="17700" windowHeight="1411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B'!$B$1:$H$254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B'!$B$1:$IV$82</definedName>
    <definedName name="XEverything">#REF!</definedName>
    <definedName name="XITEMS" localSheetId="1">'Form B'!$B$72:$IV$82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1" i="14" l="1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152" i="14"/>
  <c r="H153" i="14"/>
  <c r="H154" i="14"/>
  <c r="H155" i="14"/>
  <c r="H156" i="14"/>
  <c r="H157" i="14"/>
  <c r="H158" i="14"/>
  <c r="H160" i="14"/>
  <c r="H165" i="14"/>
  <c r="H166" i="14"/>
  <c r="H168" i="14"/>
  <c r="H169" i="14"/>
  <c r="H170" i="14"/>
  <c r="H175" i="14"/>
  <c r="H176" i="14"/>
  <c r="H178" i="14"/>
  <c r="H180" i="14"/>
  <c r="H182" i="14"/>
  <c r="H183" i="14"/>
  <c r="H184" i="14"/>
  <c r="H187" i="14"/>
  <c r="H190" i="14"/>
  <c r="H191" i="14"/>
  <c r="H195" i="14"/>
  <c r="H196" i="14"/>
  <c r="H197" i="14"/>
  <c r="H199" i="14"/>
  <c r="H200" i="14"/>
  <c r="H201" i="14"/>
  <c r="H202" i="14"/>
  <c r="H204" i="14"/>
  <c r="H205" i="14"/>
  <c r="H206" i="14"/>
  <c r="H207" i="14"/>
  <c r="H208" i="14"/>
  <c r="H209" i="14"/>
  <c r="H210" i="14"/>
  <c r="H211" i="14"/>
  <c r="H212" i="14"/>
  <c r="H213" i="14"/>
  <c r="H214" i="14"/>
  <c r="H88" i="14"/>
  <c r="H89" i="14"/>
  <c r="H90" i="14"/>
  <c r="H91" i="14"/>
  <c r="H92" i="14"/>
  <c r="H94" i="14"/>
  <c r="H95" i="14"/>
  <c r="H96" i="14"/>
  <c r="H97" i="14"/>
  <c r="H98" i="14"/>
  <c r="H100" i="14"/>
  <c r="H102" i="14"/>
  <c r="H103" i="14"/>
  <c r="H104" i="14"/>
  <c r="H105" i="14"/>
  <c r="H106" i="14"/>
  <c r="H110" i="14"/>
  <c r="H111" i="14"/>
  <c r="H112" i="14"/>
  <c r="H113" i="14"/>
  <c r="H114" i="14"/>
  <c r="H115" i="14"/>
  <c r="H118" i="14"/>
  <c r="H119" i="14"/>
  <c r="H120" i="14"/>
  <c r="H121" i="14"/>
  <c r="H122" i="14"/>
  <c r="H123" i="14"/>
  <c r="H127" i="14"/>
  <c r="H128" i="14"/>
  <c r="H129" i="14"/>
  <c r="H130" i="14"/>
  <c r="H131" i="14"/>
  <c r="H133" i="14"/>
  <c r="H134" i="14"/>
  <c r="H135" i="14"/>
  <c r="H136" i="14"/>
  <c r="H137" i="14"/>
  <c r="H139" i="14"/>
  <c r="H140" i="14"/>
  <c r="H141" i="14"/>
  <c r="H142" i="14"/>
  <c r="H143" i="14"/>
  <c r="H144" i="14"/>
  <c r="H145" i="14"/>
  <c r="H146" i="14"/>
  <c r="H82" i="14"/>
  <c r="H18" i="14"/>
  <c r="H19" i="14"/>
  <c r="H20" i="14"/>
  <c r="H22" i="14"/>
  <c r="H26" i="14"/>
  <c r="H27" i="14"/>
  <c r="H29" i="14"/>
  <c r="H31" i="14"/>
  <c r="H34" i="14"/>
  <c r="H35" i="14"/>
  <c r="H36" i="14"/>
  <c r="H37" i="14"/>
  <c r="H40" i="14"/>
  <c r="H41" i="14"/>
  <c r="H42" i="14"/>
  <c r="H43" i="14"/>
  <c r="H44" i="14"/>
  <c r="H45" i="14"/>
  <c r="H46" i="14"/>
  <c r="H47" i="14"/>
  <c r="H48" i="14"/>
  <c r="H49" i="14"/>
  <c r="H51" i="14"/>
  <c r="H52" i="14"/>
  <c r="H53" i="14"/>
  <c r="H54" i="14"/>
  <c r="H55" i="14"/>
  <c r="H56" i="14"/>
  <c r="H57" i="14"/>
  <c r="H58" i="14"/>
  <c r="H64" i="14"/>
  <c r="H65" i="14"/>
  <c r="H66" i="14"/>
  <c r="H67" i="14"/>
  <c r="H68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9" i="14"/>
  <c r="H10" i="14"/>
  <c r="H11" i="14"/>
  <c r="H12" i="14"/>
  <c r="H13" i="14"/>
  <c r="H14" i="14"/>
  <c r="H15" i="14"/>
  <c r="F198" i="14" l="1"/>
  <c r="H198" i="14" s="1"/>
  <c r="F99" i="14" l="1"/>
  <c r="H99" i="14" s="1"/>
  <c r="F33" i="14"/>
  <c r="H33" i="14" s="1"/>
  <c r="F215" i="14" l="1"/>
  <c r="H215" i="14" s="1"/>
  <c r="F203" i="14"/>
  <c r="H203" i="14" s="1"/>
  <c r="F194" i="14"/>
  <c r="H194" i="14" s="1"/>
  <c r="F193" i="14"/>
  <c r="H193" i="14" s="1"/>
  <c r="F192" i="14"/>
  <c r="H192" i="14" s="1"/>
  <c r="F189" i="14"/>
  <c r="H189" i="14" s="1"/>
  <c r="F186" i="14"/>
  <c r="H186" i="14" s="1"/>
  <c r="F179" i="14"/>
  <c r="H179" i="14" s="1"/>
  <c r="F171" i="14"/>
  <c r="H171" i="14" s="1"/>
  <c r="F173" i="14"/>
  <c r="H173" i="14" s="1"/>
  <c r="F174" i="14"/>
  <c r="H174" i="14" s="1"/>
  <c r="F167" i="14"/>
  <c r="H167" i="14" s="1"/>
  <c r="F164" i="14"/>
  <c r="H164" i="14" s="1"/>
  <c r="F163" i="14"/>
  <c r="H163" i="14" s="1"/>
  <c r="F162" i="14"/>
  <c r="H162" i="14" s="1"/>
  <c r="F161" i="14"/>
  <c r="H161" i="14" s="1"/>
  <c r="F159" i="14"/>
  <c r="H159" i="14" s="1"/>
  <c r="H151" i="14"/>
  <c r="F188" i="14"/>
  <c r="H188" i="14" s="1"/>
  <c r="F185" i="14"/>
  <c r="H185" i="14" s="1"/>
  <c r="F181" i="14"/>
  <c r="H181" i="14" s="1"/>
  <c r="F177" i="14"/>
  <c r="H177" i="14" s="1"/>
  <c r="F172" i="14"/>
  <c r="H172" i="14" s="1"/>
  <c r="F126" i="14"/>
  <c r="H126" i="14" s="1"/>
  <c r="F93" i="14"/>
  <c r="H93" i="14" s="1"/>
  <c r="F138" i="14"/>
  <c r="H138" i="14" s="1"/>
  <c r="F132" i="14"/>
  <c r="H132" i="14" s="1"/>
  <c r="F125" i="14"/>
  <c r="H125" i="14" s="1"/>
  <c r="F117" i="14"/>
  <c r="H117" i="14" s="1"/>
  <c r="F108" i="14"/>
  <c r="H108" i="14" s="1"/>
  <c r="F124" i="14"/>
  <c r="H124" i="14" s="1"/>
  <c r="H87" i="14"/>
  <c r="F116" i="14"/>
  <c r="H116" i="14" s="1"/>
  <c r="F109" i="14"/>
  <c r="H109" i="14" s="1"/>
  <c r="F107" i="14"/>
  <c r="H107" i="14" s="1"/>
  <c r="F101" i="14"/>
  <c r="H101" i="14" s="1"/>
  <c r="F62" i="14"/>
  <c r="H62" i="14" s="1"/>
  <c r="H17" i="14"/>
  <c r="F60" i="14"/>
  <c r="H60" i="14" s="1"/>
  <c r="F30" i="14"/>
  <c r="H30" i="14" s="1"/>
  <c r="F23" i="14"/>
  <c r="H23" i="14" s="1"/>
  <c r="F21" i="14"/>
  <c r="H21" i="14" s="1"/>
  <c r="F50" i="14"/>
  <c r="H50" i="14" s="1"/>
  <c r="F25" i="14"/>
  <c r="H25" i="14" s="1"/>
  <c r="F59" i="14"/>
  <c r="H59" i="14" s="1"/>
  <c r="F24" i="14"/>
  <c r="H24" i="14" s="1"/>
  <c r="H16" i="14"/>
  <c r="F69" i="14"/>
  <c r="H69" i="14" s="1"/>
  <c r="F63" i="14"/>
  <c r="H63" i="14" s="1"/>
  <c r="F61" i="14"/>
  <c r="H61" i="14" s="1"/>
  <c r="F39" i="14"/>
  <c r="H39" i="14" s="1"/>
  <c r="F38" i="14"/>
  <c r="H38" i="14" s="1"/>
  <c r="F32" i="14"/>
  <c r="H32" i="14" s="1"/>
  <c r="F28" i="14"/>
  <c r="H28" i="14" s="1"/>
  <c r="H220" i="14"/>
  <c r="H219" i="14"/>
  <c r="H218" i="14"/>
  <c r="H150" i="14"/>
  <c r="H149" i="14"/>
  <c r="H86" i="14"/>
  <c r="H85" i="14"/>
  <c r="H7" i="14"/>
  <c r="H216" i="14" l="1"/>
  <c r="H252" i="14"/>
  <c r="H147" i="14"/>
  <c r="H83" i="14"/>
  <c r="G253" i="14" l="1"/>
</calcChain>
</file>

<file path=xl/sharedStrings.xml><?xml version="1.0" encoding="utf-8"?>
<sst xmlns="http://schemas.openxmlformats.org/spreadsheetml/2006/main" count="734" uniqueCount="199">
  <si>
    <t>UNIT PRICES</t>
  </si>
  <si>
    <t>each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</si>
  <si>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</si>
  <si>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</si>
  <si>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</si>
  <si>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</si>
  <si>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</si>
  <si>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</si>
  <si>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</si>
  <si>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</si>
  <si>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</si>
  <si>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</si>
  <si>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</si>
  <si>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</si>
  <si>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</si>
  <si>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A004</t>
  </si>
  <si>
    <t>A012</t>
  </si>
  <si>
    <t>A022</t>
  </si>
  <si>
    <t>Sodding</t>
  </si>
  <si>
    <t>A.1</t>
  </si>
  <si>
    <t>Watermain Renewal</t>
  </si>
  <si>
    <t>CW 2110</t>
  </si>
  <si>
    <t>a)</t>
  </si>
  <si>
    <t>150mm</t>
  </si>
  <si>
    <t>i)</t>
  </si>
  <si>
    <t>trenchless installation, Class B sand bedding, Class 3 backfill</t>
  </si>
  <si>
    <t>m</t>
  </si>
  <si>
    <t>b)</t>
  </si>
  <si>
    <t>250mm</t>
  </si>
  <si>
    <t>ii)</t>
  </si>
  <si>
    <t>c)</t>
  </si>
  <si>
    <t>A.2</t>
  </si>
  <si>
    <t>Hydrant Assembly</t>
  </si>
  <si>
    <t>SD-006</t>
  </si>
  <si>
    <t>SD-007</t>
  </si>
  <si>
    <t>A.3</t>
  </si>
  <si>
    <t>Watermain Valve</t>
  </si>
  <si>
    <t>A.4</t>
  </si>
  <si>
    <t>Fittings</t>
  </si>
  <si>
    <t>Bends (SD-004)</t>
  </si>
  <si>
    <t>Bends (SD-005)</t>
  </si>
  <si>
    <r>
      <t>150mm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</si>
  <si>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d)</t>
  </si>
  <si>
    <t>A.5</t>
  </si>
  <si>
    <t>Water Services</t>
  </si>
  <si>
    <t>19mm</t>
  </si>
  <si>
    <t>Trenchless installation, Class B sand bedding, Class 3 backfill</t>
  </si>
  <si>
    <t>25mm</t>
  </si>
  <si>
    <t>50mm</t>
  </si>
  <si>
    <t>A.6</t>
  </si>
  <si>
    <t>Corporation Stops</t>
  </si>
  <si>
    <t>A.7</t>
  </si>
  <si>
    <t>Curb Stops</t>
  </si>
  <si>
    <t>A.8</t>
  </si>
  <si>
    <t>Curb Stop Boxes</t>
  </si>
  <si>
    <t>A.9</t>
  </si>
  <si>
    <t>Connection to Existing Watermains and Large Diameter Water Services</t>
  </si>
  <si>
    <t>A.10</t>
  </si>
  <si>
    <t>Connect Existing Copper Water Services to New Watermains</t>
  </si>
  <si>
    <t>E10</t>
  </si>
  <si>
    <t>A.11</t>
  </si>
  <si>
    <t>10.9 Kilogram Sacrifical Zinc Anodes</t>
  </si>
  <si>
    <t>On Metallic Watermains</t>
  </si>
  <si>
    <t>On Water Services</t>
  </si>
  <si>
    <t>A.12</t>
  </si>
  <si>
    <t>Continuity Bonding</t>
  </si>
  <si>
    <t>A.13</t>
  </si>
  <si>
    <t>A.14</t>
  </si>
  <si>
    <t>A.15</t>
  </si>
  <si>
    <r>
      <t>m</t>
    </r>
    <r>
      <rPr>
        <vertAlign val="superscript"/>
        <sz val="12"/>
        <rFont val="Arial"/>
        <family val="2"/>
      </rPr>
      <t>2</t>
    </r>
  </si>
  <si>
    <t>A.16</t>
  </si>
  <si>
    <t xml:space="preserve">Part A - Subtotal  </t>
  </si>
  <si>
    <t>B.1</t>
  </si>
  <si>
    <t>300mm</t>
  </si>
  <si>
    <t>trenchless installation, Class B sand bedding, Class 5 backfill</t>
  </si>
  <si>
    <t>B.2</t>
  </si>
  <si>
    <t>B.3</t>
  </si>
  <si>
    <t>B.4</t>
  </si>
  <si>
    <r>
      <t>300mm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</si>
  <si>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B.5</t>
  </si>
  <si>
    <t>B.6</t>
  </si>
  <si>
    <t>B.7</t>
  </si>
  <si>
    <t>B.8</t>
  </si>
  <si>
    <t>B.9</t>
  </si>
  <si>
    <t>B.10</t>
  </si>
  <si>
    <t>B.11</t>
  </si>
  <si>
    <t>Partial Slab Patches</t>
  </si>
  <si>
    <t>150mm reinforced concrete pavement</t>
  </si>
  <si>
    <t>B.12</t>
  </si>
  <si>
    <t>Concrete Curb Renewal</t>
  </si>
  <si>
    <t>B.13</t>
  </si>
  <si>
    <t>tonne</t>
  </si>
  <si>
    <t xml:space="preserve">Part B - Subtotal  </t>
  </si>
  <si>
    <t>C.1</t>
  </si>
  <si>
    <t>Cement Stabilized Fill</t>
  </si>
  <si>
    <t>CW 2030</t>
  </si>
  <si>
    <r>
      <t>m</t>
    </r>
    <r>
      <rPr>
        <vertAlign val="superscript"/>
        <sz val="12"/>
        <rFont val="Arial"/>
        <family val="2"/>
      </rPr>
      <t>3</t>
    </r>
  </si>
  <si>
    <t>C.2</t>
  </si>
  <si>
    <t>New Watermain Valve on Existing Watermain</t>
  </si>
  <si>
    <t>C.3</t>
  </si>
  <si>
    <t>C.4</t>
  </si>
  <si>
    <t>38mm</t>
  </si>
  <si>
    <t>C.5</t>
  </si>
  <si>
    <t>C.6</t>
  </si>
  <si>
    <t>C.7</t>
  </si>
  <si>
    <t>C.8</t>
  </si>
  <si>
    <t>Watermain and Water Service Insulation</t>
  </si>
  <si>
    <t>In a Trench (SD-018)</t>
  </si>
  <si>
    <t>100mm thick</t>
  </si>
  <si>
    <t>C.9</t>
  </si>
  <si>
    <t>C.10</t>
  </si>
  <si>
    <t>Regrade Existing Sewer Service - Up to 1.5 Metres Long</t>
  </si>
  <si>
    <t>CW 2130</t>
  </si>
  <si>
    <t>100mm - Class 3 Backfill</t>
  </si>
  <si>
    <t>150mm - Class 3 Backfill</t>
  </si>
  <si>
    <t>200mm - Class 3 Backfill</t>
  </si>
  <si>
    <t>250mm - Class 3 Backfill</t>
  </si>
  <si>
    <t>C.11</t>
  </si>
  <si>
    <t>Maintaining Curb Stop Excavations</t>
  </si>
  <si>
    <t>each/ day</t>
  </si>
  <si>
    <t>C.12</t>
  </si>
  <si>
    <t>200mm reinforced concrete pavement</t>
  </si>
  <si>
    <t>C.13</t>
  </si>
  <si>
    <t>CW 3510</t>
  </si>
  <si>
    <t>C.14</t>
  </si>
  <si>
    <t xml:space="preserve">Part C - Subtotal  </t>
  </si>
  <si>
    <t>Trenchless installation, Class B sand bedding, Class 5 backfill</t>
  </si>
  <si>
    <t>Miscellaneous Concrete Slab Renewal</t>
  </si>
  <si>
    <t>Sidewalk (SD-204)</t>
  </si>
  <si>
    <t>Barrier Curb (SD-204)</t>
  </si>
  <si>
    <t>Ramp Curb</t>
  </si>
  <si>
    <t>Construction of Asphaltic Concrete Overlays Type 1A</t>
  </si>
  <si>
    <t>In-line Connection - No Plug Existing</t>
  </si>
  <si>
    <t xml:space="preserve">Part D - Subtotal  </t>
  </si>
  <si>
    <t>B.14</t>
  </si>
  <si>
    <t>B.15</t>
  </si>
  <si>
    <t>B.16</t>
  </si>
  <si>
    <t>C.15</t>
  </si>
  <si>
    <t>C.16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</si>
  <si>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</si>
  <si>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</si>
  <si>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</si>
  <si>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</si>
  <si>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</si>
  <si>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</si>
  <si>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</si>
  <si>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</si>
  <si>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</si>
  <si>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</si>
  <si>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</si>
  <si>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</si>
  <si>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</si>
  <si>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A. Clifton Street - Portage Avenue to Wolever Avenue</t>
  </si>
  <si>
    <t>B. Isabel Street - Ross Avenue to Mid-Block South of Bannatyne Avenue</t>
  </si>
  <si>
    <t xml:space="preserve">C. Main Street - Graham Avenue to York Avenue </t>
  </si>
  <si>
    <t>D. Provisional Items</t>
  </si>
  <si>
    <t>350mm</t>
  </si>
  <si>
    <t>Cross</t>
  </si>
  <si>
    <t>300mm x 300mm x 250mm x 250mm</t>
  </si>
  <si>
    <t>Reducers</t>
  </si>
  <si>
    <t>300mm - 350mm</t>
  </si>
  <si>
    <r>
      <t>250mm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</si>
  <si>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100mm</t>
  </si>
  <si>
    <t>e)</t>
  </si>
  <si>
    <t>Tees</t>
  </si>
  <si>
    <t>300mm x 300mm x 150mm</t>
  </si>
  <si>
    <t>iii)</t>
  </si>
  <si>
    <t>iv)</t>
  </si>
  <si>
    <t>v)</t>
  </si>
  <si>
    <t>200mm</t>
  </si>
  <si>
    <t>Crosses</t>
  </si>
  <si>
    <r>
      <t>250mm - 22.5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</si>
  <si>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r>
      <t>200mm - 45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 bend</t>
    </r>
  </si>
  <si>
    <t>300mm x 300mm x 200mm</t>
  </si>
  <si>
    <t>300mm x 300mm x 250mm</t>
  </si>
  <si>
    <t>(SEE B10)</t>
  </si>
  <si>
    <t>150mm - 100mm</t>
  </si>
  <si>
    <t>12mm</t>
  </si>
  <si>
    <t>Sidewalk (SD-228A)</t>
  </si>
  <si>
    <t>E6</t>
  </si>
  <si>
    <t>E7</t>
  </si>
  <si>
    <t>E8</t>
  </si>
  <si>
    <t>CW 3410</t>
  </si>
  <si>
    <t>250mm x 200mm x 250mm x 200mm</t>
  </si>
  <si>
    <t xml:space="preserve">250mm x 250mm x 200mm </t>
  </si>
  <si>
    <t>200mm - 150mm</t>
  </si>
  <si>
    <t>200mm reinforced concrete pavement for early opening (24 hours)</t>
  </si>
  <si>
    <t>Regrading Existing Interlocking Paving Stone Installations</t>
  </si>
  <si>
    <t>CW 3326</t>
  </si>
  <si>
    <t>610mm x 1220mm tiles</t>
  </si>
  <si>
    <t>Adjustment of Precast Sidewalk Blocks</t>
  </si>
  <si>
    <t>CW 3235</t>
  </si>
  <si>
    <t>Supply and Installl Detectable Warning Suface Tiles</t>
  </si>
  <si>
    <t>Remove and Replace Existing Catch Basin</t>
  </si>
  <si>
    <t>Remove and Replace Existing Catch Pit</t>
  </si>
  <si>
    <t>SD-024</t>
  </si>
  <si>
    <t>SD-023</t>
  </si>
  <si>
    <t>CW 3330</t>
  </si>
  <si>
    <t>C.17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</si>
</sst>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#,##0.0"/>
    <numFmt numFmtId="178" formatCode="0.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vertAlign val="superscript"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75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176" fontId="38" fillId="0" borderId="16" xfId="110" applyNumberFormat="1" applyFont="1" applyFill="1" applyBorder="1" applyAlignment="1">
      <alignment horizontal="center" vertical="top"/>
    </xf>
    <xf numFmtId="7" fontId="35" fillId="0" borderId="18" xfId="110" applyNumberFormat="1" applyFill="1" applyBorder="1" applyAlignment="1">
      <alignment horizontal="right"/>
    </xf>
    <xf numFmtId="7" fontId="35" fillId="0" borderId="19" xfId="110" applyNumberFormat="1" applyFill="1" applyBorder="1" applyAlignment="1">
      <alignment horizontal="right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7" fontId="35" fillId="0" borderId="14" xfId="110" applyNumberFormat="1" applyFill="1" applyBorder="1" applyAlignment="1">
      <alignment horizontal="right"/>
    </xf>
    <xf numFmtId="0" fontId="35" fillId="0" borderId="20" xfId="110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0" fontId="35" fillId="0" borderId="0" xfId="110" applyFill="1" applyProtection="1">
      <protection locked="0"/>
    </xf>
    <xf numFmtId="175" fontId="39" fillId="0" borderId="10" xfId="113" applyNumberFormat="1" applyFont="1" applyFill="1" applyBorder="1" applyAlignment="1" applyProtection="1">
      <alignment vertical="top"/>
      <protection locked="0"/>
    </xf>
    <xf numFmtId="7" fontId="35" fillId="0" borderId="22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right"/>
    </xf>
    <xf numFmtId="0" fontId="35" fillId="0" borderId="27" xfId="110" applyFill="1" applyBorder="1" applyAlignment="1">
      <alignment horizontal="center"/>
    </xf>
    <xf numFmtId="0" fontId="35" fillId="0" borderId="39" xfId="110" applyFill="1" applyBorder="1" applyAlignment="1">
      <alignment horizontal="right"/>
    </xf>
    <xf numFmtId="0" fontId="20" fillId="0" borderId="0" xfId="110" applyFont="1" applyFill="1"/>
    <xf numFmtId="0" fontId="20" fillId="0" borderId="0" xfId="110" quotePrefix="1" applyFont="1" applyFill="1"/>
    <xf numFmtId="0" fontId="20" fillId="25" borderId="0" xfId="110" applyFont="1" applyFill="1"/>
    <xf numFmtId="177" fontId="35" fillId="0" borderId="0" xfId="110" applyNumberFormat="1" applyFill="1" applyAlignment="1">
      <alignment horizontal="left"/>
    </xf>
    <xf numFmtId="3" fontId="35" fillId="0" borderId="14" xfId="110" applyNumberFormat="1" applyFill="1" applyBorder="1" applyAlignment="1">
      <alignment horizontal="center"/>
    </xf>
    <xf numFmtId="3" fontId="35" fillId="0" borderId="0" xfId="110" applyNumberFormat="1" applyFill="1" applyAlignment="1">
      <alignment horizontal="center"/>
    </xf>
    <xf numFmtId="2" fontId="35" fillId="0" borderId="0" xfId="110" applyNumberFormat="1" applyFill="1" applyAlignment="1">
      <alignment horizontal="center"/>
    </xf>
    <xf numFmtId="7" fontId="35" fillId="0" borderId="0" xfId="110" applyNumberFormat="1" applyFill="1" applyAlignment="1">
      <alignment horizontal="center" vertical="center"/>
    </xf>
    <xf numFmtId="0" fontId="35" fillId="0" borderId="23" xfId="110" applyFill="1" applyBorder="1" applyAlignment="1">
      <alignment horizontal="center" vertical="top"/>
    </xf>
    <xf numFmtId="0" fontId="35" fillId="0" borderId="24" xfId="110" applyFill="1" applyBorder="1" applyAlignment="1">
      <alignment horizontal="center"/>
    </xf>
    <xf numFmtId="0" fontId="35" fillId="0" borderId="25" xfId="110" applyFill="1" applyBorder="1" applyAlignment="1">
      <alignment horizontal="center"/>
    </xf>
    <xf numFmtId="0" fontId="35" fillId="0" borderId="26" xfId="110" applyFill="1" applyBorder="1" applyAlignment="1">
      <alignment horizontal="center"/>
    </xf>
    <xf numFmtId="3" fontId="35" fillId="0" borderId="26" xfId="110" applyNumberFormat="1" applyFill="1" applyBorder="1" applyAlignment="1">
      <alignment horizontal="center"/>
    </xf>
    <xf numFmtId="7" fontId="35" fillId="0" borderId="26" xfId="110" applyNumberFormat="1" applyFill="1" applyBorder="1" applyAlignment="1">
      <alignment horizontal="right"/>
    </xf>
    <xf numFmtId="0" fontId="35" fillId="0" borderId="35" xfId="110" applyFill="1" applyBorder="1" applyAlignment="1">
      <alignment vertical="top"/>
    </xf>
    <xf numFmtId="0" fontId="35" fillId="0" borderId="36" xfId="110" applyFill="1" applyBorder="1"/>
    <xf numFmtId="0" fontId="35" fillId="0" borderId="37" xfId="110" applyFill="1" applyBorder="1" applyAlignment="1">
      <alignment horizontal="center"/>
    </xf>
    <xf numFmtId="0" fontId="35" fillId="0" borderId="38" xfId="110" applyFill="1" applyBorder="1"/>
    <xf numFmtId="3" fontId="35" fillId="0" borderId="38" xfId="110" applyNumberFormat="1" applyFill="1" applyBorder="1" applyAlignment="1">
      <alignment horizontal="center"/>
    </xf>
    <xf numFmtId="7" fontId="35" fillId="0" borderId="38" xfId="110" applyNumberFormat="1" applyFill="1" applyBorder="1" applyAlignment="1">
      <alignment horizontal="right"/>
    </xf>
    <xf numFmtId="174" fontId="39" fillId="0" borderId="31" xfId="113" applyNumberFormat="1" applyFont="1" applyFill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left" vertical="top" wrapText="1"/>
    </xf>
    <xf numFmtId="164" fontId="38" fillId="0" borderId="10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/>
    </xf>
    <xf numFmtId="175" fontId="39" fillId="0" borderId="10" xfId="113" applyNumberFormat="1" applyFont="1" applyFill="1" applyBorder="1" applyAlignment="1">
      <alignment vertical="top"/>
    </xf>
    <xf numFmtId="175" fontId="39" fillId="0" borderId="33" xfId="113" applyNumberFormat="1" applyFont="1" applyFill="1" applyBorder="1" applyAlignment="1">
      <alignment vertical="top"/>
    </xf>
    <xf numFmtId="174" fontId="39" fillId="0" borderId="31" xfId="113" applyNumberFormat="1" applyFont="1" applyFill="1" applyBorder="1" applyAlignment="1">
      <alignment horizontal="center" vertical="top" wrapText="1"/>
    </xf>
    <xf numFmtId="164" fontId="38" fillId="0" borderId="16" xfId="0" applyNumberFormat="1" applyFont="1" applyBorder="1" applyAlignment="1">
      <alignment horizontal="center" vertical="top" wrapText="1"/>
    </xf>
    <xf numFmtId="174" fontId="39" fillId="0" borderId="31" xfId="113" applyNumberFormat="1" applyFont="1" applyFill="1" applyBorder="1" applyAlignment="1">
      <alignment horizontal="right" vertical="top" wrapText="1"/>
    </xf>
    <xf numFmtId="177" fontId="39" fillId="0" borderId="10" xfId="113" quotePrefix="1" applyNumberFormat="1" applyFont="1" applyFill="1" applyBorder="1" applyAlignment="1">
      <alignment horizontal="center" vertical="top" wrapText="1"/>
    </xf>
    <xf numFmtId="177" fontId="39" fillId="0" borderId="10" xfId="113" applyNumberFormat="1" applyFont="1" applyFill="1" applyBorder="1" applyAlignment="1">
      <alignment horizontal="center" vertical="top" wrapText="1"/>
    </xf>
    <xf numFmtId="164" fontId="38" fillId="0" borderId="17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center" vertical="top" wrapText="1"/>
    </xf>
    <xf numFmtId="164" fontId="39" fillId="0" borderId="10" xfId="113" applyNumberFormat="1" applyFont="1" applyFill="1" applyBorder="1" applyAlignment="1">
      <alignment horizontal="left" vertical="top" wrapText="1"/>
    </xf>
    <xf numFmtId="164" fontId="39" fillId="0" borderId="10" xfId="113" applyNumberFormat="1" applyFont="1" applyFill="1" applyBorder="1" applyAlignment="1">
      <alignment horizontal="center" vertical="top" wrapText="1"/>
    </xf>
    <xf numFmtId="178" fontId="39" fillId="0" borderId="10" xfId="113" applyNumberFormat="1" applyFont="1" applyFill="1" applyBorder="1" applyAlignment="1">
      <alignment horizontal="center" vertical="top" wrapText="1"/>
    </xf>
    <xf numFmtId="175" fontId="34" fillId="0" borderId="34" xfId="110" applyNumberFormat="1" applyFont="1" applyFill="1" applyBorder="1" applyAlignment="1">
      <alignment vertical="center"/>
    </xf>
    <xf numFmtId="164" fontId="38" fillId="0" borderId="32" xfId="0" applyNumberFormat="1" applyFont="1" applyBorder="1" applyAlignment="1">
      <alignment horizontal="left" vertical="top" wrapText="1"/>
    </xf>
    <xf numFmtId="1" fontId="34" fillId="0" borderId="0" xfId="110" applyNumberFormat="1" applyFont="1" applyFill="1" applyAlignment="1">
      <alignment horizontal="center" vertical="top"/>
    </xf>
    <xf numFmtId="1" fontId="20" fillId="0" borderId="0" xfId="110" applyNumberFormat="1" applyFont="1" applyFill="1" applyAlignment="1">
      <alignment horizontal="center" vertical="top"/>
    </xf>
    <xf numFmtId="0" fontId="34" fillId="0" borderId="28" xfId="110" applyFont="1" applyFill="1" applyBorder="1" applyAlignment="1">
      <alignment horizontal="right" vertical="center"/>
    </xf>
    <xf numFmtId="0" fontId="34" fillId="0" borderId="29" xfId="110" applyFont="1" applyFill="1" applyBorder="1" applyAlignment="1">
      <alignment horizontal="right" vertical="center"/>
    </xf>
    <xf numFmtId="0" fontId="34" fillId="0" borderId="30" xfId="110" applyFont="1" applyFill="1" applyBorder="1" applyAlignment="1">
      <alignment horizontal="right" vertical="center"/>
    </xf>
    <xf numFmtId="0" fontId="35" fillId="0" borderId="42" xfId="110" applyFill="1" applyBorder="1"/>
    <xf numFmtId="0" fontId="35" fillId="0" borderId="24" xfId="110" applyFill="1" applyBorder="1"/>
    <xf numFmtId="7" fontId="35" fillId="0" borderId="40" xfId="110" applyNumberFormat="1" applyFill="1" applyBorder="1" applyAlignment="1">
      <alignment horizontal="center"/>
    </xf>
    <xf numFmtId="7" fontId="35" fillId="0" borderId="41" xfId="110" applyNumberFormat="1" applyFill="1" applyBorder="1" applyAlignment="1">
      <alignment horizontal="center"/>
    </xf>
    <xf numFmtId="0" fontId="34" fillId="0" borderId="28" xfId="110" applyFont="1" applyFill="1" applyBorder="1" applyAlignment="1">
      <alignment horizontal="left" vertical="center"/>
    </xf>
    <xf numFmtId="0" fontId="34" fillId="0" borderId="29" xfId="110" applyFont="1" applyFill="1" applyBorder="1" applyAlignment="1">
      <alignment horizontal="left" vertical="center"/>
    </xf>
    <xf numFmtId="0" fontId="34" fillId="0" borderId="30" xfId="110" applyFont="1" applyFill="1" applyBorder="1" applyAlignment="1">
      <alignment horizontal="left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4"/>
  <sheetViews>
    <sheetView showZeros="0" tabSelected="1" showOutlineSymbols="0" view="pageBreakPreview" topLeftCell="B114" zoomScale="75" zoomScaleNormal="100" zoomScaleSheetLayoutView="75" workbookViewId="0">
      <selection activeCell="G114" sqref="G114"/>
    </sheetView>
  </sheetViews>
  <sheetFormatPr defaultColWidth="13.5703125" defaultRowHeight="15" x14ac:dyDescent="0.2"/>
  <cols>
    <col min="1" max="1" width="14.42578125" style="16" hidden="1" customWidth="1"/>
    <col min="2" max="2" width="11.28515625" style="5" customWidth="1"/>
    <col min="3" max="3" width="47.28515625" style="2" customWidth="1"/>
    <col min="4" max="4" width="16.42578125" style="17" customWidth="1"/>
    <col min="5" max="5" width="8.7109375" style="2" customWidth="1"/>
    <col min="6" max="6" width="15.140625" style="29" customWidth="1"/>
    <col min="7" max="7" width="15.140625" style="16" customWidth="1"/>
    <col min="8" max="8" width="21.5703125" style="16" customWidth="1"/>
    <col min="9" max="9" width="21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63" t="s">
        <v>2</v>
      </c>
      <c r="C1" s="63"/>
      <c r="D1" s="63"/>
      <c r="E1" s="63"/>
      <c r="F1" s="63"/>
      <c r="G1" s="63"/>
      <c r="H1" s="63"/>
    </row>
    <row r="2" spans="1:10" x14ac:dyDescent="0.2">
      <c r="A2" s="3"/>
      <c r="B2" s="64" t="s">
        <v>175</v>
      </c>
      <c r="C2" s="64"/>
      <c r="D2" s="64"/>
      <c r="E2" s="64"/>
      <c r="F2" s="64"/>
      <c r="G2" s="64"/>
      <c r="H2" s="64"/>
    </row>
    <row r="3" spans="1:10" ht="15.75" thickBot="1" x14ac:dyDescent="0.25">
      <c r="A3" s="4"/>
      <c r="B3" s="5" t="s">
        <v>0</v>
      </c>
      <c r="D3" s="2"/>
      <c r="G3" s="31"/>
      <c r="H3" s="30"/>
    </row>
    <row r="4" spans="1:10" x14ac:dyDescent="0.2">
      <c r="A4" s="20" t="s">
        <v>13</v>
      </c>
      <c r="B4" s="32" t="s">
        <v>3</v>
      </c>
      <c r="C4" s="33" t="s">
        <v>4</v>
      </c>
      <c r="D4" s="34" t="s">
        <v>5</v>
      </c>
      <c r="E4" s="35" t="s">
        <v>6</v>
      </c>
      <c r="F4" s="36" t="s">
        <v>7</v>
      </c>
      <c r="G4" s="37" t="s">
        <v>8</v>
      </c>
      <c r="H4" s="22" t="s">
        <v>9</v>
      </c>
    </row>
    <row r="5" spans="1:10" ht="15.75" thickBot="1" x14ac:dyDescent="0.25">
      <c r="A5" s="21"/>
      <c r="B5" s="38"/>
      <c r="C5" s="39"/>
      <c r="D5" s="40" t="s">
        <v>10</v>
      </c>
      <c r="E5" s="41"/>
      <c r="F5" s="42" t="s">
        <v>11</v>
      </c>
      <c r="G5" s="43"/>
      <c r="H5" s="23"/>
    </row>
    <row r="6" spans="1:10" ht="36" customHeight="1" thickBot="1" x14ac:dyDescent="0.25">
      <c r="A6" s="4"/>
      <c r="B6" s="72" t="s">
        <v>152</v>
      </c>
      <c r="C6" s="73"/>
      <c r="D6" s="73"/>
      <c r="E6" s="73"/>
      <c r="F6" s="73"/>
      <c r="G6" s="73"/>
      <c r="H6" s="74"/>
    </row>
    <row r="7" spans="1:10" x14ac:dyDescent="0.2">
      <c r="A7" s="4"/>
      <c r="B7" s="44" t="s">
        <v>19</v>
      </c>
      <c r="C7" s="45" t="s">
        <v>20</v>
      </c>
      <c r="D7" s="46" t="s">
        <v>21</v>
      </c>
      <c r="E7" s="47"/>
      <c r="F7" s="48"/>
      <c r="G7" s="49"/>
      <c r="H7" s="50">
        <f t="shared" ref="H7" si="0">ROUND(G7*F7,2)</f>
        <v>0</v>
      </c>
    </row>
    <row r="8" spans="1:10" x14ac:dyDescent="0.2">
      <c r="A8" s="4"/>
      <c r="B8" s="51" t="s">
        <v>22</v>
      </c>
      <c r="C8" s="45" t="s">
        <v>162</v>
      </c>
      <c r="D8" s="52"/>
      <c r="E8" s="47"/>
      <c r="F8" s="48"/>
      <c r="G8" s="49"/>
      <c r="H8" s="50"/>
    </row>
    <row r="9" spans="1:10" ht="30" x14ac:dyDescent="0.2">
      <c r="A9" s="4"/>
      <c r="B9" s="53" t="s">
        <v>24</v>
      </c>
      <c r="C9" s="45" t="s">
        <v>25</v>
      </c>
      <c r="D9" s="52"/>
      <c r="E9" s="47" t="s">
        <v>26</v>
      </c>
      <c r="F9" s="48">
        <v>5</v>
      </c>
      <c r="G9" s="19"/>
      <c r="H9" s="50">
        <f t="shared" ref="H9:H15" si="1">ROUND(G9*F9,2)</f>
        <v>0</v>
      </c>
      <c r="I9" s="24"/>
      <c r="J9" s="27"/>
    </row>
    <row r="10" spans="1:10" x14ac:dyDescent="0.2">
      <c r="A10" s="4"/>
      <c r="B10" s="51" t="s">
        <v>27</v>
      </c>
      <c r="C10" s="45" t="s">
        <v>23</v>
      </c>
      <c r="D10" s="52"/>
      <c r="E10" s="47"/>
      <c r="F10" s="48"/>
      <c r="G10" s="49"/>
      <c r="H10" s="50">
        <f t="shared" si="1"/>
        <v>0</v>
      </c>
    </row>
    <row r="11" spans="1:10" ht="30" x14ac:dyDescent="0.2">
      <c r="A11" s="4"/>
      <c r="B11" s="53" t="s">
        <v>24</v>
      </c>
      <c r="C11" s="45" t="s">
        <v>25</v>
      </c>
      <c r="D11" s="52"/>
      <c r="E11" s="47" t="s">
        <v>26</v>
      </c>
      <c r="F11" s="48">
        <v>53</v>
      </c>
      <c r="G11" s="19"/>
      <c r="H11" s="50">
        <f t="shared" si="1"/>
        <v>0</v>
      </c>
    </row>
    <row r="12" spans="1:10" ht="30" x14ac:dyDescent="0.2">
      <c r="A12" s="4"/>
      <c r="B12" s="53" t="s">
        <v>29</v>
      </c>
      <c r="C12" s="45" t="s">
        <v>74</v>
      </c>
      <c r="D12" s="52"/>
      <c r="E12" s="47" t="s">
        <v>26</v>
      </c>
      <c r="F12" s="48">
        <v>7</v>
      </c>
      <c r="G12" s="19"/>
      <c r="H12" s="50">
        <f t="shared" si="1"/>
        <v>0</v>
      </c>
    </row>
    <row r="13" spans="1:10" x14ac:dyDescent="0.2">
      <c r="A13" s="4"/>
      <c r="B13" s="51" t="s">
        <v>30</v>
      </c>
      <c r="C13" s="45" t="s">
        <v>28</v>
      </c>
      <c r="D13" s="52"/>
      <c r="E13" s="47"/>
      <c r="F13" s="48"/>
      <c r="G13" s="49"/>
      <c r="H13" s="50">
        <f t="shared" si="1"/>
        <v>0</v>
      </c>
    </row>
    <row r="14" spans="1:10" ht="30" x14ac:dyDescent="0.2">
      <c r="A14" s="4"/>
      <c r="B14" s="53" t="s">
        <v>24</v>
      </c>
      <c r="C14" s="45" t="s">
        <v>25</v>
      </c>
      <c r="D14" s="52"/>
      <c r="E14" s="47" t="s">
        <v>26</v>
      </c>
      <c r="F14" s="48">
        <v>30</v>
      </c>
      <c r="G14" s="19"/>
      <c r="H14" s="50">
        <f t="shared" si="1"/>
        <v>0</v>
      </c>
    </row>
    <row r="15" spans="1:10" x14ac:dyDescent="0.2">
      <c r="A15" s="4"/>
      <c r="B15" s="51" t="s">
        <v>42</v>
      </c>
      <c r="C15" s="45" t="s">
        <v>73</v>
      </c>
      <c r="D15" s="52"/>
      <c r="E15" s="47"/>
      <c r="F15" s="48"/>
      <c r="G15" s="49"/>
      <c r="H15" s="50">
        <f t="shared" si="1"/>
        <v>0</v>
      </c>
    </row>
    <row r="16" spans="1:10" ht="30" x14ac:dyDescent="0.2">
      <c r="A16" s="4"/>
      <c r="B16" s="53" t="s">
        <v>24</v>
      </c>
      <c r="C16" s="45" t="s">
        <v>25</v>
      </c>
      <c r="D16" s="52"/>
      <c r="E16" s="47" t="s">
        <v>26</v>
      </c>
      <c r="F16" s="48">
        <v>100</v>
      </c>
      <c r="G16" s="19"/>
      <c r="H16" s="50">
        <f>ROUND(G16*F16,2)</f>
        <v>0</v>
      </c>
      <c r="J16" s="27"/>
    </row>
    <row r="17" spans="1:10" ht="30" x14ac:dyDescent="0.2">
      <c r="A17" s="4"/>
      <c r="B17" s="53" t="s">
        <v>29</v>
      </c>
      <c r="C17" s="45" t="s">
        <v>74</v>
      </c>
      <c r="D17" s="52"/>
      <c r="E17" s="47" t="s">
        <v>26</v>
      </c>
      <c r="F17" s="48">
        <v>362</v>
      </c>
      <c r="G17" s="19"/>
      <c r="H17" s="50">
        <f>ROUND(G17*F17,2)</f>
        <v>0</v>
      </c>
    </row>
    <row r="18" spans="1:10" x14ac:dyDescent="0.2">
      <c r="A18" s="4"/>
      <c r="B18" s="51" t="s">
        <v>163</v>
      </c>
      <c r="C18" s="45" t="s">
        <v>156</v>
      </c>
      <c r="D18" s="52"/>
      <c r="E18" s="47"/>
      <c r="F18" s="48"/>
      <c r="G18" s="49"/>
      <c r="H18" s="50">
        <f t="shared" ref="H18:H81" si="2">ROUND(G18*F18,2)</f>
        <v>0</v>
      </c>
    </row>
    <row r="19" spans="1:10" ht="30" x14ac:dyDescent="0.2">
      <c r="A19" s="4"/>
      <c r="B19" s="53" t="s">
        <v>24</v>
      </c>
      <c r="C19" s="45" t="s">
        <v>25</v>
      </c>
      <c r="D19" s="52"/>
      <c r="E19" s="47" t="s">
        <v>26</v>
      </c>
      <c r="F19" s="48">
        <v>5</v>
      </c>
      <c r="G19" s="19"/>
      <c r="H19" s="50">
        <f t="shared" si="2"/>
        <v>0</v>
      </c>
    </row>
    <row r="20" spans="1:10" x14ac:dyDescent="0.2">
      <c r="A20" s="4"/>
      <c r="B20" s="44" t="s">
        <v>31</v>
      </c>
      <c r="C20" s="45" t="s">
        <v>32</v>
      </c>
      <c r="D20" s="46" t="s">
        <v>21</v>
      </c>
      <c r="E20" s="47"/>
      <c r="F20" s="48"/>
      <c r="G20" s="49"/>
      <c r="H20" s="50">
        <f t="shared" si="2"/>
        <v>0</v>
      </c>
    </row>
    <row r="21" spans="1:10" x14ac:dyDescent="0.2">
      <c r="A21" s="4"/>
      <c r="B21" s="51" t="s">
        <v>22</v>
      </c>
      <c r="C21" s="45" t="s">
        <v>34</v>
      </c>
      <c r="D21" s="52"/>
      <c r="E21" s="47" t="s">
        <v>1</v>
      </c>
      <c r="F21" s="54">
        <f>1+2+1+1</f>
        <v>5</v>
      </c>
      <c r="G21" s="19"/>
      <c r="H21" s="50">
        <f t="shared" si="2"/>
        <v>0</v>
      </c>
      <c r="J21" s="25"/>
    </row>
    <row r="22" spans="1:10" x14ac:dyDescent="0.2">
      <c r="A22" s="4"/>
      <c r="B22" s="44" t="s">
        <v>35</v>
      </c>
      <c r="C22" s="45" t="s">
        <v>36</v>
      </c>
      <c r="D22" s="46" t="s">
        <v>21</v>
      </c>
      <c r="E22" s="47"/>
      <c r="F22" s="55"/>
      <c r="G22" s="49"/>
      <c r="H22" s="50">
        <f t="shared" si="2"/>
        <v>0</v>
      </c>
      <c r="J22" s="25"/>
    </row>
    <row r="23" spans="1:10" x14ac:dyDescent="0.2">
      <c r="A23" s="4"/>
      <c r="B23" s="51" t="s">
        <v>22</v>
      </c>
      <c r="C23" s="45" t="s">
        <v>23</v>
      </c>
      <c r="D23" s="52"/>
      <c r="E23" s="47" t="s">
        <v>1</v>
      </c>
      <c r="F23" s="55">
        <f>3+1+1</f>
        <v>5</v>
      </c>
      <c r="G23" s="19"/>
      <c r="H23" s="50">
        <f t="shared" si="2"/>
        <v>0</v>
      </c>
      <c r="J23" s="25"/>
    </row>
    <row r="24" spans="1:10" x14ac:dyDescent="0.2">
      <c r="A24" s="4"/>
      <c r="B24" s="51" t="s">
        <v>27</v>
      </c>
      <c r="C24" s="45" t="s">
        <v>28</v>
      </c>
      <c r="D24" s="52"/>
      <c r="E24" s="47" t="s">
        <v>1</v>
      </c>
      <c r="F24" s="55">
        <f>2</f>
        <v>2</v>
      </c>
      <c r="G24" s="19"/>
      <c r="H24" s="50">
        <f t="shared" si="2"/>
        <v>0</v>
      </c>
      <c r="I24" s="24"/>
    </row>
    <row r="25" spans="1:10" x14ac:dyDescent="0.2">
      <c r="A25" s="4"/>
      <c r="B25" s="51" t="s">
        <v>30</v>
      </c>
      <c r="C25" s="45" t="s">
        <v>73</v>
      </c>
      <c r="D25" s="52"/>
      <c r="E25" s="47" t="s">
        <v>1</v>
      </c>
      <c r="F25" s="55">
        <f>2+2+1</f>
        <v>5</v>
      </c>
      <c r="G25" s="19"/>
      <c r="H25" s="50">
        <f t="shared" si="2"/>
        <v>0</v>
      </c>
    </row>
    <row r="26" spans="1:10" x14ac:dyDescent="0.2">
      <c r="A26" s="4"/>
      <c r="B26" s="44" t="s">
        <v>37</v>
      </c>
      <c r="C26" s="45" t="s">
        <v>38</v>
      </c>
      <c r="D26" s="46" t="s">
        <v>21</v>
      </c>
      <c r="E26" s="47"/>
      <c r="F26" s="55"/>
      <c r="G26" s="49"/>
      <c r="H26" s="50">
        <f t="shared" si="2"/>
        <v>0</v>
      </c>
      <c r="J26" s="24"/>
    </row>
    <row r="27" spans="1:10" x14ac:dyDescent="0.2">
      <c r="A27" s="4"/>
      <c r="B27" s="51" t="s">
        <v>22</v>
      </c>
      <c r="C27" s="45" t="s">
        <v>157</v>
      </c>
      <c r="D27" s="52"/>
      <c r="E27" s="47"/>
      <c r="F27" s="55"/>
      <c r="G27" s="49"/>
      <c r="H27" s="50">
        <f t="shared" si="2"/>
        <v>0</v>
      </c>
      <c r="I27" s="24"/>
      <c r="J27" s="25"/>
    </row>
    <row r="28" spans="1:10" x14ac:dyDescent="0.2">
      <c r="A28" s="4"/>
      <c r="B28" s="53" t="s">
        <v>24</v>
      </c>
      <c r="C28" s="45" t="s">
        <v>158</v>
      </c>
      <c r="D28" s="52"/>
      <c r="E28" s="47" t="s">
        <v>1</v>
      </c>
      <c r="F28" s="55">
        <f>1</f>
        <v>1</v>
      </c>
      <c r="G28" s="19"/>
      <c r="H28" s="50">
        <f t="shared" si="2"/>
        <v>0</v>
      </c>
      <c r="J28" s="25"/>
    </row>
    <row r="29" spans="1:10" x14ac:dyDescent="0.2">
      <c r="A29" s="4"/>
      <c r="B29" s="51" t="s">
        <v>27</v>
      </c>
      <c r="C29" s="45" t="s">
        <v>164</v>
      </c>
      <c r="D29" s="52"/>
      <c r="E29" s="47"/>
      <c r="F29" s="55"/>
      <c r="G29" s="49"/>
      <c r="H29" s="50">
        <f t="shared" si="2"/>
        <v>0</v>
      </c>
      <c r="J29" s="25"/>
    </row>
    <row r="30" spans="1:10" x14ac:dyDescent="0.2">
      <c r="A30" s="4"/>
      <c r="B30" s="53" t="s">
        <v>24</v>
      </c>
      <c r="C30" s="45" t="s">
        <v>165</v>
      </c>
      <c r="D30" s="52"/>
      <c r="E30" s="47" t="s">
        <v>1</v>
      </c>
      <c r="F30" s="55">
        <f>5+1+1</f>
        <v>7</v>
      </c>
      <c r="G30" s="19"/>
      <c r="H30" s="50">
        <f t="shared" si="2"/>
        <v>0</v>
      </c>
      <c r="J30" s="25"/>
    </row>
    <row r="31" spans="1:10" x14ac:dyDescent="0.2">
      <c r="A31" s="4"/>
      <c r="B31" s="51" t="s">
        <v>30</v>
      </c>
      <c r="C31" s="45" t="s">
        <v>159</v>
      </c>
      <c r="D31" s="52"/>
      <c r="E31" s="47"/>
      <c r="F31" s="55"/>
      <c r="G31" s="49"/>
      <c r="H31" s="50">
        <f t="shared" si="2"/>
        <v>0</v>
      </c>
      <c r="J31" s="25"/>
    </row>
    <row r="32" spans="1:10" x14ac:dyDescent="0.2">
      <c r="A32" s="4"/>
      <c r="B32" s="53" t="s">
        <v>24</v>
      </c>
      <c r="C32" s="45" t="s">
        <v>176</v>
      </c>
      <c r="D32" s="52"/>
      <c r="E32" s="47" t="s">
        <v>1</v>
      </c>
      <c r="F32" s="55">
        <f>1</f>
        <v>1</v>
      </c>
      <c r="G32" s="19"/>
      <c r="H32" s="50">
        <f t="shared" si="2"/>
        <v>0</v>
      </c>
      <c r="J32" s="25"/>
    </row>
    <row r="33" spans="1:10" x14ac:dyDescent="0.2">
      <c r="A33" s="4"/>
      <c r="B33" s="53" t="s">
        <v>29</v>
      </c>
      <c r="C33" s="45" t="s">
        <v>160</v>
      </c>
      <c r="D33" s="52"/>
      <c r="E33" s="47" t="s">
        <v>1</v>
      </c>
      <c r="F33" s="55">
        <f>1</f>
        <v>1</v>
      </c>
      <c r="G33" s="19"/>
      <c r="H33" s="50">
        <f t="shared" si="2"/>
        <v>0</v>
      </c>
      <c r="J33" s="25"/>
    </row>
    <row r="34" spans="1:10" x14ac:dyDescent="0.2">
      <c r="A34" s="4"/>
      <c r="B34" s="51" t="s">
        <v>42</v>
      </c>
      <c r="C34" s="45" t="s">
        <v>39</v>
      </c>
      <c r="D34" s="52"/>
      <c r="E34" s="47"/>
      <c r="F34" s="55"/>
      <c r="G34" s="49"/>
      <c r="H34" s="50">
        <f t="shared" si="2"/>
        <v>0</v>
      </c>
      <c r="J34" s="25"/>
    </row>
    <row r="35" spans="1:10" ht="18" x14ac:dyDescent="0.2">
      <c r="A35" s="4"/>
      <c r="B35" s="53" t="s">
        <v>24</v>
      </c>
      <c r="C35" s="45" t="s">
        <v>41</v>
      </c>
      <c r="D35" s="52"/>
      <c r="E35" s="47" t="s">
        <v>1</v>
      </c>
      <c r="F35" s="55">
        <v>2</v>
      </c>
      <c r="G35" s="19"/>
      <c r="H35" s="50">
        <f t="shared" si="2"/>
        <v>0</v>
      </c>
    </row>
    <row r="36" spans="1:10" x14ac:dyDescent="0.2">
      <c r="A36" s="4"/>
      <c r="B36" s="51" t="s">
        <v>163</v>
      </c>
      <c r="C36" s="45" t="s">
        <v>40</v>
      </c>
      <c r="D36" s="52"/>
      <c r="E36" s="47"/>
      <c r="F36" s="55"/>
      <c r="G36" s="49"/>
      <c r="H36" s="50">
        <f t="shared" si="2"/>
        <v>0</v>
      </c>
    </row>
    <row r="37" spans="1:10" ht="18" x14ac:dyDescent="0.2">
      <c r="A37" s="4"/>
      <c r="B37" s="53" t="s">
        <v>24</v>
      </c>
      <c r="C37" s="45" t="s">
        <v>41</v>
      </c>
      <c r="D37" s="52"/>
      <c r="E37" s="47" t="s">
        <v>1</v>
      </c>
      <c r="F37" s="55">
        <v>10</v>
      </c>
      <c r="G37" s="19"/>
      <c r="H37" s="50">
        <f t="shared" si="2"/>
        <v>0</v>
      </c>
    </row>
    <row r="38" spans="1:10" ht="18" x14ac:dyDescent="0.2">
      <c r="A38" s="4"/>
      <c r="B38" s="53" t="s">
        <v>29</v>
      </c>
      <c r="C38" s="45" t="s">
        <v>161</v>
      </c>
      <c r="D38" s="52"/>
      <c r="E38" s="47" t="s">
        <v>1</v>
      </c>
      <c r="F38" s="55">
        <f>4</f>
        <v>4</v>
      </c>
      <c r="G38" s="19"/>
      <c r="H38" s="50">
        <f t="shared" si="2"/>
        <v>0</v>
      </c>
    </row>
    <row r="39" spans="1:10" ht="18" x14ac:dyDescent="0.2">
      <c r="A39" s="4"/>
      <c r="B39" s="53" t="s">
        <v>166</v>
      </c>
      <c r="C39" s="45" t="s">
        <v>78</v>
      </c>
      <c r="D39" s="52"/>
      <c r="E39" s="47" t="s">
        <v>1</v>
      </c>
      <c r="F39" s="55">
        <f>2</f>
        <v>2</v>
      </c>
      <c r="G39" s="19"/>
      <c r="H39" s="50">
        <f t="shared" si="2"/>
        <v>0</v>
      </c>
      <c r="I39" s="24"/>
    </row>
    <row r="40" spans="1:10" x14ac:dyDescent="0.2">
      <c r="A40" s="4"/>
      <c r="B40" s="44" t="s">
        <v>43</v>
      </c>
      <c r="C40" s="56" t="s">
        <v>44</v>
      </c>
      <c r="D40" s="46" t="s">
        <v>21</v>
      </c>
      <c r="E40" s="57"/>
      <c r="F40" s="55"/>
      <c r="G40" s="49"/>
      <c r="H40" s="50">
        <f t="shared" si="2"/>
        <v>0</v>
      </c>
    </row>
    <row r="41" spans="1:10" x14ac:dyDescent="0.2">
      <c r="A41" s="4"/>
      <c r="B41" s="51" t="s">
        <v>22</v>
      </c>
      <c r="C41" s="56" t="s">
        <v>45</v>
      </c>
      <c r="D41" s="46"/>
      <c r="E41" s="57"/>
      <c r="F41" s="55"/>
      <c r="G41" s="49"/>
      <c r="H41" s="50">
        <f t="shared" si="2"/>
        <v>0</v>
      </c>
    </row>
    <row r="42" spans="1:10" ht="30" x14ac:dyDescent="0.2">
      <c r="A42" s="4"/>
      <c r="B42" s="53" t="s">
        <v>24</v>
      </c>
      <c r="C42" s="56" t="s">
        <v>46</v>
      </c>
      <c r="D42" s="46"/>
      <c r="E42" s="47" t="s">
        <v>26</v>
      </c>
      <c r="F42" s="55">
        <v>50</v>
      </c>
      <c r="G42" s="19"/>
      <c r="H42" s="50">
        <f t="shared" si="2"/>
        <v>0</v>
      </c>
    </row>
    <row r="43" spans="1:10" ht="30" x14ac:dyDescent="0.2">
      <c r="A43" s="4"/>
      <c r="B43" s="53" t="s">
        <v>29</v>
      </c>
      <c r="C43" s="56" t="s">
        <v>126</v>
      </c>
      <c r="D43" s="46"/>
      <c r="E43" s="47" t="s">
        <v>26</v>
      </c>
      <c r="F43" s="55">
        <v>20</v>
      </c>
      <c r="G43" s="19"/>
      <c r="H43" s="50">
        <f t="shared" si="2"/>
        <v>0</v>
      </c>
    </row>
    <row r="44" spans="1:10" x14ac:dyDescent="0.2">
      <c r="A44" s="4"/>
      <c r="B44" s="51" t="s">
        <v>27</v>
      </c>
      <c r="C44" s="56" t="s">
        <v>47</v>
      </c>
      <c r="D44" s="46"/>
      <c r="E44" s="57"/>
      <c r="F44" s="55"/>
      <c r="G44" s="49"/>
      <c r="H44" s="50">
        <f t="shared" si="2"/>
        <v>0</v>
      </c>
    </row>
    <row r="45" spans="1:10" ht="30" x14ac:dyDescent="0.2">
      <c r="A45" s="4"/>
      <c r="B45" s="53" t="s">
        <v>24</v>
      </c>
      <c r="C45" s="56" t="s">
        <v>46</v>
      </c>
      <c r="D45" s="46"/>
      <c r="E45" s="47" t="s">
        <v>26</v>
      </c>
      <c r="F45" s="55">
        <v>15</v>
      </c>
      <c r="G45" s="19"/>
      <c r="H45" s="50">
        <f t="shared" si="2"/>
        <v>0</v>
      </c>
    </row>
    <row r="46" spans="1:10" x14ac:dyDescent="0.2">
      <c r="A46" s="4"/>
      <c r="B46" s="44" t="s">
        <v>49</v>
      </c>
      <c r="C46" s="45" t="s">
        <v>50</v>
      </c>
      <c r="D46" s="46" t="s">
        <v>21</v>
      </c>
      <c r="E46" s="47"/>
      <c r="F46" s="55"/>
      <c r="G46" s="49"/>
      <c r="H46" s="50">
        <f t="shared" si="2"/>
        <v>0</v>
      </c>
    </row>
    <row r="47" spans="1:10" x14ac:dyDescent="0.2">
      <c r="A47" s="4"/>
      <c r="B47" s="51" t="s">
        <v>22</v>
      </c>
      <c r="C47" s="45" t="s">
        <v>45</v>
      </c>
      <c r="D47" s="52"/>
      <c r="E47" s="47" t="s">
        <v>1</v>
      </c>
      <c r="F47" s="55">
        <v>37</v>
      </c>
      <c r="G47" s="19"/>
      <c r="H47" s="50">
        <f t="shared" si="2"/>
        <v>0</v>
      </c>
    </row>
    <row r="48" spans="1:10" x14ac:dyDescent="0.2">
      <c r="A48" s="4"/>
      <c r="B48" s="51" t="s">
        <v>27</v>
      </c>
      <c r="C48" s="45" t="s">
        <v>47</v>
      </c>
      <c r="D48" s="52"/>
      <c r="E48" s="47" t="s">
        <v>1</v>
      </c>
      <c r="F48" s="55">
        <v>2</v>
      </c>
      <c r="G48" s="19"/>
      <c r="H48" s="50">
        <f t="shared" si="2"/>
        <v>0</v>
      </c>
    </row>
    <row r="49" spans="1:8" x14ac:dyDescent="0.2">
      <c r="A49" s="4"/>
      <c r="B49" s="51" t="s">
        <v>30</v>
      </c>
      <c r="C49" s="45" t="s">
        <v>101</v>
      </c>
      <c r="D49" s="52"/>
      <c r="E49" s="47" t="s">
        <v>1</v>
      </c>
      <c r="F49" s="55">
        <v>1</v>
      </c>
      <c r="G49" s="19"/>
      <c r="H49" s="50">
        <f t="shared" si="2"/>
        <v>0</v>
      </c>
    </row>
    <row r="50" spans="1:8" x14ac:dyDescent="0.2">
      <c r="A50" s="4"/>
      <c r="B50" s="51" t="s">
        <v>42</v>
      </c>
      <c r="C50" s="45" t="s">
        <v>48</v>
      </c>
      <c r="D50" s="52"/>
      <c r="E50" s="47" t="s">
        <v>1</v>
      </c>
      <c r="F50" s="55">
        <f>1</f>
        <v>1</v>
      </c>
      <c r="G50" s="19"/>
      <c r="H50" s="50">
        <f t="shared" si="2"/>
        <v>0</v>
      </c>
    </row>
    <row r="51" spans="1:8" x14ac:dyDescent="0.2">
      <c r="A51" s="4"/>
      <c r="B51" s="44" t="s">
        <v>51</v>
      </c>
      <c r="C51" s="45" t="s">
        <v>52</v>
      </c>
      <c r="D51" s="46" t="s">
        <v>21</v>
      </c>
      <c r="E51" s="47"/>
      <c r="F51" s="55"/>
      <c r="G51" s="49"/>
      <c r="H51" s="50">
        <f t="shared" si="2"/>
        <v>0</v>
      </c>
    </row>
    <row r="52" spans="1:8" x14ac:dyDescent="0.2">
      <c r="A52" s="4"/>
      <c r="B52" s="51" t="s">
        <v>22</v>
      </c>
      <c r="C52" s="45" t="s">
        <v>45</v>
      </c>
      <c r="D52" s="52"/>
      <c r="E52" s="47" t="s">
        <v>1</v>
      </c>
      <c r="F52" s="55">
        <v>10</v>
      </c>
      <c r="G52" s="19"/>
      <c r="H52" s="50">
        <f t="shared" si="2"/>
        <v>0</v>
      </c>
    </row>
    <row r="53" spans="1:8" x14ac:dyDescent="0.2">
      <c r="A53" s="4"/>
      <c r="B53" s="51" t="s">
        <v>27</v>
      </c>
      <c r="C53" s="45" t="s">
        <v>47</v>
      </c>
      <c r="D53" s="52"/>
      <c r="E53" s="47" t="s">
        <v>1</v>
      </c>
      <c r="F53" s="55">
        <v>1</v>
      </c>
      <c r="G53" s="19"/>
      <c r="H53" s="50">
        <f t="shared" si="2"/>
        <v>0</v>
      </c>
    </row>
    <row r="54" spans="1:8" x14ac:dyDescent="0.2">
      <c r="A54" s="4"/>
      <c r="B54" s="44" t="s">
        <v>53</v>
      </c>
      <c r="C54" s="45" t="s">
        <v>54</v>
      </c>
      <c r="D54" s="46" t="s">
        <v>21</v>
      </c>
      <c r="E54" s="47"/>
      <c r="F54" s="55"/>
      <c r="G54" s="49"/>
      <c r="H54" s="50">
        <f t="shared" si="2"/>
        <v>0</v>
      </c>
    </row>
    <row r="55" spans="1:8" x14ac:dyDescent="0.2">
      <c r="A55" s="4"/>
      <c r="B55" s="51" t="s">
        <v>22</v>
      </c>
      <c r="C55" s="45" t="s">
        <v>45</v>
      </c>
      <c r="D55" s="52"/>
      <c r="E55" s="47" t="s">
        <v>1</v>
      </c>
      <c r="F55" s="55">
        <v>10</v>
      </c>
      <c r="G55" s="19"/>
      <c r="H55" s="50">
        <f t="shared" si="2"/>
        <v>0</v>
      </c>
    </row>
    <row r="56" spans="1:8" x14ac:dyDescent="0.2">
      <c r="A56" s="4"/>
      <c r="B56" s="51" t="s">
        <v>27</v>
      </c>
      <c r="C56" s="45" t="s">
        <v>47</v>
      </c>
      <c r="D56" s="52"/>
      <c r="E56" s="47" t="s">
        <v>1</v>
      </c>
      <c r="F56" s="55">
        <v>1</v>
      </c>
      <c r="G56" s="19"/>
      <c r="H56" s="50">
        <f t="shared" si="2"/>
        <v>0</v>
      </c>
    </row>
    <row r="57" spans="1:8" ht="30" x14ac:dyDescent="0.2">
      <c r="A57" s="4"/>
      <c r="B57" s="44" t="s">
        <v>55</v>
      </c>
      <c r="C57" s="45" t="s">
        <v>56</v>
      </c>
      <c r="D57" s="46" t="s">
        <v>21</v>
      </c>
      <c r="E57" s="47"/>
      <c r="F57" s="55"/>
      <c r="G57" s="49"/>
      <c r="H57" s="50">
        <f t="shared" si="2"/>
        <v>0</v>
      </c>
    </row>
    <row r="58" spans="1:8" x14ac:dyDescent="0.2">
      <c r="A58" s="4"/>
      <c r="B58" s="51" t="s">
        <v>22</v>
      </c>
      <c r="C58" s="45" t="s">
        <v>132</v>
      </c>
      <c r="D58" s="52"/>
      <c r="E58" s="47"/>
      <c r="F58" s="55"/>
      <c r="G58" s="49"/>
      <c r="H58" s="50">
        <f t="shared" si="2"/>
        <v>0</v>
      </c>
    </row>
    <row r="59" spans="1:8" x14ac:dyDescent="0.2">
      <c r="A59" s="4"/>
      <c r="B59" s="53" t="s">
        <v>24</v>
      </c>
      <c r="C59" s="45" t="s">
        <v>162</v>
      </c>
      <c r="D59" s="52"/>
      <c r="E59" s="47" t="s">
        <v>1</v>
      </c>
      <c r="F59" s="55">
        <f>1</f>
        <v>1</v>
      </c>
      <c r="G59" s="19"/>
      <c r="H59" s="50">
        <f t="shared" si="2"/>
        <v>0</v>
      </c>
    </row>
    <row r="60" spans="1:8" x14ac:dyDescent="0.2">
      <c r="A60" s="4"/>
      <c r="B60" s="53" t="s">
        <v>29</v>
      </c>
      <c r="C60" s="45" t="s">
        <v>23</v>
      </c>
      <c r="D60" s="52"/>
      <c r="E60" s="47" t="s">
        <v>1</v>
      </c>
      <c r="F60" s="55">
        <f>4+1+1+1</f>
        <v>7</v>
      </c>
      <c r="G60" s="19"/>
      <c r="H60" s="50">
        <f t="shared" si="2"/>
        <v>0</v>
      </c>
    </row>
    <row r="61" spans="1:8" x14ac:dyDescent="0.2">
      <c r="A61" s="4"/>
      <c r="B61" s="53" t="s">
        <v>166</v>
      </c>
      <c r="C61" s="45" t="s">
        <v>28</v>
      </c>
      <c r="D61" s="52"/>
      <c r="E61" s="47" t="s">
        <v>1</v>
      </c>
      <c r="F61" s="55">
        <f>2</f>
        <v>2</v>
      </c>
      <c r="G61" s="19"/>
      <c r="H61" s="50">
        <f t="shared" si="2"/>
        <v>0</v>
      </c>
    </row>
    <row r="62" spans="1:8" x14ac:dyDescent="0.2">
      <c r="A62" s="4"/>
      <c r="B62" s="53" t="s">
        <v>167</v>
      </c>
      <c r="C62" s="45" t="s">
        <v>73</v>
      </c>
      <c r="D62" s="52"/>
      <c r="E62" s="47" t="s">
        <v>1</v>
      </c>
      <c r="F62" s="55">
        <f>1</f>
        <v>1</v>
      </c>
      <c r="G62" s="19"/>
      <c r="H62" s="50">
        <f t="shared" si="2"/>
        <v>0</v>
      </c>
    </row>
    <row r="63" spans="1:8" x14ac:dyDescent="0.2">
      <c r="A63" s="4"/>
      <c r="B63" s="53" t="s">
        <v>168</v>
      </c>
      <c r="C63" s="45" t="s">
        <v>156</v>
      </c>
      <c r="D63" s="52"/>
      <c r="E63" s="47" t="s">
        <v>1</v>
      </c>
      <c r="F63" s="55">
        <f>1</f>
        <v>1</v>
      </c>
      <c r="G63" s="19"/>
      <c r="H63" s="50">
        <f t="shared" si="2"/>
        <v>0</v>
      </c>
    </row>
    <row r="64" spans="1:8" ht="30" x14ac:dyDescent="0.2">
      <c r="A64" s="4"/>
      <c r="B64" s="44" t="s">
        <v>57</v>
      </c>
      <c r="C64" s="45" t="s">
        <v>58</v>
      </c>
      <c r="D64" s="46" t="s">
        <v>59</v>
      </c>
      <c r="E64" s="47"/>
      <c r="F64" s="55"/>
      <c r="G64" s="49"/>
      <c r="H64" s="50">
        <f t="shared" si="2"/>
        <v>0</v>
      </c>
    </row>
    <row r="65" spans="1:9" x14ac:dyDescent="0.2">
      <c r="A65" s="4"/>
      <c r="B65" s="51" t="s">
        <v>22</v>
      </c>
      <c r="C65" s="45" t="s">
        <v>177</v>
      </c>
      <c r="D65" s="52"/>
      <c r="E65" s="47" t="s">
        <v>1</v>
      </c>
      <c r="F65" s="55">
        <v>7</v>
      </c>
      <c r="G65" s="19"/>
      <c r="H65" s="50">
        <f t="shared" si="2"/>
        <v>0</v>
      </c>
    </row>
    <row r="66" spans="1:9" x14ac:dyDescent="0.2">
      <c r="A66" s="4"/>
      <c r="B66" s="51" t="s">
        <v>27</v>
      </c>
      <c r="C66" s="45" t="s">
        <v>45</v>
      </c>
      <c r="D66" s="52"/>
      <c r="E66" s="47" t="s">
        <v>1</v>
      </c>
      <c r="F66" s="55">
        <v>30</v>
      </c>
      <c r="G66" s="19"/>
      <c r="H66" s="50">
        <f t="shared" si="2"/>
        <v>0</v>
      </c>
    </row>
    <row r="67" spans="1:9" x14ac:dyDescent="0.2">
      <c r="A67" s="4"/>
      <c r="B67" s="51" t="s">
        <v>30</v>
      </c>
      <c r="C67" s="45" t="s">
        <v>47</v>
      </c>
      <c r="D67" s="52"/>
      <c r="E67" s="47" t="s">
        <v>1</v>
      </c>
      <c r="F67" s="55">
        <v>2</v>
      </c>
      <c r="G67" s="19"/>
      <c r="H67" s="50">
        <f t="shared" si="2"/>
        <v>0</v>
      </c>
    </row>
    <row r="68" spans="1:9" x14ac:dyDescent="0.2">
      <c r="A68" s="4"/>
      <c r="B68" s="51" t="s">
        <v>42</v>
      </c>
      <c r="C68" s="45" t="s">
        <v>101</v>
      </c>
      <c r="D68" s="52"/>
      <c r="E68" s="47" t="s">
        <v>1</v>
      </c>
      <c r="F68" s="55">
        <v>1</v>
      </c>
      <c r="G68" s="19"/>
      <c r="H68" s="50">
        <f t="shared" si="2"/>
        <v>0</v>
      </c>
    </row>
    <row r="69" spans="1:9" x14ac:dyDescent="0.2">
      <c r="A69" s="4"/>
      <c r="B69" s="51" t="s">
        <v>163</v>
      </c>
      <c r="C69" s="45" t="s">
        <v>48</v>
      </c>
      <c r="D69" s="52"/>
      <c r="E69" s="47" t="s">
        <v>1</v>
      </c>
      <c r="F69" s="55">
        <f>1</f>
        <v>1</v>
      </c>
      <c r="G69" s="19"/>
      <c r="H69" s="50">
        <f t="shared" si="2"/>
        <v>0</v>
      </c>
    </row>
    <row r="70" spans="1:9" x14ac:dyDescent="0.2">
      <c r="A70" s="4"/>
      <c r="B70" s="44" t="s">
        <v>60</v>
      </c>
      <c r="C70" s="45" t="s">
        <v>61</v>
      </c>
      <c r="D70" s="46" t="s">
        <v>21</v>
      </c>
      <c r="E70" s="47"/>
      <c r="F70" s="55"/>
      <c r="G70" s="49"/>
      <c r="H70" s="50">
        <f t="shared" si="2"/>
        <v>0</v>
      </c>
    </row>
    <row r="71" spans="1:9" x14ac:dyDescent="0.2">
      <c r="A71" s="4"/>
      <c r="B71" s="51" t="s">
        <v>22</v>
      </c>
      <c r="C71" s="45" t="s">
        <v>62</v>
      </c>
      <c r="D71" s="52"/>
      <c r="E71" s="47" t="s">
        <v>1</v>
      </c>
      <c r="F71" s="55">
        <v>7</v>
      </c>
      <c r="G71" s="19"/>
      <c r="H71" s="50">
        <f t="shared" si="2"/>
        <v>0</v>
      </c>
      <c r="I71" s="24"/>
    </row>
    <row r="72" spans="1:9" x14ac:dyDescent="0.2">
      <c r="A72" s="6" t="s">
        <v>14</v>
      </c>
      <c r="B72" s="51" t="s">
        <v>27</v>
      </c>
      <c r="C72" s="45" t="s">
        <v>63</v>
      </c>
      <c r="D72" s="52"/>
      <c r="E72" s="47" t="s">
        <v>1</v>
      </c>
      <c r="F72" s="55">
        <v>2</v>
      </c>
      <c r="G72" s="19"/>
      <c r="H72" s="50">
        <f t="shared" si="2"/>
        <v>0</v>
      </c>
      <c r="I72" s="7"/>
    </row>
    <row r="73" spans="1:9" x14ac:dyDescent="0.2">
      <c r="A73" s="8" t="s">
        <v>15</v>
      </c>
      <c r="B73" s="44" t="s">
        <v>64</v>
      </c>
      <c r="C73" s="45" t="s">
        <v>65</v>
      </c>
      <c r="D73" s="46" t="s">
        <v>21</v>
      </c>
      <c r="E73" s="47" t="s">
        <v>1</v>
      </c>
      <c r="F73" s="55">
        <v>40</v>
      </c>
      <c r="G73" s="19"/>
      <c r="H73" s="50">
        <f t="shared" si="2"/>
        <v>0</v>
      </c>
      <c r="I73" s="7"/>
    </row>
    <row r="74" spans="1:9" x14ac:dyDescent="0.2">
      <c r="A74" s="6" t="s">
        <v>16</v>
      </c>
      <c r="B74" s="44" t="s">
        <v>66</v>
      </c>
      <c r="C74" s="45" t="s">
        <v>86</v>
      </c>
      <c r="D74" s="46" t="s">
        <v>179</v>
      </c>
      <c r="E74" s="47"/>
      <c r="F74" s="55"/>
      <c r="G74" s="49"/>
      <c r="H74" s="50">
        <f t="shared" si="2"/>
        <v>0</v>
      </c>
    </row>
    <row r="75" spans="1:9" ht="18" x14ac:dyDescent="0.2">
      <c r="A75" s="4"/>
      <c r="B75" s="51" t="s">
        <v>22</v>
      </c>
      <c r="C75" s="45" t="s">
        <v>87</v>
      </c>
      <c r="D75" s="52"/>
      <c r="E75" s="47" t="s">
        <v>69</v>
      </c>
      <c r="F75" s="55">
        <v>60</v>
      </c>
      <c r="G75" s="19"/>
      <c r="H75" s="50">
        <f t="shared" si="2"/>
        <v>0</v>
      </c>
      <c r="I75" s="24"/>
    </row>
    <row r="76" spans="1:9" ht="18" x14ac:dyDescent="0.2">
      <c r="A76" s="4"/>
      <c r="B76" s="51" t="s">
        <v>27</v>
      </c>
      <c r="C76" s="45" t="s">
        <v>121</v>
      </c>
      <c r="D76" s="52"/>
      <c r="E76" s="47" t="s">
        <v>69</v>
      </c>
      <c r="F76" s="55">
        <v>100</v>
      </c>
      <c r="G76" s="19"/>
      <c r="H76" s="50">
        <f t="shared" si="2"/>
        <v>0</v>
      </c>
      <c r="I76" s="24"/>
    </row>
    <row r="77" spans="1:9" x14ac:dyDescent="0.2">
      <c r="A77" s="6" t="s">
        <v>16</v>
      </c>
      <c r="B77" s="44" t="s">
        <v>67</v>
      </c>
      <c r="C77" s="45" t="s">
        <v>127</v>
      </c>
      <c r="D77" s="46" t="s">
        <v>180</v>
      </c>
      <c r="E77" s="47"/>
      <c r="F77" s="55"/>
      <c r="G77" s="49"/>
      <c r="H77" s="50">
        <f t="shared" si="2"/>
        <v>0</v>
      </c>
    </row>
    <row r="78" spans="1:9" ht="18" x14ac:dyDescent="0.2">
      <c r="A78" s="4"/>
      <c r="B78" s="51" t="s">
        <v>22</v>
      </c>
      <c r="C78" s="45" t="s">
        <v>178</v>
      </c>
      <c r="D78" s="52"/>
      <c r="E78" s="47" t="s">
        <v>69</v>
      </c>
      <c r="F78" s="55">
        <v>80</v>
      </c>
      <c r="G78" s="19"/>
      <c r="H78" s="50">
        <f t="shared" si="2"/>
        <v>0</v>
      </c>
    </row>
    <row r="79" spans="1:9" x14ac:dyDescent="0.2">
      <c r="A79" s="6" t="s">
        <v>16</v>
      </c>
      <c r="B79" s="44" t="s">
        <v>68</v>
      </c>
      <c r="C79" s="45" t="s">
        <v>89</v>
      </c>
      <c r="D79" s="46" t="s">
        <v>181</v>
      </c>
      <c r="E79" s="47"/>
      <c r="F79" s="55"/>
      <c r="G79" s="49"/>
      <c r="H79" s="50">
        <f t="shared" si="2"/>
        <v>0</v>
      </c>
      <c r="I79" s="26"/>
    </row>
    <row r="80" spans="1:9" x14ac:dyDescent="0.2">
      <c r="A80" s="4"/>
      <c r="B80" s="51" t="s">
        <v>22</v>
      </c>
      <c r="C80" s="45" t="s">
        <v>129</v>
      </c>
      <c r="D80" s="52"/>
      <c r="E80" s="47" t="s">
        <v>26</v>
      </c>
      <c r="F80" s="55">
        <v>25</v>
      </c>
      <c r="G80" s="19"/>
      <c r="H80" s="50">
        <f t="shared" si="2"/>
        <v>0</v>
      </c>
    </row>
    <row r="81" spans="1:10" x14ac:dyDescent="0.2">
      <c r="A81" s="4"/>
      <c r="B81" s="51" t="s">
        <v>27</v>
      </c>
      <c r="C81" s="45" t="s">
        <v>130</v>
      </c>
      <c r="D81" s="52"/>
      <c r="E81" s="47" t="s">
        <v>26</v>
      </c>
      <c r="F81" s="55">
        <v>5</v>
      </c>
      <c r="G81" s="19"/>
      <c r="H81" s="50">
        <f t="shared" si="2"/>
        <v>0</v>
      </c>
    </row>
    <row r="82" spans="1:10" ht="30.75" thickBot="1" x14ac:dyDescent="0.25">
      <c r="A82" s="8" t="s">
        <v>17</v>
      </c>
      <c r="B82" s="44" t="s">
        <v>70</v>
      </c>
      <c r="C82" s="58" t="s">
        <v>131</v>
      </c>
      <c r="D82" s="59" t="s">
        <v>182</v>
      </c>
      <c r="E82" s="47" t="s">
        <v>91</v>
      </c>
      <c r="F82" s="60">
        <v>20</v>
      </c>
      <c r="G82" s="19"/>
      <c r="H82" s="50">
        <f>ROUND(G82*F82,2)</f>
        <v>0</v>
      </c>
      <c r="I82" s="24"/>
      <c r="J82" s="24"/>
    </row>
    <row r="83" spans="1:10" ht="36" customHeight="1" thickBot="1" x14ac:dyDescent="0.25">
      <c r="A83" s="4"/>
      <c r="B83" s="65" t="s">
        <v>71</v>
      </c>
      <c r="C83" s="66"/>
      <c r="D83" s="66"/>
      <c r="E83" s="66"/>
      <c r="F83" s="66"/>
      <c r="G83" s="67"/>
      <c r="H83" s="61">
        <f>SUM(H7:H82)</f>
        <v>0</v>
      </c>
    </row>
    <row r="84" spans="1:10" ht="36" customHeight="1" thickBot="1" x14ac:dyDescent="0.25">
      <c r="A84" s="4"/>
      <c r="B84" s="72" t="s">
        <v>153</v>
      </c>
      <c r="C84" s="73"/>
      <c r="D84" s="73"/>
      <c r="E84" s="73"/>
      <c r="F84" s="73"/>
      <c r="G84" s="73"/>
      <c r="H84" s="74"/>
    </row>
    <row r="85" spans="1:10" x14ac:dyDescent="0.2">
      <c r="A85" s="4"/>
      <c r="B85" s="44" t="s">
        <v>72</v>
      </c>
      <c r="C85" s="45" t="s">
        <v>20</v>
      </c>
      <c r="D85" s="46" t="s">
        <v>21</v>
      </c>
      <c r="E85" s="47"/>
      <c r="F85" s="48"/>
      <c r="G85" s="49"/>
      <c r="H85" s="50">
        <f t="shared" ref="H85:H86" si="3">ROUND(G85*F85,2)</f>
        <v>0</v>
      </c>
    </row>
    <row r="86" spans="1:10" x14ac:dyDescent="0.2">
      <c r="A86" s="4"/>
      <c r="B86" s="51" t="s">
        <v>22</v>
      </c>
      <c r="C86" s="45" t="s">
        <v>23</v>
      </c>
      <c r="D86" s="52"/>
      <c r="E86" s="47"/>
      <c r="F86" s="48"/>
      <c r="G86" s="49"/>
      <c r="H86" s="50">
        <f t="shared" si="3"/>
        <v>0</v>
      </c>
    </row>
    <row r="87" spans="1:10" ht="30" x14ac:dyDescent="0.2">
      <c r="A87" s="4"/>
      <c r="B87" s="53" t="s">
        <v>24</v>
      </c>
      <c r="C87" s="45" t="s">
        <v>25</v>
      </c>
      <c r="D87" s="52"/>
      <c r="E87" s="47" t="s">
        <v>26</v>
      </c>
      <c r="F87" s="48">
        <v>10</v>
      </c>
      <c r="G87" s="19"/>
      <c r="H87" s="50">
        <f>ROUND(G87*F87,2)</f>
        <v>0</v>
      </c>
      <c r="I87" s="24"/>
      <c r="J87" s="27"/>
    </row>
    <row r="88" spans="1:10" x14ac:dyDescent="0.2">
      <c r="A88" s="4"/>
      <c r="B88" s="51" t="s">
        <v>27</v>
      </c>
      <c r="C88" s="45" t="s">
        <v>169</v>
      </c>
      <c r="D88" s="52"/>
      <c r="E88" s="47"/>
      <c r="F88" s="48"/>
      <c r="G88" s="49"/>
      <c r="H88" s="50">
        <f t="shared" ref="H88:H146" si="4">ROUND(G88*F88,2)</f>
        <v>0</v>
      </c>
    </row>
    <row r="89" spans="1:10" ht="30" x14ac:dyDescent="0.2">
      <c r="A89" s="4"/>
      <c r="B89" s="53" t="s">
        <v>24</v>
      </c>
      <c r="C89" s="45" t="s">
        <v>25</v>
      </c>
      <c r="D89" s="52"/>
      <c r="E89" s="47" t="s">
        <v>26</v>
      </c>
      <c r="F89" s="48">
        <v>46</v>
      </c>
      <c r="G89" s="19"/>
      <c r="H89" s="50">
        <f t="shared" si="4"/>
        <v>0</v>
      </c>
    </row>
    <row r="90" spans="1:10" x14ac:dyDescent="0.2">
      <c r="A90" s="4"/>
      <c r="B90" s="51" t="s">
        <v>30</v>
      </c>
      <c r="C90" s="45" t="s">
        <v>28</v>
      </c>
      <c r="D90" s="52"/>
      <c r="E90" s="47"/>
      <c r="F90" s="48"/>
      <c r="G90" s="49"/>
      <c r="H90" s="50">
        <f t="shared" si="4"/>
        <v>0</v>
      </c>
    </row>
    <row r="91" spans="1:10" ht="30" x14ac:dyDescent="0.2">
      <c r="A91" s="4"/>
      <c r="B91" s="53" t="s">
        <v>24</v>
      </c>
      <c r="C91" s="45" t="s">
        <v>25</v>
      </c>
      <c r="D91" s="52"/>
      <c r="E91" s="47" t="s">
        <v>26</v>
      </c>
      <c r="F91" s="48">
        <v>375</v>
      </c>
      <c r="G91" s="19"/>
      <c r="H91" s="50">
        <f t="shared" si="4"/>
        <v>0</v>
      </c>
    </row>
    <row r="92" spans="1:10" x14ac:dyDescent="0.2">
      <c r="A92" s="4"/>
      <c r="B92" s="44" t="s">
        <v>75</v>
      </c>
      <c r="C92" s="45" t="s">
        <v>32</v>
      </c>
      <c r="D92" s="46" t="s">
        <v>21</v>
      </c>
      <c r="E92" s="47"/>
      <c r="F92" s="48"/>
      <c r="G92" s="49"/>
      <c r="H92" s="50">
        <f t="shared" si="4"/>
        <v>0</v>
      </c>
    </row>
    <row r="93" spans="1:10" x14ac:dyDescent="0.2">
      <c r="A93" s="4"/>
      <c r="B93" s="51" t="s">
        <v>22</v>
      </c>
      <c r="C93" s="45" t="s">
        <v>33</v>
      </c>
      <c r="D93" s="52"/>
      <c r="E93" s="47" t="s">
        <v>1</v>
      </c>
      <c r="F93" s="55">
        <f>2+1</f>
        <v>3</v>
      </c>
      <c r="G93" s="19"/>
      <c r="H93" s="50">
        <f t="shared" si="4"/>
        <v>0</v>
      </c>
    </row>
    <row r="94" spans="1:10" x14ac:dyDescent="0.2">
      <c r="A94" s="4"/>
      <c r="B94" s="44" t="s">
        <v>76</v>
      </c>
      <c r="C94" s="45" t="s">
        <v>36</v>
      </c>
      <c r="D94" s="46" t="s">
        <v>21</v>
      </c>
      <c r="E94" s="47"/>
      <c r="F94" s="55"/>
      <c r="G94" s="49"/>
      <c r="H94" s="50">
        <f t="shared" si="4"/>
        <v>0</v>
      </c>
    </row>
    <row r="95" spans="1:10" x14ac:dyDescent="0.2">
      <c r="A95" s="4"/>
      <c r="B95" s="51" t="s">
        <v>22</v>
      </c>
      <c r="C95" s="45" t="s">
        <v>169</v>
      </c>
      <c r="D95" s="52"/>
      <c r="E95" s="47" t="s">
        <v>1</v>
      </c>
      <c r="F95" s="55">
        <v>2</v>
      </c>
      <c r="G95" s="19"/>
      <c r="H95" s="50">
        <f t="shared" si="4"/>
        <v>0</v>
      </c>
      <c r="I95" s="24"/>
    </row>
    <row r="96" spans="1:10" x14ac:dyDescent="0.2">
      <c r="A96" s="4"/>
      <c r="B96" s="51" t="s">
        <v>27</v>
      </c>
      <c r="C96" s="45" t="s">
        <v>28</v>
      </c>
      <c r="D96" s="52"/>
      <c r="E96" s="47" t="s">
        <v>1</v>
      </c>
      <c r="F96" s="55">
        <v>4</v>
      </c>
      <c r="G96" s="19"/>
      <c r="H96" s="50">
        <f t="shared" si="4"/>
        <v>0</v>
      </c>
      <c r="I96" s="24"/>
    </row>
    <row r="97" spans="1:10" x14ac:dyDescent="0.2">
      <c r="A97" s="4"/>
      <c r="B97" s="44" t="s">
        <v>77</v>
      </c>
      <c r="C97" s="45" t="s">
        <v>38</v>
      </c>
      <c r="D97" s="46" t="s">
        <v>21</v>
      </c>
      <c r="E97" s="47"/>
      <c r="F97" s="55"/>
      <c r="G97" s="49"/>
      <c r="H97" s="50">
        <f t="shared" si="4"/>
        <v>0</v>
      </c>
    </row>
    <row r="98" spans="1:10" x14ac:dyDescent="0.2">
      <c r="A98" s="4"/>
      <c r="B98" s="51" t="s">
        <v>22</v>
      </c>
      <c r="C98" s="45" t="s">
        <v>170</v>
      </c>
      <c r="D98" s="52"/>
      <c r="E98" s="47"/>
      <c r="F98" s="55"/>
      <c r="G98" s="49"/>
      <c r="H98" s="50">
        <f t="shared" si="4"/>
        <v>0</v>
      </c>
    </row>
    <row r="99" spans="1:10" x14ac:dyDescent="0.2">
      <c r="A99" s="4"/>
      <c r="B99" s="53" t="s">
        <v>29</v>
      </c>
      <c r="C99" s="45" t="s">
        <v>183</v>
      </c>
      <c r="D99" s="52"/>
      <c r="E99" s="47" t="s">
        <v>1</v>
      </c>
      <c r="F99" s="55">
        <f>1</f>
        <v>1</v>
      </c>
      <c r="G99" s="19"/>
      <c r="H99" s="50">
        <f t="shared" si="4"/>
        <v>0</v>
      </c>
    </row>
    <row r="100" spans="1:10" x14ac:dyDescent="0.2">
      <c r="A100" s="4"/>
      <c r="B100" s="51" t="s">
        <v>27</v>
      </c>
      <c r="C100" s="45" t="s">
        <v>164</v>
      </c>
      <c r="D100" s="52"/>
      <c r="E100" s="47"/>
      <c r="F100" s="55"/>
      <c r="G100" s="49"/>
      <c r="H100" s="50">
        <f t="shared" si="4"/>
        <v>0</v>
      </c>
    </row>
    <row r="101" spans="1:10" x14ac:dyDescent="0.2">
      <c r="A101" s="4"/>
      <c r="B101" s="53" t="s">
        <v>24</v>
      </c>
      <c r="C101" s="45" t="s">
        <v>184</v>
      </c>
      <c r="D101" s="52"/>
      <c r="E101" s="47" t="s">
        <v>1</v>
      </c>
      <c r="F101" s="55">
        <f>2</f>
        <v>2</v>
      </c>
      <c r="G101" s="19"/>
      <c r="H101" s="50">
        <f t="shared" si="4"/>
        <v>0</v>
      </c>
    </row>
    <row r="102" spans="1:10" x14ac:dyDescent="0.2">
      <c r="A102" s="4"/>
      <c r="B102" s="51" t="s">
        <v>30</v>
      </c>
      <c r="C102" s="45" t="s">
        <v>159</v>
      </c>
      <c r="D102" s="52"/>
      <c r="E102" s="47"/>
      <c r="F102" s="55"/>
      <c r="G102" s="49"/>
      <c r="H102" s="50">
        <f t="shared" si="4"/>
        <v>0</v>
      </c>
      <c r="J102" s="25"/>
    </row>
    <row r="103" spans="1:10" x14ac:dyDescent="0.2">
      <c r="A103" s="4"/>
      <c r="B103" s="53" t="s">
        <v>24</v>
      </c>
      <c r="C103" s="45" t="s">
        <v>185</v>
      </c>
      <c r="D103" s="52"/>
      <c r="E103" s="47" t="s">
        <v>1</v>
      </c>
      <c r="F103" s="55">
        <v>3</v>
      </c>
      <c r="G103" s="19"/>
      <c r="H103" s="50">
        <f t="shared" si="4"/>
        <v>0</v>
      </c>
      <c r="J103" s="25"/>
    </row>
    <row r="104" spans="1:10" x14ac:dyDescent="0.2">
      <c r="A104" s="4"/>
      <c r="B104" s="51" t="s">
        <v>42</v>
      </c>
      <c r="C104" s="45" t="s">
        <v>39</v>
      </c>
      <c r="D104" s="52"/>
      <c r="E104" s="47"/>
      <c r="F104" s="55"/>
      <c r="G104" s="49"/>
      <c r="H104" s="50">
        <f t="shared" si="4"/>
        <v>0</v>
      </c>
    </row>
    <row r="105" spans="1:10" ht="18" x14ac:dyDescent="0.2">
      <c r="A105" s="4"/>
      <c r="B105" s="53" t="s">
        <v>24</v>
      </c>
      <c r="C105" s="45" t="s">
        <v>171</v>
      </c>
      <c r="D105" s="52"/>
      <c r="E105" s="47" t="s">
        <v>1</v>
      </c>
      <c r="F105" s="55">
        <v>1</v>
      </c>
      <c r="G105" s="19"/>
      <c r="H105" s="50">
        <f t="shared" si="4"/>
        <v>0</v>
      </c>
    </row>
    <row r="106" spans="1:10" x14ac:dyDescent="0.2">
      <c r="A106" s="4"/>
      <c r="B106" s="51" t="s">
        <v>163</v>
      </c>
      <c r="C106" s="45" t="s">
        <v>40</v>
      </c>
      <c r="D106" s="52"/>
      <c r="E106" s="47"/>
      <c r="F106" s="55"/>
      <c r="G106" s="49"/>
      <c r="H106" s="50">
        <f t="shared" si="4"/>
        <v>0</v>
      </c>
    </row>
    <row r="107" spans="1:10" ht="18" x14ac:dyDescent="0.2">
      <c r="A107" s="4"/>
      <c r="B107" s="53" t="s">
        <v>24</v>
      </c>
      <c r="C107" s="45" t="s">
        <v>41</v>
      </c>
      <c r="D107" s="52"/>
      <c r="E107" s="47" t="s">
        <v>1</v>
      </c>
      <c r="F107" s="55">
        <f>2</f>
        <v>2</v>
      </c>
      <c r="G107" s="19"/>
      <c r="H107" s="50">
        <f t="shared" si="4"/>
        <v>0</v>
      </c>
      <c r="I107" s="24"/>
    </row>
    <row r="108" spans="1:10" ht="18" x14ac:dyDescent="0.2">
      <c r="A108" s="4"/>
      <c r="B108" s="53" t="s">
        <v>29</v>
      </c>
      <c r="C108" s="45" t="s">
        <v>172</v>
      </c>
      <c r="D108" s="52"/>
      <c r="E108" s="47" t="s">
        <v>1</v>
      </c>
      <c r="F108" s="55">
        <f>4</f>
        <v>4</v>
      </c>
      <c r="G108" s="19"/>
      <c r="H108" s="50">
        <f t="shared" si="4"/>
        <v>0</v>
      </c>
      <c r="I108" s="24"/>
    </row>
    <row r="109" spans="1:10" ht="18" x14ac:dyDescent="0.2">
      <c r="A109" s="4"/>
      <c r="B109" s="53" t="s">
        <v>166</v>
      </c>
      <c r="C109" s="45" t="s">
        <v>161</v>
      </c>
      <c r="D109" s="52"/>
      <c r="E109" s="47" t="s">
        <v>1</v>
      </c>
      <c r="F109" s="55">
        <f>2</f>
        <v>2</v>
      </c>
      <c r="G109" s="19"/>
      <c r="H109" s="50">
        <f t="shared" si="4"/>
        <v>0</v>
      </c>
      <c r="I109" s="24"/>
    </row>
    <row r="110" spans="1:10" x14ac:dyDescent="0.2">
      <c r="A110" s="4"/>
      <c r="B110" s="44" t="s">
        <v>79</v>
      </c>
      <c r="C110" s="56" t="s">
        <v>44</v>
      </c>
      <c r="D110" s="46" t="s">
        <v>21</v>
      </c>
      <c r="E110" s="57"/>
      <c r="F110" s="55"/>
      <c r="G110" s="49"/>
      <c r="H110" s="50">
        <f t="shared" si="4"/>
        <v>0</v>
      </c>
      <c r="I110" s="25"/>
    </row>
    <row r="111" spans="1:10" x14ac:dyDescent="0.2">
      <c r="A111" s="4"/>
      <c r="B111" s="51" t="s">
        <v>22</v>
      </c>
      <c r="C111" s="56" t="s">
        <v>45</v>
      </c>
      <c r="D111" s="46"/>
      <c r="E111" s="57"/>
      <c r="F111" s="55"/>
      <c r="G111" s="49"/>
      <c r="H111" s="50">
        <f t="shared" si="4"/>
        <v>0</v>
      </c>
    </row>
    <row r="112" spans="1:10" ht="30" x14ac:dyDescent="0.2">
      <c r="A112" s="4"/>
      <c r="B112" s="53" t="s">
        <v>24</v>
      </c>
      <c r="C112" s="56" t="s">
        <v>46</v>
      </c>
      <c r="D112" s="46"/>
      <c r="E112" s="47" t="s">
        <v>26</v>
      </c>
      <c r="F112" s="55">
        <v>30</v>
      </c>
      <c r="G112" s="19"/>
      <c r="H112" s="50">
        <f t="shared" si="4"/>
        <v>0</v>
      </c>
    </row>
    <row r="113" spans="1:8" x14ac:dyDescent="0.2">
      <c r="A113" s="4"/>
      <c r="B113" s="44" t="s">
        <v>80</v>
      </c>
      <c r="C113" s="45" t="s">
        <v>50</v>
      </c>
      <c r="D113" s="46" t="s">
        <v>21</v>
      </c>
      <c r="E113" s="47"/>
      <c r="F113" s="55"/>
      <c r="G113" s="49"/>
      <c r="H113" s="50">
        <f t="shared" si="4"/>
        <v>0</v>
      </c>
    </row>
    <row r="114" spans="1:8" x14ac:dyDescent="0.2">
      <c r="A114" s="4"/>
      <c r="B114" s="51" t="s">
        <v>22</v>
      </c>
      <c r="C114" s="45" t="s">
        <v>45</v>
      </c>
      <c r="D114" s="52"/>
      <c r="E114" s="47" t="s">
        <v>1</v>
      </c>
      <c r="F114" s="55">
        <v>10</v>
      </c>
      <c r="G114" s="19"/>
      <c r="H114" s="50">
        <f t="shared" si="4"/>
        <v>0</v>
      </c>
    </row>
    <row r="115" spans="1:8" x14ac:dyDescent="0.2">
      <c r="A115" s="4"/>
      <c r="B115" s="51" t="s">
        <v>27</v>
      </c>
      <c r="C115" s="45" t="s">
        <v>47</v>
      </c>
      <c r="D115" s="52"/>
      <c r="E115" s="47" t="s">
        <v>1</v>
      </c>
      <c r="F115" s="55">
        <v>2</v>
      </c>
      <c r="G115" s="19"/>
      <c r="H115" s="50">
        <f t="shared" si="4"/>
        <v>0</v>
      </c>
    </row>
    <row r="116" spans="1:8" x14ac:dyDescent="0.2">
      <c r="A116" s="4"/>
      <c r="B116" s="51" t="s">
        <v>30</v>
      </c>
      <c r="C116" s="45" t="s">
        <v>101</v>
      </c>
      <c r="D116" s="52"/>
      <c r="E116" s="47" t="s">
        <v>1</v>
      </c>
      <c r="F116" s="55">
        <f>1</f>
        <v>1</v>
      </c>
      <c r="G116" s="19"/>
      <c r="H116" s="50">
        <f t="shared" si="4"/>
        <v>0</v>
      </c>
    </row>
    <row r="117" spans="1:8" x14ac:dyDescent="0.2">
      <c r="A117" s="4"/>
      <c r="B117" s="51" t="s">
        <v>42</v>
      </c>
      <c r="C117" s="45" t="s">
        <v>48</v>
      </c>
      <c r="D117" s="52"/>
      <c r="E117" s="47" t="s">
        <v>1</v>
      </c>
      <c r="F117" s="55">
        <f>1</f>
        <v>1</v>
      </c>
      <c r="G117" s="19"/>
      <c r="H117" s="50">
        <f t="shared" si="4"/>
        <v>0</v>
      </c>
    </row>
    <row r="118" spans="1:8" x14ac:dyDescent="0.2">
      <c r="A118" s="4"/>
      <c r="B118" s="44" t="s">
        <v>81</v>
      </c>
      <c r="C118" s="45" t="s">
        <v>52</v>
      </c>
      <c r="D118" s="46" t="s">
        <v>21</v>
      </c>
      <c r="E118" s="47"/>
      <c r="F118" s="55"/>
      <c r="G118" s="49"/>
      <c r="H118" s="50">
        <f t="shared" si="4"/>
        <v>0</v>
      </c>
    </row>
    <row r="119" spans="1:8" x14ac:dyDescent="0.2">
      <c r="A119" s="4"/>
      <c r="B119" s="51" t="s">
        <v>22</v>
      </c>
      <c r="C119" s="45" t="s">
        <v>45</v>
      </c>
      <c r="D119" s="52"/>
      <c r="E119" s="47" t="s">
        <v>1</v>
      </c>
      <c r="F119" s="55">
        <v>2</v>
      </c>
      <c r="G119" s="19"/>
      <c r="H119" s="50">
        <f t="shared" si="4"/>
        <v>0</v>
      </c>
    </row>
    <row r="120" spans="1:8" x14ac:dyDescent="0.2">
      <c r="A120" s="4"/>
      <c r="B120" s="44" t="s">
        <v>82</v>
      </c>
      <c r="C120" s="45" t="s">
        <v>54</v>
      </c>
      <c r="D120" s="46" t="s">
        <v>21</v>
      </c>
      <c r="E120" s="47"/>
      <c r="F120" s="55"/>
      <c r="G120" s="49"/>
      <c r="H120" s="50">
        <f t="shared" si="4"/>
        <v>0</v>
      </c>
    </row>
    <row r="121" spans="1:8" x14ac:dyDescent="0.2">
      <c r="A121" s="4"/>
      <c r="B121" s="51" t="s">
        <v>22</v>
      </c>
      <c r="C121" s="45" t="s">
        <v>45</v>
      </c>
      <c r="D121" s="52"/>
      <c r="E121" s="47" t="s">
        <v>1</v>
      </c>
      <c r="F121" s="55">
        <v>2</v>
      </c>
      <c r="G121" s="19"/>
      <c r="H121" s="50">
        <f t="shared" si="4"/>
        <v>0</v>
      </c>
    </row>
    <row r="122" spans="1:8" ht="30" x14ac:dyDescent="0.2">
      <c r="A122" s="4"/>
      <c r="B122" s="44" t="s">
        <v>83</v>
      </c>
      <c r="C122" s="45" t="s">
        <v>56</v>
      </c>
      <c r="D122" s="46" t="s">
        <v>21</v>
      </c>
      <c r="E122" s="47"/>
      <c r="F122" s="55"/>
      <c r="G122" s="49"/>
      <c r="H122" s="50">
        <f t="shared" si="4"/>
        <v>0</v>
      </c>
    </row>
    <row r="123" spans="1:8" x14ac:dyDescent="0.2">
      <c r="A123" s="4"/>
      <c r="B123" s="51" t="s">
        <v>22</v>
      </c>
      <c r="C123" s="45" t="s">
        <v>132</v>
      </c>
      <c r="D123" s="52"/>
      <c r="E123" s="47"/>
      <c r="F123" s="55"/>
      <c r="G123" s="49"/>
      <c r="H123" s="50">
        <f t="shared" si="4"/>
        <v>0</v>
      </c>
    </row>
    <row r="124" spans="1:8" x14ac:dyDescent="0.2">
      <c r="A124" s="4"/>
      <c r="B124" s="53" t="s">
        <v>24</v>
      </c>
      <c r="C124" s="45" t="s">
        <v>23</v>
      </c>
      <c r="D124" s="52"/>
      <c r="E124" s="47" t="s">
        <v>1</v>
      </c>
      <c r="F124" s="55">
        <f>2+1</f>
        <v>3</v>
      </c>
      <c r="G124" s="19"/>
      <c r="H124" s="50">
        <f t="shared" si="4"/>
        <v>0</v>
      </c>
    </row>
    <row r="125" spans="1:8" x14ac:dyDescent="0.2">
      <c r="A125" s="4"/>
      <c r="B125" s="53" t="s">
        <v>29</v>
      </c>
      <c r="C125" s="45" t="s">
        <v>169</v>
      </c>
      <c r="D125" s="52"/>
      <c r="E125" s="47" t="s">
        <v>1</v>
      </c>
      <c r="F125" s="55">
        <f>1+2</f>
        <v>3</v>
      </c>
      <c r="G125" s="19"/>
      <c r="H125" s="50">
        <f t="shared" si="4"/>
        <v>0</v>
      </c>
    </row>
    <row r="126" spans="1:8" x14ac:dyDescent="0.2">
      <c r="A126" s="4"/>
      <c r="B126" s="53" t="s">
        <v>166</v>
      </c>
      <c r="C126" s="45" t="s">
        <v>28</v>
      </c>
      <c r="D126" s="52"/>
      <c r="E126" s="47" t="s">
        <v>1</v>
      </c>
      <c r="F126" s="55">
        <f>1+1</f>
        <v>2</v>
      </c>
      <c r="G126" s="19"/>
      <c r="H126" s="50">
        <f t="shared" si="4"/>
        <v>0</v>
      </c>
    </row>
    <row r="127" spans="1:8" ht="30" x14ac:dyDescent="0.2">
      <c r="A127" s="4"/>
      <c r="B127" s="44" t="s">
        <v>84</v>
      </c>
      <c r="C127" s="45" t="s">
        <v>58</v>
      </c>
      <c r="D127" s="46" t="s">
        <v>59</v>
      </c>
      <c r="E127" s="47"/>
      <c r="F127" s="55"/>
      <c r="G127" s="49"/>
      <c r="H127" s="50">
        <f t="shared" si="4"/>
        <v>0</v>
      </c>
    </row>
    <row r="128" spans="1:8" x14ac:dyDescent="0.2">
      <c r="A128" s="4"/>
      <c r="B128" s="51" t="s">
        <v>22</v>
      </c>
      <c r="C128" s="45" t="s">
        <v>177</v>
      </c>
      <c r="D128" s="52"/>
      <c r="E128" s="47" t="s">
        <v>1</v>
      </c>
      <c r="F128" s="55">
        <v>2</v>
      </c>
      <c r="G128" s="19"/>
      <c r="H128" s="50">
        <f t="shared" si="4"/>
        <v>0</v>
      </c>
    </row>
    <row r="129" spans="1:9" x14ac:dyDescent="0.2">
      <c r="A129" s="4"/>
      <c r="B129" s="51" t="s">
        <v>27</v>
      </c>
      <c r="C129" s="45" t="s">
        <v>45</v>
      </c>
      <c r="D129" s="52"/>
      <c r="E129" s="47" t="s">
        <v>1</v>
      </c>
      <c r="F129" s="55">
        <v>8</v>
      </c>
      <c r="G129" s="19"/>
      <c r="H129" s="50">
        <f t="shared" si="4"/>
        <v>0</v>
      </c>
    </row>
    <row r="130" spans="1:9" x14ac:dyDescent="0.2">
      <c r="A130" s="4"/>
      <c r="B130" s="51" t="s">
        <v>30</v>
      </c>
      <c r="C130" s="45" t="s">
        <v>47</v>
      </c>
      <c r="D130" s="52"/>
      <c r="E130" s="47" t="s">
        <v>1</v>
      </c>
      <c r="F130" s="55">
        <v>2</v>
      </c>
      <c r="G130" s="19"/>
      <c r="H130" s="50">
        <f t="shared" si="4"/>
        <v>0</v>
      </c>
    </row>
    <row r="131" spans="1:9" x14ac:dyDescent="0.2">
      <c r="A131" s="4"/>
      <c r="B131" s="51" t="s">
        <v>42</v>
      </c>
      <c r="C131" s="45" t="s">
        <v>101</v>
      </c>
      <c r="D131" s="52"/>
      <c r="E131" s="47" t="s">
        <v>1</v>
      </c>
      <c r="F131" s="55">
        <v>1</v>
      </c>
      <c r="G131" s="19"/>
      <c r="H131" s="50">
        <f t="shared" si="4"/>
        <v>0</v>
      </c>
    </row>
    <row r="132" spans="1:9" x14ac:dyDescent="0.2">
      <c r="A132" s="4"/>
      <c r="B132" s="51" t="s">
        <v>163</v>
      </c>
      <c r="C132" s="45" t="s">
        <v>48</v>
      </c>
      <c r="D132" s="52"/>
      <c r="E132" s="47" t="s">
        <v>1</v>
      </c>
      <c r="F132" s="55">
        <f>1</f>
        <v>1</v>
      </c>
      <c r="G132" s="19"/>
      <c r="H132" s="50">
        <f t="shared" si="4"/>
        <v>0</v>
      </c>
    </row>
    <row r="133" spans="1:9" x14ac:dyDescent="0.2">
      <c r="A133" s="4"/>
      <c r="B133" s="44" t="s">
        <v>85</v>
      </c>
      <c r="C133" s="45" t="s">
        <v>61</v>
      </c>
      <c r="D133" s="46" t="s">
        <v>21</v>
      </c>
      <c r="E133" s="47"/>
      <c r="F133" s="55"/>
      <c r="G133" s="49"/>
      <c r="H133" s="50">
        <f t="shared" si="4"/>
        <v>0</v>
      </c>
    </row>
    <row r="134" spans="1:9" x14ac:dyDescent="0.2">
      <c r="A134" s="4"/>
      <c r="B134" s="51" t="s">
        <v>22</v>
      </c>
      <c r="C134" s="45" t="s">
        <v>62</v>
      </c>
      <c r="D134" s="52"/>
      <c r="E134" s="47" t="s">
        <v>1</v>
      </c>
      <c r="F134" s="55">
        <v>1</v>
      </c>
      <c r="G134" s="19"/>
      <c r="H134" s="50">
        <f t="shared" si="4"/>
        <v>0</v>
      </c>
    </row>
    <row r="135" spans="1:9" x14ac:dyDescent="0.2">
      <c r="A135" s="6" t="s">
        <v>14</v>
      </c>
      <c r="B135" s="51" t="s">
        <v>27</v>
      </c>
      <c r="C135" s="45" t="s">
        <v>63</v>
      </c>
      <c r="D135" s="52"/>
      <c r="E135" s="47" t="s">
        <v>1</v>
      </c>
      <c r="F135" s="55">
        <v>4</v>
      </c>
      <c r="G135" s="19"/>
      <c r="H135" s="50">
        <f t="shared" si="4"/>
        <v>0</v>
      </c>
      <c r="I135" s="7"/>
    </row>
    <row r="136" spans="1:9" x14ac:dyDescent="0.2">
      <c r="A136" s="8" t="s">
        <v>15</v>
      </c>
      <c r="B136" s="44" t="s">
        <v>88</v>
      </c>
      <c r="C136" s="45" t="s">
        <v>65</v>
      </c>
      <c r="D136" s="46" t="s">
        <v>21</v>
      </c>
      <c r="E136" s="47" t="s">
        <v>1</v>
      </c>
      <c r="F136" s="55">
        <v>12</v>
      </c>
      <c r="G136" s="19"/>
      <c r="H136" s="50">
        <f t="shared" si="4"/>
        <v>0</v>
      </c>
      <c r="I136" s="7"/>
    </row>
    <row r="137" spans="1:9" x14ac:dyDescent="0.2">
      <c r="A137" s="6" t="s">
        <v>16</v>
      </c>
      <c r="B137" s="44" t="s">
        <v>90</v>
      </c>
      <c r="C137" s="45" t="s">
        <v>86</v>
      </c>
      <c r="D137" s="46" t="s">
        <v>179</v>
      </c>
      <c r="E137" s="47"/>
      <c r="F137" s="55"/>
      <c r="G137" s="49"/>
      <c r="H137" s="50">
        <f t="shared" si="4"/>
        <v>0</v>
      </c>
    </row>
    <row r="138" spans="1:9" ht="18" x14ac:dyDescent="0.2">
      <c r="A138" s="4"/>
      <c r="B138" s="51" t="s">
        <v>22</v>
      </c>
      <c r="C138" s="45" t="s">
        <v>87</v>
      </c>
      <c r="D138" s="52"/>
      <c r="E138" s="47" t="s">
        <v>69</v>
      </c>
      <c r="F138" s="55">
        <f>20+10</f>
        <v>30</v>
      </c>
      <c r="G138" s="19"/>
      <c r="H138" s="50">
        <f t="shared" si="4"/>
        <v>0</v>
      </c>
      <c r="I138" s="24"/>
    </row>
    <row r="139" spans="1:9" ht="18" x14ac:dyDescent="0.2">
      <c r="A139" s="4"/>
      <c r="B139" s="51" t="s">
        <v>27</v>
      </c>
      <c r="C139" s="45" t="s">
        <v>121</v>
      </c>
      <c r="D139" s="52"/>
      <c r="E139" s="47" t="s">
        <v>69</v>
      </c>
      <c r="F139" s="55">
        <v>350</v>
      </c>
      <c r="G139" s="19"/>
      <c r="H139" s="50">
        <f t="shared" si="4"/>
        <v>0</v>
      </c>
      <c r="I139" s="24"/>
    </row>
    <row r="140" spans="1:9" ht="30" x14ac:dyDescent="0.2">
      <c r="A140" s="4"/>
      <c r="B140" s="51" t="s">
        <v>30</v>
      </c>
      <c r="C140" s="45" t="s">
        <v>186</v>
      </c>
      <c r="D140" s="52"/>
      <c r="E140" s="47" t="s">
        <v>69</v>
      </c>
      <c r="F140" s="55">
        <v>100</v>
      </c>
      <c r="G140" s="19"/>
      <c r="H140" s="50">
        <f t="shared" si="4"/>
        <v>0</v>
      </c>
      <c r="I140" s="24"/>
    </row>
    <row r="141" spans="1:9" x14ac:dyDescent="0.2">
      <c r="A141" s="6" t="s">
        <v>16</v>
      </c>
      <c r="B141" s="44" t="s">
        <v>134</v>
      </c>
      <c r="C141" s="45" t="s">
        <v>127</v>
      </c>
      <c r="D141" s="46" t="s">
        <v>180</v>
      </c>
      <c r="E141" s="47"/>
      <c r="F141" s="55"/>
      <c r="G141" s="49"/>
      <c r="H141" s="50">
        <f t="shared" si="4"/>
        <v>0</v>
      </c>
    </row>
    <row r="142" spans="1:9" ht="18" x14ac:dyDescent="0.2">
      <c r="A142" s="4"/>
      <c r="B142" s="51" t="s">
        <v>22</v>
      </c>
      <c r="C142" s="45" t="s">
        <v>178</v>
      </c>
      <c r="D142" s="52"/>
      <c r="E142" s="47" t="s">
        <v>69</v>
      </c>
      <c r="F142" s="55">
        <v>70</v>
      </c>
      <c r="G142" s="19"/>
      <c r="H142" s="50">
        <f t="shared" si="4"/>
        <v>0</v>
      </c>
    </row>
    <row r="143" spans="1:9" x14ac:dyDescent="0.2">
      <c r="A143" s="6" t="s">
        <v>16</v>
      </c>
      <c r="B143" s="44" t="s">
        <v>135</v>
      </c>
      <c r="C143" s="45" t="s">
        <v>89</v>
      </c>
      <c r="D143" s="46" t="s">
        <v>181</v>
      </c>
      <c r="E143" s="47"/>
      <c r="F143" s="55"/>
      <c r="G143" s="49"/>
      <c r="H143" s="50">
        <f t="shared" si="4"/>
        <v>0</v>
      </c>
      <c r="I143" s="24"/>
    </row>
    <row r="144" spans="1:9" x14ac:dyDescent="0.2">
      <c r="A144" s="4"/>
      <c r="B144" s="51" t="s">
        <v>22</v>
      </c>
      <c r="C144" s="45" t="s">
        <v>129</v>
      </c>
      <c r="D144" s="52"/>
      <c r="E144" s="47" t="s">
        <v>26</v>
      </c>
      <c r="F144" s="55">
        <v>40</v>
      </c>
      <c r="G144" s="19"/>
      <c r="H144" s="50">
        <f t="shared" si="4"/>
        <v>0</v>
      </c>
    </row>
    <row r="145" spans="1:10" x14ac:dyDescent="0.2">
      <c r="A145" s="4"/>
      <c r="B145" s="51" t="s">
        <v>27</v>
      </c>
      <c r="C145" s="45" t="s">
        <v>130</v>
      </c>
      <c r="D145" s="52"/>
      <c r="E145" s="47" t="s">
        <v>26</v>
      </c>
      <c r="F145" s="55">
        <v>5</v>
      </c>
      <c r="G145" s="19"/>
      <c r="H145" s="50">
        <f t="shared" si="4"/>
        <v>0</v>
      </c>
    </row>
    <row r="146" spans="1:10" ht="30.75" thickBot="1" x14ac:dyDescent="0.25">
      <c r="A146" s="8" t="s">
        <v>17</v>
      </c>
      <c r="B146" s="44" t="s">
        <v>136</v>
      </c>
      <c r="C146" s="58" t="s">
        <v>131</v>
      </c>
      <c r="D146" s="59" t="s">
        <v>182</v>
      </c>
      <c r="E146" s="47" t="s">
        <v>91</v>
      </c>
      <c r="F146" s="60">
        <v>60</v>
      </c>
      <c r="G146" s="19"/>
      <c r="H146" s="50">
        <f t="shared" si="4"/>
        <v>0</v>
      </c>
      <c r="I146" s="24"/>
    </row>
    <row r="147" spans="1:10" ht="36" customHeight="1" thickBot="1" x14ac:dyDescent="0.25">
      <c r="A147" s="4"/>
      <c r="B147" s="65" t="s">
        <v>92</v>
      </c>
      <c r="C147" s="66"/>
      <c r="D147" s="66"/>
      <c r="E147" s="66"/>
      <c r="F147" s="66"/>
      <c r="G147" s="67"/>
      <c r="H147" s="61">
        <f>SUM(H85:H146)</f>
        <v>0</v>
      </c>
    </row>
    <row r="148" spans="1:10" ht="36" customHeight="1" thickBot="1" x14ac:dyDescent="0.25">
      <c r="A148" s="4"/>
      <c r="B148" s="72" t="s">
        <v>154</v>
      </c>
      <c r="C148" s="73"/>
      <c r="D148" s="73"/>
      <c r="E148" s="73"/>
      <c r="F148" s="73"/>
      <c r="G148" s="73"/>
      <c r="H148" s="74"/>
    </row>
    <row r="149" spans="1:10" x14ac:dyDescent="0.2">
      <c r="A149" s="4"/>
      <c r="B149" s="44" t="s">
        <v>93</v>
      </c>
      <c r="C149" s="45" t="s">
        <v>20</v>
      </c>
      <c r="D149" s="46" t="s">
        <v>21</v>
      </c>
      <c r="E149" s="47"/>
      <c r="F149" s="48"/>
      <c r="G149" s="49"/>
      <c r="H149" s="50">
        <f t="shared" ref="H149:H150" si="5">ROUND(G149*F149,2)</f>
        <v>0</v>
      </c>
    </row>
    <row r="150" spans="1:10" x14ac:dyDescent="0.2">
      <c r="A150" s="4"/>
      <c r="B150" s="51" t="s">
        <v>22</v>
      </c>
      <c r="C150" s="45" t="s">
        <v>23</v>
      </c>
      <c r="D150" s="52"/>
      <c r="E150" s="47"/>
      <c r="F150" s="48"/>
      <c r="G150" s="49"/>
      <c r="H150" s="50">
        <f t="shared" si="5"/>
        <v>0</v>
      </c>
    </row>
    <row r="151" spans="1:10" ht="30" x14ac:dyDescent="0.2">
      <c r="A151" s="4"/>
      <c r="B151" s="53" t="s">
        <v>24</v>
      </c>
      <c r="C151" s="45" t="s">
        <v>25</v>
      </c>
      <c r="D151" s="52"/>
      <c r="E151" s="47" t="s">
        <v>26</v>
      </c>
      <c r="F151" s="48">
        <v>25</v>
      </c>
      <c r="G151" s="19"/>
      <c r="H151" s="50">
        <f>ROUND(G151*F151,2)</f>
        <v>0</v>
      </c>
      <c r="I151" s="24"/>
      <c r="J151" s="27"/>
    </row>
    <row r="152" spans="1:10" x14ac:dyDescent="0.2">
      <c r="A152" s="4"/>
      <c r="B152" s="51" t="s">
        <v>27</v>
      </c>
      <c r="C152" s="45" t="s">
        <v>169</v>
      </c>
      <c r="D152" s="52"/>
      <c r="E152" s="47"/>
      <c r="F152" s="48"/>
      <c r="G152" s="49"/>
      <c r="H152" s="50">
        <f t="shared" ref="H152:H215" si="6">ROUND(G152*F152,2)</f>
        <v>0</v>
      </c>
    </row>
    <row r="153" spans="1:10" ht="30" x14ac:dyDescent="0.2">
      <c r="A153" s="4"/>
      <c r="B153" s="53" t="s">
        <v>24</v>
      </c>
      <c r="C153" s="45" t="s">
        <v>25</v>
      </c>
      <c r="D153" s="52"/>
      <c r="E153" s="47" t="s">
        <v>26</v>
      </c>
      <c r="F153" s="48">
        <v>10</v>
      </c>
      <c r="G153" s="19"/>
      <c r="H153" s="50">
        <f t="shared" si="6"/>
        <v>0</v>
      </c>
    </row>
    <row r="154" spans="1:10" x14ac:dyDescent="0.2">
      <c r="A154" s="4"/>
      <c r="B154" s="51" t="s">
        <v>30</v>
      </c>
      <c r="C154" s="45" t="s">
        <v>28</v>
      </c>
      <c r="D154" s="52"/>
      <c r="E154" s="47"/>
      <c r="F154" s="48"/>
      <c r="G154" s="49"/>
      <c r="H154" s="50">
        <f t="shared" si="6"/>
        <v>0</v>
      </c>
    </row>
    <row r="155" spans="1:10" ht="30" x14ac:dyDescent="0.2">
      <c r="A155" s="4"/>
      <c r="B155" s="53" t="s">
        <v>24</v>
      </c>
      <c r="C155" s="45" t="s">
        <v>25</v>
      </c>
      <c r="D155" s="52"/>
      <c r="E155" s="47" t="s">
        <v>26</v>
      </c>
      <c r="F155" s="48">
        <v>16</v>
      </c>
      <c r="G155" s="19"/>
      <c r="H155" s="50">
        <f t="shared" si="6"/>
        <v>0</v>
      </c>
    </row>
    <row r="156" spans="1:10" x14ac:dyDescent="0.2">
      <c r="A156" s="4"/>
      <c r="B156" s="51" t="s">
        <v>42</v>
      </c>
      <c r="C156" s="45" t="s">
        <v>73</v>
      </c>
      <c r="D156" s="52"/>
      <c r="E156" s="47"/>
      <c r="F156" s="48"/>
      <c r="G156" s="49"/>
      <c r="H156" s="50">
        <f t="shared" si="6"/>
        <v>0</v>
      </c>
    </row>
    <row r="157" spans="1:10" ht="30" x14ac:dyDescent="0.2">
      <c r="A157" s="4"/>
      <c r="B157" s="53" t="s">
        <v>24</v>
      </c>
      <c r="C157" s="45" t="s">
        <v>25</v>
      </c>
      <c r="D157" s="52"/>
      <c r="E157" s="47" t="s">
        <v>26</v>
      </c>
      <c r="F157" s="48">
        <v>355</v>
      </c>
      <c r="G157" s="19"/>
      <c r="H157" s="50">
        <f t="shared" si="6"/>
        <v>0</v>
      </c>
    </row>
    <row r="158" spans="1:10" x14ac:dyDescent="0.2">
      <c r="A158" s="4"/>
      <c r="B158" s="44" t="s">
        <v>97</v>
      </c>
      <c r="C158" s="45" t="s">
        <v>32</v>
      </c>
      <c r="D158" s="46" t="s">
        <v>21</v>
      </c>
      <c r="E158" s="47"/>
      <c r="F158" s="48"/>
      <c r="G158" s="49"/>
      <c r="H158" s="50">
        <f t="shared" si="6"/>
        <v>0</v>
      </c>
    </row>
    <row r="159" spans="1:10" x14ac:dyDescent="0.2">
      <c r="A159" s="4"/>
      <c r="B159" s="51" t="s">
        <v>22</v>
      </c>
      <c r="C159" s="45" t="s">
        <v>33</v>
      </c>
      <c r="D159" s="52"/>
      <c r="E159" s="47" t="s">
        <v>1</v>
      </c>
      <c r="F159" s="55">
        <f>2+1+1</f>
        <v>4</v>
      </c>
      <c r="G159" s="19"/>
      <c r="H159" s="50">
        <f t="shared" si="6"/>
        <v>0</v>
      </c>
    </row>
    <row r="160" spans="1:10" x14ac:dyDescent="0.2">
      <c r="A160" s="4"/>
      <c r="B160" s="44" t="s">
        <v>99</v>
      </c>
      <c r="C160" s="45" t="s">
        <v>36</v>
      </c>
      <c r="D160" s="46" t="s">
        <v>21</v>
      </c>
      <c r="E160" s="47"/>
      <c r="F160" s="55"/>
      <c r="G160" s="49"/>
      <c r="H160" s="50">
        <f t="shared" si="6"/>
        <v>0</v>
      </c>
    </row>
    <row r="161" spans="1:9" x14ac:dyDescent="0.2">
      <c r="A161" s="4"/>
      <c r="B161" s="51" t="s">
        <v>22</v>
      </c>
      <c r="C161" s="45" t="s">
        <v>23</v>
      </c>
      <c r="D161" s="52"/>
      <c r="E161" s="47" t="s">
        <v>1</v>
      </c>
      <c r="F161" s="55">
        <f>2+1+1</f>
        <v>4</v>
      </c>
      <c r="G161" s="19"/>
      <c r="H161" s="50">
        <f t="shared" si="6"/>
        <v>0</v>
      </c>
      <c r="I161" s="24"/>
    </row>
    <row r="162" spans="1:9" x14ac:dyDescent="0.2">
      <c r="A162" s="4"/>
      <c r="B162" s="51" t="s">
        <v>27</v>
      </c>
      <c r="C162" s="45" t="s">
        <v>169</v>
      </c>
      <c r="D162" s="52"/>
      <c r="E162" s="47" t="s">
        <v>1</v>
      </c>
      <c r="F162" s="55">
        <f>1+1</f>
        <v>2</v>
      </c>
      <c r="G162" s="19"/>
      <c r="H162" s="50">
        <f t="shared" si="6"/>
        <v>0</v>
      </c>
      <c r="I162" s="24"/>
    </row>
    <row r="163" spans="1:9" x14ac:dyDescent="0.2">
      <c r="A163" s="4"/>
      <c r="B163" s="51" t="s">
        <v>30</v>
      </c>
      <c r="C163" s="45" t="s">
        <v>28</v>
      </c>
      <c r="D163" s="52"/>
      <c r="E163" s="47" t="s">
        <v>1</v>
      </c>
      <c r="F163" s="55">
        <f>1+1</f>
        <v>2</v>
      </c>
      <c r="G163" s="19"/>
      <c r="H163" s="50">
        <f t="shared" si="6"/>
        <v>0</v>
      </c>
      <c r="I163" s="24"/>
    </row>
    <row r="164" spans="1:9" x14ac:dyDescent="0.2">
      <c r="A164" s="4"/>
      <c r="B164" s="51" t="s">
        <v>42</v>
      </c>
      <c r="C164" s="45" t="s">
        <v>73</v>
      </c>
      <c r="D164" s="52"/>
      <c r="E164" s="47" t="s">
        <v>1</v>
      </c>
      <c r="F164" s="55">
        <f>1+2</f>
        <v>3</v>
      </c>
      <c r="G164" s="19"/>
      <c r="H164" s="50">
        <f t="shared" si="6"/>
        <v>0</v>
      </c>
      <c r="I164" s="24"/>
    </row>
    <row r="165" spans="1:9" x14ac:dyDescent="0.2">
      <c r="A165" s="4"/>
      <c r="B165" s="44" t="s">
        <v>100</v>
      </c>
      <c r="C165" s="45" t="s">
        <v>38</v>
      </c>
      <c r="D165" s="46" t="s">
        <v>21</v>
      </c>
      <c r="E165" s="47"/>
      <c r="F165" s="55"/>
      <c r="G165" s="49"/>
      <c r="H165" s="50">
        <f t="shared" si="6"/>
        <v>0</v>
      </c>
      <c r="I165" s="25"/>
    </row>
    <row r="166" spans="1:9" x14ac:dyDescent="0.2">
      <c r="A166" s="4"/>
      <c r="B166" s="51" t="s">
        <v>22</v>
      </c>
      <c r="C166" s="45" t="s">
        <v>164</v>
      </c>
      <c r="D166" s="52"/>
      <c r="E166" s="47"/>
      <c r="F166" s="55"/>
      <c r="G166" s="49"/>
      <c r="H166" s="50">
        <f t="shared" si="6"/>
        <v>0</v>
      </c>
      <c r="I166" s="25"/>
    </row>
    <row r="167" spans="1:9" x14ac:dyDescent="0.2">
      <c r="A167" s="4"/>
      <c r="B167" s="53" t="s">
        <v>24</v>
      </c>
      <c r="C167" s="45" t="s">
        <v>165</v>
      </c>
      <c r="D167" s="52"/>
      <c r="E167" s="47" t="s">
        <v>1</v>
      </c>
      <c r="F167" s="55">
        <f>2+1+1</f>
        <v>4</v>
      </c>
      <c r="G167" s="19"/>
      <c r="H167" s="50">
        <f t="shared" si="6"/>
        <v>0</v>
      </c>
      <c r="I167" s="25"/>
    </row>
    <row r="168" spans="1:9" x14ac:dyDescent="0.2">
      <c r="A168" s="4"/>
      <c r="B168" s="53" t="s">
        <v>29</v>
      </c>
      <c r="C168" s="45" t="s">
        <v>173</v>
      </c>
      <c r="D168" s="52"/>
      <c r="E168" s="47" t="s">
        <v>1</v>
      </c>
      <c r="F168" s="55">
        <v>2</v>
      </c>
      <c r="G168" s="19"/>
      <c r="H168" s="50">
        <f t="shared" si="6"/>
        <v>0</v>
      </c>
      <c r="I168" s="25"/>
    </row>
    <row r="169" spans="1:9" x14ac:dyDescent="0.2">
      <c r="A169" s="4"/>
      <c r="B169" s="53" t="s">
        <v>166</v>
      </c>
      <c r="C169" s="45" t="s">
        <v>174</v>
      </c>
      <c r="D169" s="52"/>
      <c r="E169" s="47" t="s">
        <v>1</v>
      </c>
      <c r="F169" s="55">
        <v>2</v>
      </c>
      <c r="G169" s="19"/>
      <c r="H169" s="50">
        <f t="shared" si="6"/>
        <v>0</v>
      </c>
      <c r="I169" s="25"/>
    </row>
    <row r="170" spans="1:9" x14ac:dyDescent="0.2">
      <c r="A170" s="4"/>
      <c r="B170" s="51" t="s">
        <v>27</v>
      </c>
      <c r="C170" s="45" t="s">
        <v>40</v>
      </c>
      <c r="D170" s="52"/>
      <c r="E170" s="47"/>
      <c r="F170" s="55"/>
      <c r="G170" s="49"/>
      <c r="H170" s="50">
        <f t="shared" si="6"/>
        <v>0</v>
      </c>
    </row>
    <row r="171" spans="1:9" ht="18" x14ac:dyDescent="0.2">
      <c r="A171" s="4"/>
      <c r="B171" s="53" t="s">
        <v>24</v>
      </c>
      <c r="C171" s="45" t="s">
        <v>41</v>
      </c>
      <c r="D171" s="52"/>
      <c r="E171" s="47" t="s">
        <v>1</v>
      </c>
      <c r="F171" s="55">
        <f>4+2+2</f>
        <v>8</v>
      </c>
      <c r="G171" s="19"/>
      <c r="H171" s="50">
        <f t="shared" si="6"/>
        <v>0</v>
      </c>
      <c r="I171" s="24"/>
    </row>
    <row r="172" spans="1:9" ht="18" x14ac:dyDescent="0.2">
      <c r="A172" s="4"/>
      <c r="B172" s="53" t="s">
        <v>29</v>
      </c>
      <c r="C172" s="45" t="s">
        <v>172</v>
      </c>
      <c r="D172" s="52"/>
      <c r="E172" s="47" t="s">
        <v>1</v>
      </c>
      <c r="F172" s="55">
        <f>2</f>
        <v>2</v>
      </c>
      <c r="G172" s="19"/>
      <c r="H172" s="50">
        <f t="shared" si="6"/>
        <v>0</v>
      </c>
      <c r="I172" s="24"/>
    </row>
    <row r="173" spans="1:9" ht="18" x14ac:dyDescent="0.2">
      <c r="A173" s="4"/>
      <c r="B173" s="53" t="s">
        <v>166</v>
      </c>
      <c r="C173" s="45" t="s">
        <v>161</v>
      </c>
      <c r="D173" s="52"/>
      <c r="E173" s="47" t="s">
        <v>1</v>
      </c>
      <c r="F173" s="55">
        <f>2+2</f>
        <v>4</v>
      </c>
      <c r="G173" s="19"/>
      <c r="H173" s="50">
        <f t="shared" si="6"/>
        <v>0</v>
      </c>
      <c r="I173" s="24"/>
    </row>
    <row r="174" spans="1:9" ht="18" x14ac:dyDescent="0.2">
      <c r="A174" s="4"/>
      <c r="B174" s="53" t="s">
        <v>167</v>
      </c>
      <c r="C174" s="45" t="s">
        <v>78</v>
      </c>
      <c r="D174" s="52"/>
      <c r="E174" s="47" t="s">
        <v>1</v>
      </c>
      <c r="F174" s="55">
        <f>2</f>
        <v>2</v>
      </c>
      <c r="G174" s="19"/>
      <c r="H174" s="50">
        <f t="shared" si="6"/>
        <v>0</v>
      </c>
      <c r="I174" s="24"/>
    </row>
    <row r="175" spans="1:9" x14ac:dyDescent="0.2">
      <c r="A175" s="4"/>
      <c r="B175" s="44" t="s">
        <v>102</v>
      </c>
      <c r="C175" s="56" t="s">
        <v>44</v>
      </c>
      <c r="D175" s="46" t="s">
        <v>21</v>
      </c>
      <c r="E175" s="57"/>
      <c r="F175" s="55"/>
      <c r="G175" s="49"/>
      <c r="H175" s="50">
        <f t="shared" si="6"/>
        <v>0</v>
      </c>
    </row>
    <row r="176" spans="1:9" x14ac:dyDescent="0.2">
      <c r="A176" s="4"/>
      <c r="B176" s="51" t="s">
        <v>22</v>
      </c>
      <c r="C176" s="56" t="s">
        <v>45</v>
      </c>
      <c r="D176" s="46"/>
      <c r="E176" s="57"/>
      <c r="F176" s="55"/>
      <c r="G176" s="49"/>
      <c r="H176" s="50">
        <f t="shared" si="6"/>
        <v>0</v>
      </c>
    </row>
    <row r="177" spans="1:10" ht="30" x14ac:dyDescent="0.2">
      <c r="A177" s="4"/>
      <c r="B177" s="53" t="s">
        <v>24</v>
      </c>
      <c r="C177" s="56" t="s">
        <v>46</v>
      </c>
      <c r="D177" s="46"/>
      <c r="E177" s="47" t="s">
        <v>26</v>
      </c>
      <c r="F177" s="55">
        <f>6</f>
        <v>6</v>
      </c>
      <c r="G177" s="19"/>
      <c r="H177" s="50">
        <f t="shared" si="6"/>
        <v>0</v>
      </c>
    </row>
    <row r="178" spans="1:10" x14ac:dyDescent="0.2">
      <c r="A178" s="4"/>
      <c r="B178" s="51" t="s">
        <v>27</v>
      </c>
      <c r="C178" s="56" t="s">
        <v>47</v>
      </c>
      <c r="D178" s="46"/>
      <c r="E178" s="47"/>
      <c r="F178" s="55"/>
      <c r="G178" s="49"/>
      <c r="H178" s="50">
        <f t="shared" si="6"/>
        <v>0</v>
      </c>
    </row>
    <row r="179" spans="1:10" ht="30" x14ac:dyDescent="0.2">
      <c r="A179" s="4"/>
      <c r="B179" s="53" t="s">
        <v>24</v>
      </c>
      <c r="C179" s="56" t="s">
        <v>46</v>
      </c>
      <c r="D179" s="46"/>
      <c r="E179" s="47" t="s">
        <v>26</v>
      </c>
      <c r="F179" s="55">
        <f>6</f>
        <v>6</v>
      </c>
      <c r="G179" s="19"/>
      <c r="H179" s="50">
        <f t="shared" si="6"/>
        <v>0</v>
      </c>
    </row>
    <row r="180" spans="1:10" x14ac:dyDescent="0.2">
      <c r="A180" s="4"/>
      <c r="B180" s="44" t="s">
        <v>103</v>
      </c>
      <c r="C180" s="45" t="s">
        <v>50</v>
      </c>
      <c r="D180" s="46" t="s">
        <v>21</v>
      </c>
      <c r="E180" s="47"/>
      <c r="F180" s="55"/>
      <c r="G180" s="49"/>
      <c r="H180" s="50">
        <f t="shared" si="6"/>
        <v>0</v>
      </c>
    </row>
    <row r="181" spans="1:10" x14ac:dyDescent="0.2">
      <c r="A181" s="4"/>
      <c r="B181" s="51" t="s">
        <v>22</v>
      </c>
      <c r="C181" s="45" t="s">
        <v>45</v>
      </c>
      <c r="D181" s="52"/>
      <c r="E181" s="47" t="s">
        <v>1</v>
      </c>
      <c r="F181" s="55">
        <f>2+1</f>
        <v>3</v>
      </c>
      <c r="G181" s="19"/>
      <c r="H181" s="50">
        <f t="shared" si="6"/>
        <v>0</v>
      </c>
      <c r="I181" s="24"/>
    </row>
    <row r="182" spans="1:10" x14ac:dyDescent="0.2">
      <c r="A182" s="4"/>
      <c r="B182" s="51" t="s">
        <v>27</v>
      </c>
      <c r="C182" s="45" t="s">
        <v>47</v>
      </c>
      <c r="D182" s="52"/>
      <c r="E182" s="47" t="s">
        <v>1</v>
      </c>
      <c r="F182" s="55">
        <v>1</v>
      </c>
      <c r="G182" s="19"/>
      <c r="H182" s="50">
        <f t="shared" si="6"/>
        <v>0</v>
      </c>
      <c r="I182" s="24"/>
    </row>
    <row r="183" spans="1:10" x14ac:dyDescent="0.2">
      <c r="A183" s="4"/>
      <c r="B183" s="51" t="s">
        <v>30</v>
      </c>
      <c r="C183" s="45" t="s">
        <v>101</v>
      </c>
      <c r="D183" s="52"/>
      <c r="E183" s="47" t="s">
        <v>1</v>
      </c>
      <c r="F183" s="55">
        <v>1</v>
      </c>
      <c r="G183" s="19"/>
      <c r="H183" s="50">
        <f t="shared" si="6"/>
        <v>0</v>
      </c>
      <c r="I183" s="24"/>
    </row>
    <row r="184" spans="1:10" x14ac:dyDescent="0.2">
      <c r="A184" s="4"/>
      <c r="B184" s="44" t="s">
        <v>104</v>
      </c>
      <c r="C184" s="45" t="s">
        <v>52</v>
      </c>
      <c r="D184" s="46" t="s">
        <v>21</v>
      </c>
      <c r="E184" s="47"/>
      <c r="F184" s="55"/>
      <c r="G184" s="49"/>
      <c r="H184" s="50">
        <f t="shared" si="6"/>
        <v>0</v>
      </c>
    </row>
    <row r="185" spans="1:10" x14ac:dyDescent="0.2">
      <c r="A185" s="4"/>
      <c r="B185" s="51" t="s">
        <v>22</v>
      </c>
      <c r="C185" s="45" t="s">
        <v>45</v>
      </c>
      <c r="D185" s="52"/>
      <c r="E185" s="47" t="s">
        <v>1</v>
      </c>
      <c r="F185" s="55">
        <f>1</f>
        <v>1</v>
      </c>
      <c r="G185" s="19"/>
      <c r="H185" s="50">
        <f t="shared" si="6"/>
        <v>0</v>
      </c>
    </row>
    <row r="186" spans="1:10" x14ac:dyDescent="0.2">
      <c r="A186" s="4"/>
      <c r="B186" s="51" t="s">
        <v>27</v>
      </c>
      <c r="C186" s="45" t="s">
        <v>47</v>
      </c>
      <c r="D186" s="52"/>
      <c r="E186" s="47" t="s">
        <v>1</v>
      </c>
      <c r="F186" s="55">
        <f>1</f>
        <v>1</v>
      </c>
      <c r="G186" s="19"/>
      <c r="H186" s="50">
        <f t="shared" si="6"/>
        <v>0</v>
      </c>
    </row>
    <row r="187" spans="1:10" x14ac:dyDescent="0.2">
      <c r="A187" s="4"/>
      <c r="B187" s="44" t="s">
        <v>105</v>
      </c>
      <c r="C187" s="45" t="s">
        <v>54</v>
      </c>
      <c r="D187" s="46" t="s">
        <v>21</v>
      </c>
      <c r="E187" s="47"/>
      <c r="F187" s="55"/>
      <c r="G187" s="49"/>
      <c r="H187" s="50">
        <f t="shared" si="6"/>
        <v>0</v>
      </c>
    </row>
    <row r="188" spans="1:10" x14ac:dyDescent="0.2">
      <c r="A188" s="4"/>
      <c r="B188" s="51" t="s">
        <v>22</v>
      </c>
      <c r="C188" s="45" t="s">
        <v>45</v>
      </c>
      <c r="D188" s="52"/>
      <c r="E188" s="47" t="s">
        <v>1</v>
      </c>
      <c r="F188" s="55">
        <f>1</f>
        <v>1</v>
      </c>
      <c r="G188" s="19"/>
      <c r="H188" s="50">
        <f t="shared" si="6"/>
        <v>0</v>
      </c>
    </row>
    <row r="189" spans="1:10" x14ac:dyDescent="0.2">
      <c r="A189" s="4"/>
      <c r="B189" s="51" t="s">
        <v>27</v>
      </c>
      <c r="C189" s="45" t="s">
        <v>47</v>
      </c>
      <c r="D189" s="52"/>
      <c r="E189" s="47" t="s">
        <v>1</v>
      </c>
      <c r="F189" s="55">
        <f>1</f>
        <v>1</v>
      </c>
      <c r="G189" s="19"/>
      <c r="H189" s="50">
        <f t="shared" si="6"/>
        <v>0</v>
      </c>
    </row>
    <row r="190" spans="1:10" ht="30" x14ac:dyDescent="0.2">
      <c r="A190" s="4"/>
      <c r="B190" s="44" t="s">
        <v>109</v>
      </c>
      <c r="C190" s="45" t="s">
        <v>56</v>
      </c>
      <c r="D190" s="46" t="s">
        <v>21</v>
      </c>
      <c r="E190" s="47"/>
      <c r="F190" s="55"/>
      <c r="G190" s="49"/>
      <c r="H190" s="50">
        <f t="shared" si="6"/>
        <v>0</v>
      </c>
    </row>
    <row r="191" spans="1:10" x14ac:dyDescent="0.2">
      <c r="A191" s="4"/>
      <c r="B191" s="51" t="s">
        <v>22</v>
      </c>
      <c r="C191" s="45" t="s">
        <v>132</v>
      </c>
      <c r="D191" s="52"/>
      <c r="E191" s="47"/>
      <c r="F191" s="55"/>
      <c r="G191" s="49"/>
      <c r="H191" s="50">
        <f t="shared" si="6"/>
        <v>0</v>
      </c>
      <c r="J191" s="18"/>
    </row>
    <row r="192" spans="1:10" x14ac:dyDescent="0.2">
      <c r="A192" s="4"/>
      <c r="B192" s="53" t="s">
        <v>24</v>
      </c>
      <c r="C192" s="45" t="s">
        <v>23</v>
      </c>
      <c r="D192" s="52"/>
      <c r="E192" s="47" t="s">
        <v>1</v>
      </c>
      <c r="F192" s="55">
        <f>2+1+1</f>
        <v>4</v>
      </c>
      <c r="G192" s="19"/>
      <c r="H192" s="50">
        <f t="shared" si="6"/>
        <v>0</v>
      </c>
      <c r="I192" s="24"/>
    </row>
    <row r="193" spans="1:9" x14ac:dyDescent="0.2">
      <c r="A193" s="4"/>
      <c r="B193" s="53" t="s">
        <v>29</v>
      </c>
      <c r="C193" s="45" t="s">
        <v>169</v>
      </c>
      <c r="D193" s="52"/>
      <c r="E193" s="47" t="s">
        <v>1</v>
      </c>
      <c r="F193" s="55">
        <f>1+1</f>
        <v>2</v>
      </c>
      <c r="G193" s="19"/>
      <c r="H193" s="50">
        <f t="shared" si="6"/>
        <v>0</v>
      </c>
      <c r="I193" s="24"/>
    </row>
    <row r="194" spans="1:9" x14ac:dyDescent="0.2">
      <c r="A194" s="4"/>
      <c r="B194" s="53" t="s">
        <v>166</v>
      </c>
      <c r="C194" s="45" t="s">
        <v>28</v>
      </c>
      <c r="D194" s="52"/>
      <c r="E194" s="47" t="s">
        <v>1</v>
      </c>
      <c r="F194" s="55">
        <f>1+1</f>
        <v>2</v>
      </c>
      <c r="G194" s="19"/>
      <c r="H194" s="50">
        <f t="shared" si="6"/>
        <v>0</v>
      </c>
      <c r="I194" s="24"/>
    </row>
    <row r="195" spans="1:9" x14ac:dyDescent="0.2">
      <c r="A195" s="4"/>
      <c r="B195" s="53" t="s">
        <v>167</v>
      </c>
      <c r="C195" s="45" t="s">
        <v>73</v>
      </c>
      <c r="D195" s="52"/>
      <c r="E195" s="47" t="s">
        <v>1</v>
      </c>
      <c r="F195" s="55">
        <v>2</v>
      </c>
      <c r="G195" s="19"/>
      <c r="H195" s="50">
        <f t="shared" si="6"/>
        <v>0</v>
      </c>
      <c r="I195" s="24"/>
    </row>
    <row r="196" spans="1:9" ht="30" x14ac:dyDescent="0.2">
      <c r="A196" s="4"/>
      <c r="B196" s="44" t="s">
        <v>110</v>
      </c>
      <c r="C196" s="45" t="s">
        <v>58</v>
      </c>
      <c r="D196" s="46" t="s">
        <v>59</v>
      </c>
      <c r="E196" s="47"/>
      <c r="F196" s="55"/>
      <c r="G196" s="49"/>
      <c r="H196" s="50">
        <f t="shared" si="6"/>
        <v>0</v>
      </c>
    </row>
    <row r="197" spans="1:9" x14ac:dyDescent="0.2">
      <c r="A197" s="4"/>
      <c r="B197" s="51" t="s">
        <v>22</v>
      </c>
      <c r="C197" s="45" t="s">
        <v>177</v>
      </c>
      <c r="D197" s="52"/>
      <c r="E197" s="47" t="s">
        <v>1</v>
      </c>
      <c r="F197" s="55">
        <v>1</v>
      </c>
      <c r="G197" s="19"/>
      <c r="H197" s="50">
        <f t="shared" si="6"/>
        <v>0</v>
      </c>
      <c r="I197" s="24"/>
    </row>
    <row r="198" spans="1:9" x14ac:dyDescent="0.2">
      <c r="A198" s="4"/>
      <c r="B198" s="51" t="s">
        <v>27</v>
      </c>
      <c r="C198" s="45" t="s">
        <v>45</v>
      </c>
      <c r="D198" s="52"/>
      <c r="E198" s="47" t="s">
        <v>1</v>
      </c>
      <c r="F198" s="55">
        <f>2</f>
        <v>2</v>
      </c>
      <c r="G198" s="19"/>
      <c r="H198" s="50">
        <f t="shared" si="6"/>
        <v>0</v>
      </c>
      <c r="I198" s="24"/>
    </row>
    <row r="199" spans="1:9" x14ac:dyDescent="0.2">
      <c r="A199" s="4"/>
      <c r="B199" s="51" t="s">
        <v>30</v>
      </c>
      <c r="C199" s="45" t="s">
        <v>47</v>
      </c>
      <c r="D199" s="52"/>
      <c r="E199" s="47" t="s">
        <v>1</v>
      </c>
      <c r="F199" s="55">
        <v>1</v>
      </c>
      <c r="G199" s="19"/>
      <c r="H199" s="50">
        <f t="shared" si="6"/>
        <v>0</v>
      </c>
      <c r="I199" s="24"/>
    </row>
    <row r="200" spans="1:9" x14ac:dyDescent="0.2">
      <c r="A200" s="4"/>
      <c r="B200" s="51" t="s">
        <v>42</v>
      </c>
      <c r="C200" s="45" t="s">
        <v>101</v>
      </c>
      <c r="D200" s="52"/>
      <c r="E200" s="47" t="s">
        <v>1</v>
      </c>
      <c r="F200" s="55">
        <v>1</v>
      </c>
      <c r="G200" s="19"/>
      <c r="H200" s="50">
        <f t="shared" si="6"/>
        <v>0</v>
      </c>
      <c r="I200" s="24"/>
    </row>
    <row r="201" spans="1:9" x14ac:dyDescent="0.2">
      <c r="A201" s="4"/>
      <c r="B201" s="44" t="s">
        <v>117</v>
      </c>
      <c r="C201" s="45" t="s">
        <v>61</v>
      </c>
      <c r="D201" s="46" t="s">
        <v>21</v>
      </c>
      <c r="E201" s="47"/>
      <c r="F201" s="55"/>
      <c r="G201" s="49"/>
      <c r="H201" s="50">
        <f t="shared" si="6"/>
        <v>0</v>
      </c>
    </row>
    <row r="202" spans="1:9" x14ac:dyDescent="0.2">
      <c r="A202" s="4"/>
      <c r="B202" s="51" t="s">
        <v>22</v>
      </c>
      <c r="C202" s="45" t="s">
        <v>62</v>
      </c>
      <c r="D202" s="52"/>
      <c r="E202" s="47" t="s">
        <v>1</v>
      </c>
      <c r="F202" s="55">
        <v>1</v>
      </c>
      <c r="G202" s="19"/>
      <c r="H202" s="50">
        <f t="shared" si="6"/>
        <v>0</v>
      </c>
      <c r="I202" s="24"/>
    </row>
    <row r="203" spans="1:9" x14ac:dyDescent="0.2">
      <c r="A203" s="6" t="s">
        <v>14</v>
      </c>
      <c r="B203" s="51" t="s">
        <v>27</v>
      </c>
      <c r="C203" s="45" t="s">
        <v>63</v>
      </c>
      <c r="D203" s="52"/>
      <c r="E203" s="47" t="s">
        <v>1</v>
      </c>
      <c r="F203" s="55">
        <f>2+2</f>
        <v>4</v>
      </c>
      <c r="G203" s="19"/>
      <c r="H203" s="50">
        <f t="shared" si="6"/>
        <v>0</v>
      </c>
      <c r="I203" s="7"/>
    </row>
    <row r="204" spans="1:9" x14ac:dyDescent="0.2">
      <c r="A204" s="8" t="s">
        <v>15</v>
      </c>
      <c r="B204" s="44" t="s">
        <v>120</v>
      </c>
      <c r="C204" s="45" t="s">
        <v>65</v>
      </c>
      <c r="D204" s="46" t="s">
        <v>21</v>
      </c>
      <c r="E204" s="47" t="s">
        <v>1</v>
      </c>
      <c r="F204" s="55">
        <v>3</v>
      </c>
      <c r="G204" s="19"/>
      <c r="H204" s="50">
        <f t="shared" si="6"/>
        <v>0</v>
      </c>
      <c r="I204" s="24"/>
    </row>
    <row r="205" spans="1:9" x14ac:dyDescent="0.2">
      <c r="A205" s="6" t="s">
        <v>16</v>
      </c>
      <c r="B205" s="44" t="s">
        <v>122</v>
      </c>
      <c r="C205" s="45" t="s">
        <v>86</v>
      </c>
      <c r="D205" s="46" t="s">
        <v>179</v>
      </c>
      <c r="E205" s="47"/>
      <c r="F205" s="55"/>
      <c r="G205" s="49"/>
      <c r="H205" s="50">
        <f t="shared" si="6"/>
        <v>0</v>
      </c>
      <c r="I205" s="24"/>
    </row>
    <row r="206" spans="1:9" ht="18" x14ac:dyDescent="0.2">
      <c r="A206" s="4"/>
      <c r="B206" s="51" t="s">
        <v>22</v>
      </c>
      <c r="C206" s="45" t="s">
        <v>87</v>
      </c>
      <c r="D206" s="52"/>
      <c r="E206" s="47" t="s">
        <v>69</v>
      </c>
      <c r="F206" s="55">
        <v>20</v>
      </c>
      <c r="G206" s="19"/>
      <c r="H206" s="50">
        <f t="shared" si="6"/>
        <v>0</v>
      </c>
    </row>
    <row r="207" spans="1:9" ht="18" x14ac:dyDescent="0.2">
      <c r="A207" s="4"/>
      <c r="B207" s="51" t="s">
        <v>27</v>
      </c>
      <c r="C207" s="45" t="s">
        <v>121</v>
      </c>
      <c r="D207" s="52"/>
      <c r="E207" s="47" t="s">
        <v>69</v>
      </c>
      <c r="F207" s="55">
        <v>200</v>
      </c>
      <c r="G207" s="19"/>
      <c r="H207" s="50">
        <f t="shared" si="6"/>
        <v>0</v>
      </c>
    </row>
    <row r="208" spans="1:9" ht="30" x14ac:dyDescent="0.2">
      <c r="A208" s="4"/>
      <c r="B208" s="51" t="s">
        <v>30</v>
      </c>
      <c r="C208" s="45" t="s">
        <v>186</v>
      </c>
      <c r="D208" s="52"/>
      <c r="E208" s="47" t="s">
        <v>69</v>
      </c>
      <c r="F208" s="55">
        <v>50</v>
      </c>
      <c r="G208" s="19"/>
      <c r="H208" s="50">
        <f t="shared" si="6"/>
        <v>0</v>
      </c>
      <c r="I208" s="24"/>
    </row>
    <row r="209" spans="1:8" x14ac:dyDescent="0.2">
      <c r="A209" s="6" t="s">
        <v>16</v>
      </c>
      <c r="B209" s="44" t="s">
        <v>124</v>
      </c>
      <c r="C209" s="45" t="s">
        <v>127</v>
      </c>
      <c r="D209" s="46" t="s">
        <v>180</v>
      </c>
      <c r="E209" s="47"/>
      <c r="F209" s="55"/>
      <c r="G209" s="49"/>
      <c r="H209" s="50">
        <f t="shared" si="6"/>
        <v>0</v>
      </c>
    </row>
    <row r="210" spans="1:8" ht="18" x14ac:dyDescent="0.2">
      <c r="A210" s="4"/>
      <c r="B210" s="51" t="s">
        <v>22</v>
      </c>
      <c r="C210" s="45" t="s">
        <v>128</v>
      </c>
      <c r="D210" s="52"/>
      <c r="E210" s="47" t="s">
        <v>69</v>
      </c>
      <c r="F210" s="55">
        <v>125</v>
      </c>
      <c r="G210" s="19"/>
      <c r="H210" s="50">
        <f t="shared" si="6"/>
        <v>0</v>
      </c>
    </row>
    <row r="211" spans="1:8" x14ac:dyDescent="0.2">
      <c r="A211" s="6" t="s">
        <v>16</v>
      </c>
      <c r="B211" s="44" t="s">
        <v>137</v>
      </c>
      <c r="C211" s="45" t="s">
        <v>89</v>
      </c>
      <c r="D211" s="46" t="s">
        <v>181</v>
      </c>
      <c r="E211" s="47"/>
      <c r="F211" s="55"/>
      <c r="G211" s="49"/>
      <c r="H211" s="50">
        <f t="shared" si="6"/>
        <v>0</v>
      </c>
    </row>
    <row r="212" spans="1:8" x14ac:dyDescent="0.2">
      <c r="A212" s="4"/>
      <c r="B212" s="51" t="s">
        <v>22</v>
      </c>
      <c r="C212" s="45" t="s">
        <v>129</v>
      </c>
      <c r="D212" s="52"/>
      <c r="E212" s="47" t="s">
        <v>26</v>
      </c>
      <c r="F212" s="55">
        <v>100</v>
      </c>
      <c r="G212" s="19"/>
      <c r="H212" s="50">
        <f t="shared" si="6"/>
        <v>0</v>
      </c>
    </row>
    <row r="213" spans="1:8" x14ac:dyDescent="0.2">
      <c r="A213" s="4"/>
      <c r="B213" s="51" t="s">
        <v>27</v>
      </c>
      <c r="C213" s="45" t="s">
        <v>130</v>
      </c>
      <c r="D213" s="52"/>
      <c r="E213" s="47" t="s">
        <v>26</v>
      </c>
      <c r="F213" s="55">
        <v>25</v>
      </c>
      <c r="G213" s="19"/>
      <c r="H213" s="50">
        <f t="shared" si="6"/>
        <v>0</v>
      </c>
    </row>
    <row r="214" spans="1:8" ht="30" x14ac:dyDescent="0.2">
      <c r="A214" s="6" t="s">
        <v>16</v>
      </c>
      <c r="B214" s="44" t="s">
        <v>138</v>
      </c>
      <c r="C214" s="45" t="s">
        <v>187</v>
      </c>
      <c r="D214" s="46" t="s">
        <v>197</v>
      </c>
      <c r="E214" s="47" t="s">
        <v>69</v>
      </c>
      <c r="F214" s="55">
        <v>100</v>
      </c>
      <c r="G214" s="19"/>
      <c r="H214" s="50">
        <f t="shared" si="6"/>
        <v>0</v>
      </c>
    </row>
    <row r="215" spans="1:8" ht="30.75" thickBot="1" x14ac:dyDescent="0.25">
      <c r="A215" s="8" t="s">
        <v>17</v>
      </c>
      <c r="B215" s="44" t="s">
        <v>198</v>
      </c>
      <c r="C215" s="58" t="s">
        <v>131</v>
      </c>
      <c r="D215" s="59" t="s">
        <v>182</v>
      </c>
      <c r="E215" s="47" t="s">
        <v>91</v>
      </c>
      <c r="F215" s="60">
        <f>(20*0.05*2.42)+(40*0.05*2.42)+(25*0.05*2.42)+(60*0.05*2.42)</f>
        <v>17.545000000000002</v>
      </c>
      <c r="G215" s="19"/>
      <c r="H215" s="50">
        <f t="shared" si="6"/>
        <v>0</v>
      </c>
    </row>
    <row r="216" spans="1:8" ht="36" customHeight="1" thickBot="1" x14ac:dyDescent="0.25">
      <c r="A216" s="4"/>
      <c r="B216" s="65" t="s">
        <v>125</v>
      </c>
      <c r="C216" s="66"/>
      <c r="D216" s="66"/>
      <c r="E216" s="66"/>
      <c r="F216" s="66"/>
      <c r="G216" s="67"/>
      <c r="H216" s="61">
        <f>SUM(H149:H215)</f>
        <v>0</v>
      </c>
    </row>
    <row r="217" spans="1:8" ht="36" customHeight="1" thickBot="1" x14ac:dyDescent="0.25">
      <c r="A217" s="4"/>
      <c r="B217" s="72" t="s">
        <v>155</v>
      </c>
      <c r="C217" s="73"/>
      <c r="D217" s="73"/>
      <c r="E217" s="73"/>
      <c r="F217" s="73"/>
      <c r="G217" s="73"/>
      <c r="H217" s="74"/>
    </row>
    <row r="218" spans="1:8" ht="19.5" customHeight="1" x14ac:dyDescent="0.2">
      <c r="A218" s="4"/>
      <c r="B218" s="44" t="s">
        <v>139</v>
      </c>
      <c r="C218" s="62" t="s">
        <v>94</v>
      </c>
      <c r="D218" s="46" t="s">
        <v>95</v>
      </c>
      <c r="E218" s="57" t="s">
        <v>96</v>
      </c>
      <c r="F218" s="48">
        <v>10</v>
      </c>
      <c r="G218" s="19"/>
      <c r="H218" s="50">
        <f t="shared" ref="H218:H219" si="7">ROUND(G218*F218,2)</f>
        <v>0</v>
      </c>
    </row>
    <row r="219" spans="1:8" ht="39.950000000000003" customHeight="1" x14ac:dyDescent="0.2">
      <c r="A219" s="4"/>
      <c r="B219" s="44" t="s">
        <v>140</v>
      </c>
      <c r="C219" s="45" t="s">
        <v>98</v>
      </c>
      <c r="D219" s="46" t="s">
        <v>21</v>
      </c>
      <c r="E219" s="47"/>
      <c r="F219" s="55"/>
      <c r="G219" s="49"/>
      <c r="H219" s="50">
        <f t="shared" si="7"/>
        <v>0</v>
      </c>
    </row>
    <row r="220" spans="1:8" ht="20.100000000000001" customHeight="1" x14ac:dyDescent="0.2">
      <c r="A220" s="4"/>
      <c r="B220" s="51" t="s">
        <v>22</v>
      </c>
      <c r="C220" s="45" t="s">
        <v>23</v>
      </c>
      <c r="D220" s="52"/>
      <c r="E220" s="47" t="s">
        <v>1</v>
      </c>
      <c r="F220" s="55">
        <v>1</v>
      </c>
      <c r="G220" s="19"/>
      <c r="H220" s="50">
        <f>ROUND(G220*F220,2)</f>
        <v>0</v>
      </c>
    </row>
    <row r="221" spans="1:8" ht="20.100000000000001" customHeight="1" x14ac:dyDescent="0.2">
      <c r="A221" s="4"/>
      <c r="B221" s="51" t="s">
        <v>27</v>
      </c>
      <c r="C221" s="45" t="s">
        <v>169</v>
      </c>
      <c r="D221" s="52"/>
      <c r="E221" s="47" t="s">
        <v>1</v>
      </c>
      <c r="F221" s="55">
        <v>1</v>
      </c>
      <c r="G221" s="19"/>
      <c r="H221" s="50">
        <f t="shared" ref="H221:H251" si="8">ROUND(G221*F221,2)</f>
        <v>0</v>
      </c>
    </row>
    <row r="222" spans="1:8" ht="20.100000000000001" customHeight="1" x14ac:dyDescent="0.2">
      <c r="A222" s="4"/>
      <c r="B222" s="51" t="s">
        <v>30</v>
      </c>
      <c r="C222" s="45" t="s">
        <v>28</v>
      </c>
      <c r="D222" s="52"/>
      <c r="E222" s="47" t="s">
        <v>1</v>
      </c>
      <c r="F222" s="55">
        <v>1</v>
      </c>
      <c r="G222" s="19"/>
      <c r="H222" s="50">
        <f t="shared" si="8"/>
        <v>0</v>
      </c>
    </row>
    <row r="223" spans="1:8" ht="20.100000000000001" customHeight="1" x14ac:dyDescent="0.2">
      <c r="A223" s="4"/>
      <c r="B223" s="51" t="s">
        <v>42</v>
      </c>
      <c r="C223" s="45" t="s">
        <v>73</v>
      </c>
      <c r="D223" s="52"/>
      <c r="E223" s="47" t="s">
        <v>1</v>
      </c>
      <c r="F223" s="55">
        <v>1</v>
      </c>
      <c r="G223" s="19"/>
      <c r="H223" s="50">
        <f t="shared" si="8"/>
        <v>0</v>
      </c>
    </row>
    <row r="224" spans="1:8" ht="20.100000000000001" customHeight="1" x14ac:dyDescent="0.2">
      <c r="A224" s="4"/>
      <c r="B224" s="44" t="s">
        <v>141</v>
      </c>
      <c r="C224" s="56" t="s">
        <v>44</v>
      </c>
      <c r="D224" s="46" t="s">
        <v>21</v>
      </c>
      <c r="E224" s="57"/>
      <c r="F224" s="55"/>
      <c r="G224" s="49"/>
      <c r="H224" s="50">
        <f t="shared" si="8"/>
        <v>0</v>
      </c>
    </row>
    <row r="225" spans="1:8" ht="19.5" customHeight="1" x14ac:dyDescent="0.2">
      <c r="A225" s="4"/>
      <c r="B225" s="51" t="s">
        <v>22</v>
      </c>
      <c r="C225" s="56" t="s">
        <v>101</v>
      </c>
      <c r="D225" s="46"/>
      <c r="E225" s="57"/>
      <c r="F225" s="55"/>
      <c r="G225" s="49"/>
      <c r="H225" s="50">
        <f t="shared" si="8"/>
        <v>0</v>
      </c>
    </row>
    <row r="226" spans="1:8" ht="39.950000000000003" customHeight="1" x14ac:dyDescent="0.2">
      <c r="A226" s="4"/>
      <c r="B226" s="53" t="s">
        <v>24</v>
      </c>
      <c r="C226" s="56" t="s">
        <v>46</v>
      </c>
      <c r="D226" s="46"/>
      <c r="E226" s="47" t="s">
        <v>26</v>
      </c>
      <c r="F226" s="55">
        <v>10</v>
      </c>
      <c r="G226" s="19"/>
      <c r="H226" s="50">
        <f t="shared" si="8"/>
        <v>0</v>
      </c>
    </row>
    <row r="227" spans="1:8" ht="19.5" customHeight="1" x14ac:dyDescent="0.2">
      <c r="A227" s="4"/>
      <c r="B227" s="51" t="s">
        <v>27</v>
      </c>
      <c r="C227" s="56" t="s">
        <v>48</v>
      </c>
      <c r="D227" s="46"/>
      <c r="E227" s="57"/>
      <c r="F227" s="55"/>
      <c r="G227" s="49"/>
      <c r="H227" s="50">
        <f t="shared" si="8"/>
        <v>0</v>
      </c>
    </row>
    <row r="228" spans="1:8" ht="39.950000000000003" customHeight="1" x14ac:dyDescent="0.2">
      <c r="A228" s="4"/>
      <c r="B228" s="53" t="s">
        <v>24</v>
      </c>
      <c r="C228" s="56" t="s">
        <v>46</v>
      </c>
      <c r="D228" s="46"/>
      <c r="E228" s="47" t="s">
        <v>26</v>
      </c>
      <c r="F228" s="55">
        <v>10</v>
      </c>
      <c r="G228" s="19"/>
      <c r="H228" s="50">
        <f t="shared" si="8"/>
        <v>0</v>
      </c>
    </row>
    <row r="229" spans="1:8" ht="20.100000000000001" customHeight="1" x14ac:dyDescent="0.2">
      <c r="A229" s="4"/>
      <c r="B229" s="44" t="s">
        <v>142</v>
      </c>
      <c r="C229" s="45" t="s">
        <v>52</v>
      </c>
      <c r="D229" s="46" t="s">
        <v>21</v>
      </c>
      <c r="E229" s="47"/>
      <c r="F229" s="55"/>
      <c r="G229" s="49"/>
      <c r="H229" s="50">
        <f t="shared" si="8"/>
        <v>0</v>
      </c>
    </row>
    <row r="230" spans="1:8" ht="20.100000000000001" customHeight="1" x14ac:dyDescent="0.2">
      <c r="A230" s="4"/>
      <c r="B230" s="51" t="s">
        <v>22</v>
      </c>
      <c r="C230" s="45" t="s">
        <v>101</v>
      </c>
      <c r="D230" s="52"/>
      <c r="E230" s="47" t="s">
        <v>1</v>
      </c>
      <c r="F230" s="55">
        <v>1</v>
      </c>
      <c r="G230" s="19"/>
      <c r="H230" s="50">
        <f t="shared" si="8"/>
        <v>0</v>
      </c>
    </row>
    <row r="231" spans="1:8" ht="20.100000000000001" customHeight="1" x14ac:dyDescent="0.2">
      <c r="A231" s="4"/>
      <c r="B231" s="51" t="s">
        <v>27</v>
      </c>
      <c r="C231" s="45" t="s">
        <v>48</v>
      </c>
      <c r="D231" s="52"/>
      <c r="E231" s="47" t="s">
        <v>1</v>
      </c>
      <c r="F231" s="55">
        <v>1</v>
      </c>
      <c r="G231" s="19"/>
      <c r="H231" s="50">
        <f t="shared" si="8"/>
        <v>0</v>
      </c>
    </row>
    <row r="232" spans="1:8" ht="20.100000000000001" customHeight="1" x14ac:dyDescent="0.2">
      <c r="A232" s="4"/>
      <c r="B232" s="44" t="s">
        <v>143</v>
      </c>
      <c r="C232" s="45" t="s">
        <v>54</v>
      </c>
      <c r="D232" s="46" t="s">
        <v>21</v>
      </c>
      <c r="E232" s="47"/>
      <c r="F232" s="55"/>
      <c r="G232" s="49"/>
      <c r="H232" s="50">
        <f t="shared" si="8"/>
        <v>0</v>
      </c>
    </row>
    <row r="233" spans="1:8" ht="20.100000000000001" customHeight="1" x14ac:dyDescent="0.2">
      <c r="A233" s="4"/>
      <c r="B233" s="51" t="s">
        <v>22</v>
      </c>
      <c r="C233" s="45" t="s">
        <v>101</v>
      </c>
      <c r="D233" s="52"/>
      <c r="E233" s="47" t="s">
        <v>1</v>
      </c>
      <c r="F233" s="55">
        <v>1</v>
      </c>
      <c r="G233" s="19"/>
      <c r="H233" s="50">
        <f t="shared" si="8"/>
        <v>0</v>
      </c>
    </row>
    <row r="234" spans="1:8" ht="20.100000000000001" customHeight="1" x14ac:dyDescent="0.2">
      <c r="A234" s="4"/>
      <c r="B234" s="51" t="s">
        <v>27</v>
      </c>
      <c r="C234" s="45" t="s">
        <v>48</v>
      </c>
      <c r="D234" s="52"/>
      <c r="E234" s="47" t="s">
        <v>1</v>
      </c>
      <c r="F234" s="55">
        <v>1</v>
      </c>
      <c r="G234" s="19"/>
      <c r="H234" s="50">
        <f t="shared" si="8"/>
        <v>0</v>
      </c>
    </row>
    <row r="235" spans="1:8" ht="20.100000000000001" customHeight="1" x14ac:dyDescent="0.2">
      <c r="A235" s="4"/>
      <c r="B235" s="44" t="s">
        <v>144</v>
      </c>
      <c r="C235" s="45" t="s">
        <v>106</v>
      </c>
      <c r="D235" s="46" t="s">
        <v>21</v>
      </c>
      <c r="E235" s="47"/>
      <c r="F235" s="55"/>
      <c r="G235" s="49"/>
      <c r="H235" s="50">
        <f t="shared" si="8"/>
        <v>0</v>
      </c>
    </row>
    <row r="236" spans="1:8" ht="20.100000000000001" customHeight="1" x14ac:dyDescent="0.2">
      <c r="A236" s="4"/>
      <c r="B236" s="51" t="s">
        <v>22</v>
      </c>
      <c r="C236" s="45" t="s">
        <v>107</v>
      </c>
      <c r="D236" s="52"/>
      <c r="E236" s="47"/>
      <c r="F236" s="55"/>
      <c r="G236" s="49"/>
      <c r="H236" s="50">
        <f t="shared" si="8"/>
        <v>0</v>
      </c>
    </row>
    <row r="237" spans="1:8" ht="20.100000000000001" customHeight="1" x14ac:dyDescent="0.2">
      <c r="A237" s="4"/>
      <c r="B237" s="53" t="s">
        <v>24</v>
      </c>
      <c r="C237" s="45" t="s">
        <v>108</v>
      </c>
      <c r="D237" s="52"/>
      <c r="E237" s="47" t="s">
        <v>26</v>
      </c>
      <c r="F237" s="55">
        <v>10</v>
      </c>
      <c r="G237" s="19"/>
      <c r="H237" s="50">
        <f t="shared" si="8"/>
        <v>0</v>
      </c>
    </row>
    <row r="238" spans="1:8" ht="39.950000000000003" customHeight="1" x14ac:dyDescent="0.2">
      <c r="A238" s="4"/>
      <c r="B238" s="44" t="s">
        <v>145</v>
      </c>
      <c r="C238" s="45" t="s">
        <v>111</v>
      </c>
      <c r="D238" s="46" t="s">
        <v>112</v>
      </c>
      <c r="E238" s="47"/>
      <c r="F238" s="55"/>
      <c r="G238" s="49"/>
      <c r="H238" s="50">
        <f t="shared" si="8"/>
        <v>0</v>
      </c>
    </row>
    <row r="239" spans="1:8" ht="20.100000000000001" customHeight="1" x14ac:dyDescent="0.2">
      <c r="A239" s="4"/>
      <c r="B239" s="51" t="s">
        <v>22</v>
      </c>
      <c r="C239" s="45" t="s">
        <v>113</v>
      </c>
      <c r="D239" s="52"/>
      <c r="E239" s="47" t="s">
        <v>1</v>
      </c>
      <c r="F239" s="55">
        <v>1</v>
      </c>
      <c r="G239" s="19"/>
      <c r="H239" s="50">
        <f t="shared" si="8"/>
        <v>0</v>
      </c>
    </row>
    <row r="240" spans="1:8" ht="20.100000000000001" customHeight="1" x14ac:dyDescent="0.2">
      <c r="A240" s="4"/>
      <c r="B240" s="51" t="s">
        <v>27</v>
      </c>
      <c r="C240" s="45" t="s">
        <v>114</v>
      </c>
      <c r="D240" s="52"/>
      <c r="E240" s="47" t="s">
        <v>1</v>
      </c>
      <c r="F240" s="55">
        <v>1</v>
      </c>
      <c r="G240" s="19"/>
      <c r="H240" s="50">
        <f t="shared" si="8"/>
        <v>0</v>
      </c>
    </row>
    <row r="241" spans="1:8" ht="20.100000000000001" customHeight="1" x14ac:dyDescent="0.2">
      <c r="A241" s="4"/>
      <c r="B241" s="51" t="s">
        <v>30</v>
      </c>
      <c r="C241" s="45" t="s">
        <v>115</v>
      </c>
      <c r="D241" s="52"/>
      <c r="E241" s="47" t="s">
        <v>1</v>
      </c>
      <c r="F241" s="55">
        <v>1</v>
      </c>
      <c r="G241" s="19"/>
      <c r="H241" s="50">
        <f t="shared" si="8"/>
        <v>0</v>
      </c>
    </row>
    <row r="242" spans="1:8" ht="20.100000000000001" customHeight="1" x14ac:dyDescent="0.2">
      <c r="A242" s="4"/>
      <c r="B242" s="51" t="s">
        <v>42</v>
      </c>
      <c r="C242" s="45" t="s">
        <v>116</v>
      </c>
      <c r="D242" s="52"/>
      <c r="E242" s="47" t="s">
        <v>1</v>
      </c>
      <c r="F242" s="55">
        <v>1</v>
      </c>
      <c r="G242" s="19"/>
      <c r="H242" s="50">
        <f t="shared" si="8"/>
        <v>0</v>
      </c>
    </row>
    <row r="243" spans="1:8" ht="20.100000000000001" customHeight="1" x14ac:dyDescent="0.2">
      <c r="A243" s="4"/>
      <c r="B243" s="44" t="s">
        <v>146</v>
      </c>
      <c r="C243" s="58" t="s">
        <v>193</v>
      </c>
      <c r="D243" s="59" t="s">
        <v>112</v>
      </c>
      <c r="E243" s="47"/>
      <c r="F243" s="60"/>
      <c r="G243" s="49"/>
      <c r="H243" s="50">
        <f t="shared" si="8"/>
        <v>0</v>
      </c>
    </row>
    <row r="244" spans="1:8" ht="20.100000000000001" customHeight="1" x14ac:dyDescent="0.2">
      <c r="A244" s="4"/>
      <c r="B244" s="51" t="s">
        <v>22</v>
      </c>
      <c r="C244" s="45" t="s">
        <v>195</v>
      </c>
      <c r="D244" s="52"/>
      <c r="E244" s="47" t="s">
        <v>1</v>
      </c>
      <c r="F244" s="55">
        <v>1</v>
      </c>
      <c r="G244" s="19"/>
      <c r="H244" s="50">
        <f t="shared" si="8"/>
        <v>0</v>
      </c>
    </row>
    <row r="245" spans="1:8" ht="20.100000000000001" customHeight="1" x14ac:dyDescent="0.2">
      <c r="A245" s="4"/>
      <c r="B245" s="44" t="s">
        <v>147</v>
      </c>
      <c r="C245" s="58" t="s">
        <v>194</v>
      </c>
      <c r="D245" s="59" t="s">
        <v>112</v>
      </c>
      <c r="E245" s="47"/>
      <c r="F245" s="60"/>
      <c r="G245" s="49"/>
      <c r="H245" s="50">
        <f t="shared" si="8"/>
        <v>0</v>
      </c>
    </row>
    <row r="246" spans="1:8" ht="20.100000000000001" customHeight="1" x14ac:dyDescent="0.2">
      <c r="A246" s="4"/>
      <c r="B246" s="51" t="s">
        <v>22</v>
      </c>
      <c r="C246" s="45" t="s">
        <v>196</v>
      </c>
      <c r="D246" s="52"/>
      <c r="E246" s="47" t="s">
        <v>1</v>
      </c>
      <c r="F246" s="55">
        <v>1</v>
      </c>
      <c r="G246" s="19"/>
      <c r="H246" s="50">
        <f t="shared" si="8"/>
        <v>0</v>
      </c>
    </row>
    <row r="247" spans="1:8" ht="35.25" customHeight="1" x14ac:dyDescent="0.2">
      <c r="A247" s="4"/>
      <c r="B247" s="44" t="s">
        <v>148</v>
      </c>
      <c r="C247" s="45" t="s">
        <v>118</v>
      </c>
      <c r="D247" s="52" t="s">
        <v>21</v>
      </c>
      <c r="E247" s="47" t="s">
        <v>119</v>
      </c>
      <c r="F247" s="55">
        <v>20</v>
      </c>
      <c r="G247" s="19"/>
      <c r="H247" s="50">
        <f>ROUND(G247*F247,2)</f>
        <v>0</v>
      </c>
    </row>
    <row r="248" spans="1:8" ht="20.100000000000001" customHeight="1" x14ac:dyDescent="0.2">
      <c r="A248" s="4"/>
      <c r="B248" s="44" t="s">
        <v>149</v>
      </c>
      <c r="C248" s="58" t="s">
        <v>190</v>
      </c>
      <c r="D248" s="59" t="s">
        <v>191</v>
      </c>
      <c r="E248" s="47" t="s">
        <v>69</v>
      </c>
      <c r="F248" s="60">
        <v>15</v>
      </c>
      <c r="G248" s="19"/>
      <c r="H248" s="50">
        <f>ROUND(G248*F248,2)</f>
        <v>0</v>
      </c>
    </row>
    <row r="249" spans="1:8" ht="32.25" customHeight="1" x14ac:dyDescent="0.2">
      <c r="A249" s="4"/>
      <c r="B249" s="44" t="s">
        <v>150</v>
      </c>
      <c r="C249" s="45" t="s">
        <v>192</v>
      </c>
      <c r="D249" s="52" t="s">
        <v>188</v>
      </c>
      <c r="E249" s="47"/>
      <c r="F249" s="55"/>
      <c r="G249" s="49"/>
      <c r="H249" s="50">
        <f t="shared" si="8"/>
        <v>0</v>
      </c>
    </row>
    <row r="250" spans="1:8" ht="20.100000000000001" customHeight="1" x14ac:dyDescent="0.2">
      <c r="A250" s="4"/>
      <c r="B250" s="51" t="s">
        <v>22</v>
      </c>
      <c r="C250" s="45" t="s">
        <v>189</v>
      </c>
      <c r="D250" s="52"/>
      <c r="E250" s="47" t="s">
        <v>1</v>
      </c>
      <c r="F250" s="55">
        <v>1</v>
      </c>
      <c r="G250" s="19"/>
      <c r="H250" s="50">
        <f t="shared" si="8"/>
        <v>0</v>
      </c>
    </row>
    <row r="251" spans="1:8" ht="20.100000000000001" customHeight="1" thickBot="1" x14ac:dyDescent="0.25">
      <c r="A251" s="4"/>
      <c r="B251" s="44" t="s">
        <v>151</v>
      </c>
      <c r="C251" s="58" t="s">
        <v>18</v>
      </c>
      <c r="D251" s="59" t="s">
        <v>123</v>
      </c>
      <c r="E251" s="47" t="s">
        <v>69</v>
      </c>
      <c r="F251" s="60">
        <v>50</v>
      </c>
      <c r="G251" s="19"/>
      <c r="H251" s="50">
        <f t="shared" si="8"/>
        <v>0</v>
      </c>
    </row>
    <row r="252" spans="1:8" ht="36" customHeight="1" thickBot="1" x14ac:dyDescent="0.25">
      <c r="A252" s="4"/>
      <c r="B252" s="65" t="s">
        <v>133</v>
      </c>
      <c r="C252" s="66"/>
      <c r="D252" s="66"/>
      <c r="E252" s="66"/>
      <c r="F252" s="66"/>
      <c r="G252" s="67"/>
      <c r="H252" s="61">
        <f>SUM(H218:H251)</f>
        <v>0</v>
      </c>
    </row>
    <row r="253" spans="1:8" ht="48" customHeight="1" x14ac:dyDescent="0.2">
      <c r="A253" s="9"/>
      <c r="B253" s="68" t="s">
        <v>12</v>
      </c>
      <c r="C253" s="69"/>
      <c r="D253" s="69"/>
      <c r="E253" s="69"/>
      <c r="F253" s="69"/>
      <c r="G253" s="70">
        <f>SUM(H252,H216,H147,H83)</f>
        <v>0</v>
      </c>
      <c r="H253" s="71"/>
    </row>
    <row r="254" spans="1:8" ht="15.95" customHeight="1" x14ac:dyDescent="0.2">
      <c r="A254" s="10"/>
      <c r="B254" s="11"/>
      <c r="C254" s="12"/>
      <c r="D254" s="13"/>
      <c r="E254" s="12"/>
      <c r="F254" s="28"/>
      <c r="G254" s="14"/>
      <c r="H254" s="15"/>
    </row>
  </sheetData>
  <sheetProtection algorithmName="SHA-512" hashValue="PfyiuDGbvBZkavFFIDUPOqFezzye2GU/0e12bfRkyrhzNlAkbW+PmnkRwJ31Se3SHEsfp8HcgeGptnNiy/AXgw==" saltValue="cQJxUelHD3YzU9e5oHTEQg==" spinCount="100000" sheet="1" selectLockedCells="1"/>
  <mergeCells count="12">
    <mergeCell ref="B1:H1"/>
    <mergeCell ref="B2:H2"/>
    <mergeCell ref="B252:G252"/>
    <mergeCell ref="B253:F253"/>
    <mergeCell ref="G253:H253"/>
    <mergeCell ref="B6:H6"/>
    <mergeCell ref="B217:H217"/>
    <mergeCell ref="B84:H84"/>
    <mergeCell ref="B148:H148"/>
    <mergeCell ref="B83:G83"/>
    <mergeCell ref="B147:G147"/>
    <mergeCell ref="B216:G216"/>
  </mergeCells>
  <phoneticPr fontId="44" type="noConversion"/>
  <conditionalFormatting sqref="D57:D62 D7:D14 D86:D91 D95:D101 D105 D150:D157 D175:D179">
    <cfRule type="cellIs" dxfId="320" priority="991" stopIfTrue="1" operator="equal">
      <formula>"CW 2130-R11"</formula>
    </cfRule>
    <cfRule type="cellIs" dxfId="319" priority="992" stopIfTrue="1" operator="equal">
      <formula>"CW 3120-R2"</formula>
    </cfRule>
    <cfRule type="cellIs" dxfId="318" priority="993" stopIfTrue="1" operator="equal">
      <formula>"CW 3240-R7"</formula>
    </cfRule>
  </conditionalFormatting>
  <conditionalFormatting sqref="D34">
    <cfRule type="cellIs" dxfId="317" priority="985" stopIfTrue="1" operator="equal">
      <formula>"CW 2130-R11"</formula>
    </cfRule>
    <cfRule type="cellIs" dxfId="316" priority="986" stopIfTrue="1" operator="equal">
      <formula>"CW 3120-R2"</formula>
    </cfRule>
    <cfRule type="cellIs" dxfId="315" priority="987" stopIfTrue="1" operator="equal">
      <formula>"CW 3240-R7"</formula>
    </cfRule>
  </conditionalFormatting>
  <conditionalFormatting sqref="D26">
    <cfRule type="cellIs" dxfId="314" priority="982" stopIfTrue="1" operator="equal">
      <formula>"CW 2130-R11"</formula>
    </cfRule>
    <cfRule type="cellIs" dxfId="313" priority="983" stopIfTrue="1" operator="equal">
      <formula>"CW 3120-R2"</formula>
    </cfRule>
    <cfRule type="cellIs" dxfId="312" priority="984" stopIfTrue="1" operator="equal">
      <formula>"CW 3240-R7"</formula>
    </cfRule>
  </conditionalFormatting>
  <conditionalFormatting sqref="D18:D19">
    <cfRule type="cellIs" dxfId="311" priority="979" stopIfTrue="1" operator="equal">
      <formula>"CW 2130-R11"</formula>
    </cfRule>
    <cfRule type="cellIs" dxfId="310" priority="980" stopIfTrue="1" operator="equal">
      <formula>"CW 3120-R2"</formula>
    </cfRule>
    <cfRule type="cellIs" dxfId="309" priority="981" stopIfTrue="1" operator="equal">
      <formula>"CW 3240-R7"</formula>
    </cfRule>
  </conditionalFormatting>
  <conditionalFormatting sqref="D27">
    <cfRule type="cellIs" dxfId="308" priority="937" stopIfTrue="1" operator="equal">
      <formula>"CW 2130-R11"</formula>
    </cfRule>
    <cfRule type="cellIs" dxfId="307" priority="938" stopIfTrue="1" operator="equal">
      <formula>"CW 3120-R2"</formula>
    </cfRule>
    <cfRule type="cellIs" dxfId="306" priority="939" stopIfTrue="1" operator="equal">
      <formula>"CW 3240-R7"</formula>
    </cfRule>
  </conditionalFormatting>
  <conditionalFormatting sqref="D28:D33">
    <cfRule type="cellIs" dxfId="305" priority="934" stopIfTrue="1" operator="equal">
      <formula>"CW 2130-R11"</formula>
    </cfRule>
    <cfRule type="cellIs" dxfId="304" priority="935" stopIfTrue="1" operator="equal">
      <formula>"CW 3120-R2"</formula>
    </cfRule>
    <cfRule type="cellIs" dxfId="303" priority="936" stopIfTrue="1" operator="equal">
      <formula>"CW 3240-R7"</formula>
    </cfRule>
  </conditionalFormatting>
  <conditionalFormatting sqref="D40:D45">
    <cfRule type="cellIs" dxfId="302" priority="928" stopIfTrue="1" operator="equal">
      <formula>"CW 2130-R11"</formula>
    </cfRule>
    <cfRule type="cellIs" dxfId="301" priority="929" stopIfTrue="1" operator="equal">
      <formula>"CW 3120-R2"</formula>
    </cfRule>
    <cfRule type="cellIs" dxfId="300" priority="930" stopIfTrue="1" operator="equal">
      <formula>"CW 3240-R7"</formula>
    </cfRule>
  </conditionalFormatting>
  <conditionalFormatting sqref="D15:D17">
    <cfRule type="cellIs" dxfId="299" priority="970" stopIfTrue="1" operator="equal">
      <formula>"CW 2130-R11"</formula>
    </cfRule>
    <cfRule type="cellIs" dxfId="298" priority="971" stopIfTrue="1" operator="equal">
      <formula>"CW 3120-R2"</formula>
    </cfRule>
    <cfRule type="cellIs" dxfId="297" priority="972" stopIfTrue="1" operator="equal">
      <formula>"CW 3240-R7"</formula>
    </cfRule>
  </conditionalFormatting>
  <conditionalFormatting sqref="D36:D38">
    <cfRule type="cellIs" dxfId="296" priority="964" stopIfTrue="1" operator="equal">
      <formula>"CW 2130-R11"</formula>
    </cfRule>
    <cfRule type="cellIs" dxfId="295" priority="965" stopIfTrue="1" operator="equal">
      <formula>"CW 3120-R2"</formula>
    </cfRule>
    <cfRule type="cellIs" dxfId="294" priority="966" stopIfTrue="1" operator="equal">
      <formula>"CW 3240-R7"</formula>
    </cfRule>
  </conditionalFormatting>
  <conditionalFormatting sqref="D39">
    <cfRule type="cellIs" dxfId="293" priority="961" stopIfTrue="1" operator="equal">
      <formula>"CW 2130-R11"</formula>
    </cfRule>
    <cfRule type="cellIs" dxfId="292" priority="962" stopIfTrue="1" operator="equal">
      <formula>"CW 3120-R2"</formula>
    </cfRule>
    <cfRule type="cellIs" dxfId="291" priority="963" stopIfTrue="1" operator="equal">
      <formula>"CW 3240-R7"</formula>
    </cfRule>
  </conditionalFormatting>
  <conditionalFormatting sqref="D20">
    <cfRule type="cellIs" dxfId="290" priority="958" stopIfTrue="1" operator="equal">
      <formula>"CW 2130-R11"</formula>
    </cfRule>
    <cfRule type="cellIs" dxfId="289" priority="959" stopIfTrue="1" operator="equal">
      <formula>"CW 3120-R2"</formula>
    </cfRule>
    <cfRule type="cellIs" dxfId="288" priority="960" stopIfTrue="1" operator="equal">
      <formula>"CW 3240-R7"</formula>
    </cfRule>
  </conditionalFormatting>
  <conditionalFormatting sqref="D22:D23">
    <cfRule type="cellIs" dxfId="287" priority="952" stopIfTrue="1" operator="equal">
      <formula>"CW 2130-R11"</formula>
    </cfRule>
    <cfRule type="cellIs" dxfId="286" priority="953" stopIfTrue="1" operator="equal">
      <formula>"CW 3120-R2"</formula>
    </cfRule>
    <cfRule type="cellIs" dxfId="285" priority="954" stopIfTrue="1" operator="equal">
      <formula>"CW 3240-R7"</formula>
    </cfRule>
  </conditionalFormatting>
  <conditionalFormatting sqref="D24">
    <cfRule type="cellIs" dxfId="284" priority="949" stopIfTrue="1" operator="equal">
      <formula>"CW 2130-R11"</formula>
    </cfRule>
    <cfRule type="cellIs" dxfId="283" priority="950" stopIfTrue="1" operator="equal">
      <formula>"CW 3120-R2"</formula>
    </cfRule>
    <cfRule type="cellIs" dxfId="282" priority="951" stopIfTrue="1" operator="equal">
      <formula>"CW 3240-R7"</formula>
    </cfRule>
  </conditionalFormatting>
  <conditionalFormatting sqref="D63">
    <cfRule type="cellIs" dxfId="281" priority="946" stopIfTrue="1" operator="equal">
      <formula>"CW 2130-R11"</formula>
    </cfRule>
    <cfRule type="cellIs" dxfId="280" priority="947" stopIfTrue="1" operator="equal">
      <formula>"CW 3120-R2"</formula>
    </cfRule>
    <cfRule type="cellIs" dxfId="279" priority="948" stopIfTrue="1" operator="equal">
      <formula>"CW 3240-R7"</formula>
    </cfRule>
  </conditionalFormatting>
  <conditionalFormatting sqref="D21">
    <cfRule type="cellIs" dxfId="278" priority="943" stopIfTrue="1" operator="equal">
      <formula>"CW 2130-R11"</formula>
    </cfRule>
    <cfRule type="cellIs" dxfId="277" priority="944" stopIfTrue="1" operator="equal">
      <formula>"CW 3120-R2"</formula>
    </cfRule>
    <cfRule type="cellIs" dxfId="276" priority="945" stopIfTrue="1" operator="equal">
      <formula>"CW 3240-R7"</formula>
    </cfRule>
  </conditionalFormatting>
  <conditionalFormatting sqref="D25">
    <cfRule type="cellIs" dxfId="275" priority="940" stopIfTrue="1" operator="equal">
      <formula>"CW 2130-R11"</formula>
    </cfRule>
    <cfRule type="cellIs" dxfId="274" priority="941" stopIfTrue="1" operator="equal">
      <formula>"CW 3120-R2"</formula>
    </cfRule>
    <cfRule type="cellIs" dxfId="273" priority="942" stopIfTrue="1" operator="equal">
      <formula>"CW 3240-R7"</formula>
    </cfRule>
  </conditionalFormatting>
  <conditionalFormatting sqref="D51">
    <cfRule type="cellIs" dxfId="272" priority="913" stopIfTrue="1" operator="equal">
      <formula>"CW 2130-R11"</formula>
    </cfRule>
    <cfRule type="cellIs" dxfId="271" priority="914" stopIfTrue="1" operator="equal">
      <formula>"CW 3120-R2"</formula>
    </cfRule>
    <cfRule type="cellIs" dxfId="270" priority="915" stopIfTrue="1" operator="equal">
      <formula>"CW 3240-R7"</formula>
    </cfRule>
  </conditionalFormatting>
  <conditionalFormatting sqref="D46:D50">
    <cfRule type="cellIs" dxfId="269" priority="922" stopIfTrue="1" operator="equal">
      <formula>"CW 2130-R11"</formula>
    </cfRule>
    <cfRule type="cellIs" dxfId="268" priority="923" stopIfTrue="1" operator="equal">
      <formula>"CW 3120-R2"</formula>
    </cfRule>
    <cfRule type="cellIs" dxfId="267" priority="924" stopIfTrue="1" operator="equal">
      <formula>"CW 3240-R7"</formula>
    </cfRule>
  </conditionalFormatting>
  <conditionalFormatting sqref="D54:D56">
    <cfRule type="cellIs" dxfId="266" priority="916" stopIfTrue="1" operator="equal">
      <formula>"CW 2130-R11"</formula>
    </cfRule>
    <cfRule type="cellIs" dxfId="265" priority="917" stopIfTrue="1" operator="equal">
      <formula>"CW 3120-R2"</formula>
    </cfRule>
    <cfRule type="cellIs" dxfId="264" priority="918" stopIfTrue="1" operator="equal">
      <formula>"CW 3240-R7"</formula>
    </cfRule>
  </conditionalFormatting>
  <conditionalFormatting sqref="D64:D69">
    <cfRule type="cellIs" dxfId="263" priority="907" stopIfTrue="1" operator="equal">
      <formula>"CW 2130-R11"</formula>
    </cfRule>
    <cfRule type="cellIs" dxfId="262" priority="908" stopIfTrue="1" operator="equal">
      <formula>"CW 3120-R2"</formula>
    </cfRule>
    <cfRule type="cellIs" dxfId="261" priority="909" stopIfTrue="1" operator="equal">
      <formula>"CW 3240-R7"</formula>
    </cfRule>
  </conditionalFormatting>
  <conditionalFormatting sqref="D52:D53">
    <cfRule type="cellIs" dxfId="260" priority="910" stopIfTrue="1" operator="equal">
      <formula>"CW 2130-R11"</formula>
    </cfRule>
    <cfRule type="cellIs" dxfId="259" priority="911" stopIfTrue="1" operator="equal">
      <formula>"CW 3120-R2"</formula>
    </cfRule>
    <cfRule type="cellIs" dxfId="258" priority="912" stopIfTrue="1" operator="equal">
      <formula>"CW 3240-R7"</formula>
    </cfRule>
  </conditionalFormatting>
  <conditionalFormatting sqref="D73">
    <cfRule type="cellIs" dxfId="257" priority="898" stopIfTrue="1" operator="equal">
      <formula>"CW 2130-R11"</formula>
    </cfRule>
    <cfRule type="cellIs" dxfId="256" priority="899" stopIfTrue="1" operator="equal">
      <formula>"CW 3120-R2"</formula>
    </cfRule>
    <cfRule type="cellIs" dxfId="255" priority="900" stopIfTrue="1" operator="equal">
      <formula>"CW 3240-R7"</formula>
    </cfRule>
  </conditionalFormatting>
  <conditionalFormatting sqref="D70">
    <cfRule type="cellIs" dxfId="254" priority="901" stopIfTrue="1" operator="equal">
      <formula>"CW 2130-R11"</formula>
    </cfRule>
    <cfRule type="cellIs" dxfId="253" priority="902" stopIfTrue="1" operator="equal">
      <formula>"CW 3120-R2"</formula>
    </cfRule>
    <cfRule type="cellIs" dxfId="252" priority="903" stopIfTrue="1" operator="equal">
      <formula>"CW 3240-R7"</formula>
    </cfRule>
  </conditionalFormatting>
  <conditionalFormatting sqref="D71">
    <cfRule type="cellIs" dxfId="251" priority="895" stopIfTrue="1" operator="equal">
      <formula>"CW 2130-R11"</formula>
    </cfRule>
    <cfRule type="cellIs" dxfId="250" priority="896" stopIfTrue="1" operator="equal">
      <formula>"CW 3120-R2"</formula>
    </cfRule>
    <cfRule type="cellIs" dxfId="249" priority="897" stopIfTrue="1" operator="equal">
      <formula>"CW 3240-R7"</formula>
    </cfRule>
  </conditionalFormatting>
  <conditionalFormatting sqref="D72">
    <cfRule type="cellIs" dxfId="248" priority="892" stopIfTrue="1" operator="equal">
      <formula>"CW 2130-R11"</formula>
    </cfRule>
    <cfRule type="cellIs" dxfId="247" priority="893" stopIfTrue="1" operator="equal">
      <formula>"CW 3120-R2"</formula>
    </cfRule>
    <cfRule type="cellIs" dxfId="246" priority="894" stopIfTrue="1" operator="equal">
      <formula>"CW 3240-R7"</formula>
    </cfRule>
  </conditionalFormatting>
  <conditionalFormatting sqref="D74">
    <cfRule type="cellIs" dxfId="245" priority="871" stopIfTrue="1" operator="equal">
      <formula>"CW 2130-R11"</formula>
    </cfRule>
    <cfRule type="cellIs" dxfId="244" priority="872" stopIfTrue="1" operator="equal">
      <formula>"CW 3120-R2"</formula>
    </cfRule>
    <cfRule type="cellIs" dxfId="243" priority="873" stopIfTrue="1" operator="equal">
      <formula>"CW 3240-R7"</formula>
    </cfRule>
  </conditionalFormatting>
  <conditionalFormatting sqref="D35">
    <cfRule type="cellIs" dxfId="242" priority="856" stopIfTrue="1" operator="equal">
      <formula>"CW 2130-R11"</formula>
    </cfRule>
    <cfRule type="cellIs" dxfId="241" priority="857" stopIfTrue="1" operator="equal">
      <formula>"CW 3120-R2"</formula>
    </cfRule>
    <cfRule type="cellIs" dxfId="240" priority="858" stopIfTrue="1" operator="equal">
      <formula>"CW 3240-R7"</formula>
    </cfRule>
  </conditionalFormatting>
  <conditionalFormatting sqref="D82">
    <cfRule type="cellIs" dxfId="239" priority="850" stopIfTrue="1" operator="equal">
      <formula>"CW 2130-R11"</formula>
    </cfRule>
    <cfRule type="cellIs" dxfId="238" priority="851" stopIfTrue="1" operator="equal">
      <formula>"CW 3120-R2"</formula>
    </cfRule>
    <cfRule type="cellIs" dxfId="237" priority="852" stopIfTrue="1" operator="equal">
      <formula>"CW 3240-R7"</formula>
    </cfRule>
  </conditionalFormatting>
  <conditionalFormatting sqref="D75:D76 D78 D80:D81">
    <cfRule type="cellIs" dxfId="236" priority="844" stopIfTrue="1" operator="equal">
      <formula>"CW 2130-R11"</formula>
    </cfRule>
    <cfRule type="cellIs" dxfId="235" priority="845" stopIfTrue="1" operator="equal">
      <formula>"CW 3120-R2"</formula>
    </cfRule>
    <cfRule type="cellIs" dxfId="234" priority="846" stopIfTrue="1" operator="equal">
      <formula>"CW 3240-R7"</formula>
    </cfRule>
  </conditionalFormatting>
  <conditionalFormatting sqref="D77">
    <cfRule type="cellIs" dxfId="233" priority="841" stopIfTrue="1" operator="equal">
      <formula>"CW 2130-R11"</formula>
    </cfRule>
    <cfRule type="cellIs" dxfId="232" priority="842" stopIfTrue="1" operator="equal">
      <formula>"CW 3120-R2"</formula>
    </cfRule>
    <cfRule type="cellIs" dxfId="231" priority="843" stopIfTrue="1" operator="equal">
      <formula>"CW 3240-R7"</formula>
    </cfRule>
  </conditionalFormatting>
  <conditionalFormatting sqref="D79">
    <cfRule type="cellIs" dxfId="230" priority="838" stopIfTrue="1" operator="equal">
      <formula>"CW 2130-R11"</formula>
    </cfRule>
    <cfRule type="cellIs" dxfId="229" priority="839" stopIfTrue="1" operator="equal">
      <formula>"CW 3120-R2"</formula>
    </cfRule>
    <cfRule type="cellIs" dxfId="228" priority="840" stopIfTrue="1" operator="equal">
      <formula>"CW 3240-R7"</formula>
    </cfRule>
  </conditionalFormatting>
  <conditionalFormatting sqref="D122:D123">
    <cfRule type="cellIs" dxfId="227" priority="835" stopIfTrue="1" operator="equal">
      <formula>"CW 2130-R11"</formula>
    </cfRule>
    <cfRule type="cellIs" dxfId="226" priority="836" stopIfTrue="1" operator="equal">
      <formula>"CW 3120-R2"</formula>
    </cfRule>
    <cfRule type="cellIs" dxfId="225" priority="837" stopIfTrue="1" operator="equal">
      <formula>"CW 3240-R7"</formula>
    </cfRule>
  </conditionalFormatting>
  <conditionalFormatting sqref="D85">
    <cfRule type="cellIs" dxfId="224" priority="832" stopIfTrue="1" operator="equal">
      <formula>"CW 2130-R11"</formula>
    </cfRule>
    <cfRule type="cellIs" dxfId="223" priority="833" stopIfTrue="1" operator="equal">
      <formula>"CW 3120-R2"</formula>
    </cfRule>
    <cfRule type="cellIs" dxfId="222" priority="834" stopIfTrue="1" operator="equal">
      <formula>"CW 3240-R7"</formula>
    </cfRule>
  </conditionalFormatting>
  <conditionalFormatting sqref="D104">
    <cfRule type="cellIs" dxfId="221" priority="829" stopIfTrue="1" operator="equal">
      <formula>"CW 2130-R11"</formula>
    </cfRule>
    <cfRule type="cellIs" dxfId="220" priority="830" stopIfTrue="1" operator="equal">
      <formula>"CW 3120-R2"</formula>
    </cfRule>
    <cfRule type="cellIs" dxfId="219" priority="831" stopIfTrue="1" operator="equal">
      <formula>"CW 3240-R7"</formula>
    </cfRule>
  </conditionalFormatting>
  <conditionalFormatting sqref="D110:D112">
    <cfRule type="cellIs" dxfId="218" priority="784" stopIfTrue="1" operator="equal">
      <formula>"CW 2130-R11"</formula>
    </cfRule>
    <cfRule type="cellIs" dxfId="217" priority="785" stopIfTrue="1" operator="equal">
      <formula>"CW 3120-R2"</formula>
    </cfRule>
    <cfRule type="cellIs" dxfId="216" priority="786" stopIfTrue="1" operator="equal">
      <formula>"CW 3240-R7"</formula>
    </cfRule>
  </conditionalFormatting>
  <conditionalFormatting sqref="D106">
    <cfRule type="cellIs" dxfId="215" priority="817" stopIfTrue="1" operator="equal">
      <formula>"CW 2130-R11"</formula>
    </cfRule>
    <cfRule type="cellIs" dxfId="214" priority="818" stopIfTrue="1" operator="equal">
      <formula>"CW 3120-R2"</formula>
    </cfRule>
    <cfRule type="cellIs" dxfId="213" priority="819" stopIfTrue="1" operator="equal">
      <formula>"CW 3240-R7"</formula>
    </cfRule>
  </conditionalFormatting>
  <conditionalFormatting sqref="D107:D109">
    <cfRule type="cellIs" dxfId="212" priority="814" stopIfTrue="1" operator="equal">
      <formula>"CW 2130-R11"</formula>
    </cfRule>
    <cfRule type="cellIs" dxfId="211" priority="815" stopIfTrue="1" operator="equal">
      <formula>"CW 3120-R2"</formula>
    </cfRule>
    <cfRule type="cellIs" dxfId="210" priority="816" stopIfTrue="1" operator="equal">
      <formula>"CW 3240-R7"</formula>
    </cfRule>
  </conditionalFormatting>
  <conditionalFormatting sqref="D92">
    <cfRule type="cellIs" dxfId="209" priority="811" stopIfTrue="1" operator="equal">
      <formula>"CW 2130-R11"</formula>
    </cfRule>
    <cfRule type="cellIs" dxfId="208" priority="812" stopIfTrue="1" operator="equal">
      <formula>"CW 3120-R2"</formula>
    </cfRule>
    <cfRule type="cellIs" dxfId="207" priority="813" stopIfTrue="1" operator="equal">
      <formula>"CW 3240-R7"</formula>
    </cfRule>
  </conditionalFormatting>
  <conditionalFormatting sqref="D93">
    <cfRule type="cellIs" dxfId="206" priority="808" stopIfTrue="1" operator="equal">
      <formula>"CW 2130-R11"</formula>
    </cfRule>
    <cfRule type="cellIs" dxfId="205" priority="809" stopIfTrue="1" operator="equal">
      <formula>"CW 3120-R2"</formula>
    </cfRule>
    <cfRule type="cellIs" dxfId="204" priority="810" stopIfTrue="1" operator="equal">
      <formula>"CW 3240-R7"</formula>
    </cfRule>
  </conditionalFormatting>
  <conditionalFormatting sqref="D94">
    <cfRule type="cellIs" dxfId="203" priority="805" stopIfTrue="1" operator="equal">
      <formula>"CW 2130-R11"</formula>
    </cfRule>
    <cfRule type="cellIs" dxfId="202" priority="806" stopIfTrue="1" operator="equal">
      <formula>"CW 3120-R2"</formula>
    </cfRule>
    <cfRule type="cellIs" dxfId="201" priority="807" stopIfTrue="1" operator="equal">
      <formula>"CW 3240-R7"</formula>
    </cfRule>
  </conditionalFormatting>
  <conditionalFormatting sqref="D124:D126">
    <cfRule type="cellIs" dxfId="200" priority="799" stopIfTrue="1" operator="equal">
      <formula>"CW 2130-R11"</formula>
    </cfRule>
    <cfRule type="cellIs" dxfId="199" priority="800" stopIfTrue="1" operator="equal">
      <formula>"CW 3120-R2"</formula>
    </cfRule>
    <cfRule type="cellIs" dxfId="198" priority="801" stopIfTrue="1" operator="equal">
      <formula>"CW 3240-R7"</formula>
    </cfRule>
  </conditionalFormatting>
  <conditionalFormatting sqref="D118">
    <cfRule type="cellIs" dxfId="197" priority="775" stopIfTrue="1" operator="equal">
      <formula>"CW 2130-R11"</formula>
    </cfRule>
    <cfRule type="cellIs" dxfId="196" priority="776" stopIfTrue="1" operator="equal">
      <formula>"CW 3120-R2"</formula>
    </cfRule>
    <cfRule type="cellIs" dxfId="195" priority="777" stopIfTrue="1" operator="equal">
      <formula>"CW 3240-R7"</formula>
    </cfRule>
  </conditionalFormatting>
  <conditionalFormatting sqref="D113:D117">
    <cfRule type="cellIs" dxfId="194" priority="781" stopIfTrue="1" operator="equal">
      <formula>"CW 2130-R11"</formula>
    </cfRule>
    <cfRule type="cellIs" dxfId="193" priority="782" stopIfTrue="1" operator="equal">
      <formula>"CW 3120-R2"</formula>
    </cfRule>
    <cfRule type="cellIs" dxfId="192" priority="783" stopIfTrue="1" operator="equal">
      <formula>"CW 3240-R7"</formula>
    </cfRule>
  </conditionalFormatting>
  <conditionalFormatting sqref="D120:D121">
    <cfRule type="cellIs" dxfId="191" priority="778" stopIfTrue="1" operator="equal">
      <formula>"CW 2130-R11"</formula>
    </cfRule>
    <cfRule type="cellIs" dxfId="190" priority="779" stopIfTrue="1" operator="equal">
      <formula>"CW 3120-R2"</formula>
    </cfRule>
    <cfRule type="cellIs" dxfId="189" priority="780" stopIfTrue="1" operator="equal">
      <formula>"CW 3240-R7"</formula>
    </cfRule>
  </conditionalFormatting>
  <conditionalFormatting sqref="D127:D132">
    <cfRule type="cellIs" dxfId="188" priority="769" stopIfTrue="1" operator="equal">
      <formula>"CW 2130-R11"</formula>
    </cfRule>
    <cfRule type="cellIs" dxfId="187" priority="770" stopIfTrue="1" operator="equal">
      <formula>"CW 3120-R2"</formula>
    </cfRule>
    <cfRule type="cellIs" dxfId="186" priority="771" stopIfTrue="1" operator="equal">
      <formula>"CW 3240-R7"</formula>
    </cfRule>
  </conditionalFormatting>
  <conditionalFormatting sqref="D119">
    <cfRule type="cellIs" dxfId="185" priority="772" stopIfTrue="1" operator="equal">
      <formula>"CW 2130-R11"</formula>
    </cfRule>
    <cfRule type="cellIs" dxfId="184" priority="773" stopIfTrue="1" operator="equal">
      <formula>"CW 3120-R2"</formula>
    </cfRule>
    <cfRule type="cellIs" dxfId="183" priority="774" stopIfTrue="1" operator="equal">
      <formula>"CW 3240-R7"</formula>
    </cfRule>
  </conditionalFormatting>
  <conditionalFormatting sqref="D136">
    <cfRule type="cellIs" dxfId="182" priority="763" stopIfTrue="1" operator="equal">
      <formula>"CW 2130-R11"</formula>
    </cfRule>
    <cfRule type="cellIs" dxfId="181" priority="764" stopIfTrue="1" operator="equal">
      <formula>"CW 3120-R2"</formula>
    </cfRule>
    <cfRule type="cellIs" dxfId="180" priority="765" stopIfTrue="1" operator="equal">
      <formula>"CW 3240-R7"</formula>
    </cfRule>
  </conditionalFormatting>
  <conditionalFormatting sqref="D133">
    <cfRule type="cellIs" dxfId="179" priority="766" stopIfTrue="1" operator="equal">
      <formula>"CW 2130-R11"</formula>
    </cfRule>
    <cfRule type="cellIs" dxfId="178" priority="767" stopIfTrue="1" operator="equal">
      <formula>"CW 3120-R2"</formula>
    </cfRule>
    <cfRule type="cellIs" dxfId="177" priority="768" stopIfTrue="1" operator="equal">
      <formula>"CW 3240-R7"</formula>
    </cfRule>
  </conditionalFormatting>
  <conditionalFormatting sqref="D134">
    <cfRule type="cellIs" dxfId="176" priority="760" stopIfTrue="1" operator="equal">
      <formula>"CW 2130-R11"</formula>
    </cfRule>
    <cfRule type="cellIs" dxfId="175" priority="761" stopIfTrue="1" operator="equal">
      <formula>"CW 3120-R2"</formula>
    </cfRule>
    <cfRule type="cellIs" dxfId="174" priority="762" stopIfTrue="1" operator="equal">
      <formula>"CW 3240-R7"</formula>
    </cfRule>
  </conditionalFormatting>
  <conditionalFormatting sqref="D135">
    <cfRule type="cellIs" dxfId="173" priority="757" stopIfTrue="1" operator="equal">
      <formula>"CW 2130-R11"</formula>
    </cfRule>
    <cfRule type="cellIs" dxfId="172" priority="758" stopIfTrue="1" operator="equal">
      <formula>"CW 3120-R2"</formula>
    </cfRule>
    <cfRule type="cellIs" dxfId="171" priority="759" stopIfTrue="1" operator="equal">
      <formula>"CW 3240-R7"</formula>
    </cfRule>
  </conditionalFormatting>
  <conditionalFormatting sqref="D137">
    <cfRule type="cellIs" dxfId="170" priority="754" stopIfTrue="1" operator="equal">
      <formula>"CW 2130-R11"</formula>
    </cfRule>
    <cfRule type="cellIs" dxfId="169" priority="755" stopIfTrue="1" operator="equal">
      <formula>"CW 3120-R2"</formula>
    </cfRule>
    <cfRule type="cellIs" dxfId="168" priority="756" stopIfTrue="1" operator="equal">
      <formula>"CW 3240-R7"</formula>
    </cfRule>
  </conditionalFormatting>
  <conditionalFormatting sqref="D142 D144:D145 D138:D140">
    <cfRule type="cellIs" dxfId="167" priority="742" stopIfTrue="1" operator="equal">
      <formula>"CW 2130-R11"</formula>
    </cfRule>
    <cfRule type="cellIs" dxfId="166" priority="743" stopIfTrue="1" operator="equal">
      <formula>"CW 3120-R2"</formula>
    </cfRule>
    <cfRule type="cellIs" dxfId="165" priority="744" stopIfTrue="1" operator="equal">
      <formula>"CW 3240-R7"</formula>
    </cfRule>
  </conditionalFormatting>
  <conditionalFormatting sqref="D141">
    <cfRule type="cellIs" dxfId="164" priority="739" stopIfTrue="1" operator="equal">
      <formula>"CW 2130-R11"</formula>
    </cfRule>
    <cfRule type="cellIs" dxfId="163" priority="740" stopIfTrue="1" operator="equal">
      <formula>"CW 3120-R2"</formula>
    </cfRule>
    <cfRule type="cellIs" dxfId="162" priority="741" stopIfTrue="1" operator="equal">
      <formula>"CW 3240-R7"</formula>
    </cfRule>
  </conditionalFormatting>
  <conditionalFormatting sqref="D143">
    <cfRule type="cellIs" dxfId="161" priority="736" stopIfTrue="1" operator="equal">
      <formula>"CW 2130-R11"</formula>
    </cfRule>
    <cfRule type="cellIs" dxfId="160" priority="737" stopIfTrue="1" operator="equal">
      <formula>"CW 3120-R2"</formula>
    </cfRule>
    <cfRule type="cellIs" dxfId="159" priority="738" stopIfTrue="1" operator="equal">
      <formula>"CW 3240-R7"</formula>
    </cfRule>
  </conditionalFormatting>
  <conditionalFormatting sqref="D190:D191">
    <cfRule type="cellIs" dxfId="158" priority="733" stopIfTrue="1" operator="equal">
      <formula>"CW 2130-R11"</formula>
    </cfRule>
    <cfRule type="cellIs" dxfId="157" priority="734" stopIfTrue="1" operator="equal">
      <formula>"CW 3120-R2"</formula>
    </cfRule>
    <cfRule type="cellIs" dxfId="156" priority="735" stopIfTrue="1" operator="equal">
      <formula>"CW 3240-R7"</formula>
    </cfRule>
  </conditionalFormatting>
  <conditionalFormatting sqref="D149">
    <cfRule type="cellIs" dxfId="155" priority="730" stopIfTrue="1" operator="equal">
      <formula>"CW 2130-R11"</formula>
    </cfRule>
    <cfRule type="cellIs" dxfId="154" priority="731" stopIfTrue="1" operator="equal">
      <formula>"CW 3120-R2"</formula>
    </cfRule>
    <cfRule type="cellIs" dxfId="153" priority="732" stopIfTrue="1" operator="equal">
      <formula>"CW 3240-R7"</formula>
    </cfRule>
  </conditionalFormatting>
  <conditionalFormatting sqref="D165:D169">
    <cfRule type="cellIs" dxfId="152" priority="724" stopIfTrue="1" operator="equal">
      <formula>"CW 2130-R11"</formula>
    </cfRule>
    <cfRule type="cellIs" dxfId="151" priority="725" stopIfTrue="1" operator="equal">
      <formula>"CW 3120-R2"</formula>
    </cfRule>
    <cfRule type="cellIs" dxfId="150" priority="726" stopIfTrue="1" operator="equal">
      <formula>"CW 3240-R7"</formula>
    </cfRule>
  </conditionalFormatting>
  <conditionalFormatting sqref="D170">
    <cfRule type="cellIs" dxfId="149" priority="715" stopIfTrue="1" operator="equal">
      <formula>"CW 2130-R11"</formula>
    </cfRule>
    <cfRule type="cellIs" dxfId="148" priority="716" stopIfTrue="1" operator="equal">
      <formula>"CW 3120-R2"</formula>
    </cfRule>
    <cfRule type="cellIs" dxfId="147" priority="717" stopIfTrue="1" operator="equal">
      <formula>"CW 3240-R7"</formula>
    </cfRule>
  </conditionalFormatting>
  <conditionalFormatting sqref="D171:D174">
    <cfRule type="cellIs" dxfId="146" priority="712" stopIfTrue="1" operator="equal">
      <formula>"CW 2130-R11"</formula>
    </cfRule>
    <cfRule type="cellIs" dxfId="145" priority="713" stopIfTrue="1" operator="equal">
      <formula>"CW 3120-R2"</formula>
    </cfRule>
    <cfRule type="cellIs" dxfId="144" priority="714" stopIfTrue="1" operator="equal">
      <formula>"CW 3240-R7"</formula>
    </cfRule>
  </conditionalFormatting>
  <conditionalFormatting sqref="D158">
    <cfRule type="cellIs" dxfId="143" priority="709" stopIfTrue="1" operator="equal">
      <formula>"CW 2130-R11"</formula>
    </cfRule>
    <cfRule type="cellIs" dxfId="142" priority="710" stopIfTrue="1" operator="equal">
      <formula>"CW 3120-R2"</formula>
    </cfRule>
    <cfRule type="cellIs" dxfId="141" priority="711" stopIfTrue="1" operator="equal">
      <formula>"CW 3240-R7"</formula>
    </cfRule>
  </conditionalFormatting>
  <conditionalFormatting sqref="D159">
    <cfRule type="cellIs" dxfId="140" priority="706" stopIfTrue="1" operator="equal">
      <formula>"CW 2130-R11"</formula>
    </cfRule>
    <cfRule type="cellIs" dxfId="139" priority="707" stopIfTrue="1" operator="equal">
      <formula>"CW 3120-R2"</formula>
    </cfRule>
    <cfRule type="cellIs" dxfId="138" priority="708" stopIfTrue="1" operator="equal">
      <formula>"CW 3240-R7"</formula>
    </cfRule>
  </conditionalFormatting>
  <conditionalFormatting sqref="D160">
    <cfRule type="cellIs" dxfId="137" priority="703" stopIfTrue="1" operator="equal">
      <formula>"CW 2130-R11"</formula>
    </cfRule>
    <cfRule type="cellIs" dxfId="136" priority="704" stopIfTrue="1" operator="equal">
      <formula>"CW 3120-R2"</formula>
    </cfRule>
    <cfRule type="cellIs" dxfId="135" priority="705" stopIfTrue="1" operator="equal">
      <formula>"CW 3240-R7"</formula>
    </cfRule>
  </conditionalFormatting>
  <conditionalFormatting sqref="D161:D164">
    <cfRule type="cellIs" dxfId="134" priority="700" stopIfTrue="1" operator="equal">
      <formula>"CW 2130-R11"</formula>
    </cfRule>
    <cfRule type="cellIs" dxfId="133" priority="701" stopIfTrue="1" operator="equal">
      <formula>"CW 3120-R2"</formula>
    </cfRule>
    <cfRule type="cellIs" dxfId="132" priority="702" stopIfTrue="1" operator="equal">
      <formula>"CW 3240-R7"</formula>
    </cfRule>
  </conditionalFormatting>
  <conditionalFormatting sqref="D192:D195">
    <cfRule type="cellIs" dxfId="131" priority="697" stopIfTrue="1" operator="equal">
      <formula>"CW 2130-R11"</formula>
    </cfRule>
    <cfRule type="cellIs" dxfId="130" priority="698" stopIfTrue="1" operator="equal">
      <formula>"CW 3120-R2"</formula>
    </cfRule>
    <cfRule type="cellIs" dxfId="129" priority="699" stopIfTrue="1" operator="equal">
      <formula>"CW 3240-R7"</formula>
    </cfRule>
  </conditionalFormatting>
  <conditionalFormatting sqref="D184">
    <cfRule type="cellIs" dxfId="128" priority="673" stopIfTrue="1" operator="equal">
      <formula>"CW 2130-R11"</formula>
    </cfRule>
    <cfRule type="cellIs" dxfId="127" priority="674" stopIfTrue="1" operator="equal">
      <formula>"CW 3120-R2"</formula>
    </cfRule>
    <cfRule type="cellIs" dxfId="126" priority="675" stopIfTrue="1" operator="equal">
      <formula>"CW 3240-R7"</formula>
    </cfRule>
  </conditionalFormatting>
  <conditionalFormatting sqref="D180:D183">
    <cfRule type="cellIs" dxfId="125" priority="679" stopIfTrue="1" operator="equal">
      <formula>"CW 2130-R11"</formula>
    </cfRule>
    <cfRule type="cellIs" dxfId="124" priority="680" stopIfTrue="1" operator="equal">
      <formula>"CW 3120-R2"</formula>
    </cfRule>
    <cfRule type="cellIs" dxfId="123" priority="681" stopIfTrue="1" operator="equal">
      <formula>"CW 3240-R7"</formula>
    </cfRule>
  </conditionalFormatting>
  <conditionalFormatting sqref="D187:D189">
    <cfRule type="cellIs" dxfId="122" priority="676" stopIfTrue="1" operator="equal">
      <formula>"CW 2130-R11"</formula>
    </cfRule>
    <cfRule type="cellIs" dxfId="121" priority="677" stopIfTrue="1" operator="equal">
      <formula>"CW 3120-R2"</formula>
    </cfRule>
    <cfRule type="cellIs" dxfId="120" priority="678" stopIfTrue="1" operator="equal">
      <formula>"CW 3240-R7"</formula>
    </cfRule>
  </conditionalFormatting>
  <conditionalFormatting sqref="D196:D200">
    <cfRule type="cellIs" dxfId="119" priority="667" stopIfTrue="1" operator="equal">
      <formula>"CW 2130-R11"</formula>
    </cfRule>
    <cfRule type="cellIs" dxfId="118" priority="668" stopIfTrue="1" operator="equal">
      <formula>"CW 3120-R2"</formula>
    </cfRule>
    <cfRule type="cellIs" dxfId="117" priority="669" stopIfTrue="1" operator="equal">
      <formula>"CW 3240-R7"</formula>
    </cfRule>
  </conditionalFormatting>
  <conditionalFormatting sqref="D185:D186">
    <cfRule type="cellIs" dxfId="116" priority="670" stopIfTrue="1" operator="equal">
      <formula>"CW 2130-R11"</formula>
    </cfRule>
    <cfRule type="cellIs" dxfId="115" priority="671" stopIfTrue="1" operator="equal">
      <formula>"CW 3120-R2"</formula>
    </cfRule>
    <cfRule type="cellIs" dxfId="114" priority="672" stopIfTrue="1" operator="equal">
      <formula>"CW 3240-R7"</formula>
    </cfRule>
  </conditionalFormatting>
  <conditionalFormatting sqref="D204">
    <cfRule type="cellIs" dxfId="113" priority="661" stopIfTrue="1" operator="equal">
      <formula>"CW 2130-R11"</formula>
    </cfRule>
    <cfRule type="cellIs" dxfId="112" priority="662" stopIfTrue="1" operator="equal">
      <formula>"CW 3120-R2"</formula>
    </cfRule>
    <cfRule type="cellIs" dxfId="111" priority="663" stopIfTrue="1" operator="equal">
      <formula>"CW 3240-R7"</formula>
    </cfRule>
  </conditionalFormatting>
  <conditionalFormatting sqref="D201">
    <cfRule type="cellIs" dxfId="110" priority="664" stopIfTrue="1" operator="equal">
      <formula>"CW 2130-R11"</formula>
    </cfRule>
    <cfRule type="cellIs" dxfId="109" priority="665" stopIfTrue="1" operator="equal">
      <formula>"CW 3120-R2"</formula>
    </cfRule>
    <cfRule type="cellIs" dxfId="108" priority="666" stopIfTrue="1" operator="equal">
      <formula>"CW 3240-R7"</formula>
    </cfRule>
  </conditionalFormatting>
  <conditionalFormatting sqref="D202">
    <cfRule type="cellIs" dxfId="107" priority="658" stopIfTrue="1" operator="equal">
      <formula>"CW 2130-R11"</formula>
    </cfRule>
    <cfRule type="cellIs" dxfId="106" priority="659" stopIfTrue="1" operator="equal">
      <formula>"CW 3120-R2"</formula>
    </cfRule>
    <cfRule type="cellIs" dxfId="105" priority="660" stopIfTrue="1" operator="equal">
      <formula>"CW 3240-R7"</formula>
    </cfRule>
  </conditionalFormatting>
  <conditionalFormatting sqref="D203">
    <cfRule type="cellIs" dxfId="104" priority="655" stopIfTrue="1" operator="equal">
      <formula>"CW 2130-R11"</formula>
    </cfRule>
    <cfRule type="cellIs" dxfId="103" priority="656" stopIfTrue="1" operator="equal">
      <formula>"CW 3120-R2"</formula>
    </cfRule>
    <cfRule type="cellIs" dxfId="102" priority="657" stopIfTrue="1" operator="equal">
      <formula>"CW 3240-R7"</formula>
    </cfRule>
  </conditionalFormatting>
  <conditionalFormatting sqref="D205">
    <cfRule type="cellIs" dxfId="101" priority="652" stopIfTrue="1" operator="equal">
      <formula>"CW 2130-R11"</formula>
    </cfRule>
    <cfRule type="cellIs" dxfId="100" priority="653" stopIfTrue="1" operator="equal">
      <formula>"CW 3120-R2"</formula>
    </cfRule>
    <cfRule type="cellIs" dxfId="99" priority="654" stopIfTrue="1" operator="equal">
      <formula>"CW 3240-R7"</formula>
    </cfRule>
  </conditionalFormatting>
  <conditionalFormatting sqref="D215">
    <cfRule type="cellIs" dxfId="98" priority="646" stopIfTrue="1" operator="equal">
      <formula>"CW 2130-R11"</formula>
    </cfRule>
    <cfRule type="cellIs" dxfId="97" priority="647" stopIfTrue="1" operator="equal">
      <formula>"CW 3120-R2"</formula>
    </cfRule>
    <cfRule type="cellIs" dxfId="96" priority="648" stopIfTrue="1" operator="equal">
      <formula>"CW 3240-R7"</formula>
    </cfRule>
  </conditionalFormatting>
  <conditionalFormatting sqref="D206:D207 D210 D212:D213">
    <cfRule type="cellIs" dxfId="95" priority="640" stopIfTrue="1" operator="equal">
      <formula>"CW 2130-R11"</formula>
    </cfRule>
    <cfRule type="cellIs" dxfId="94" priority="641" stopIfTrue="1" operator="equal">
      <formula>"CW 3120-R2"</formula>
    </cfRule>
    <cfRule type="cellIs" dxfId="93" priority="642" stopIfTrue="1" operator="equal">
      <formula>"CW 3240-R7"</formula>
    </cfRule>
  </conditionalFormatting>
  <conditionalFormatting sqref="D209">
    <cfRule type="cellIs" dxfId="92" priority="637" stopIfTrue="1" operator="equal">
      <formula>"CW 2130-R11"</formula>
    </cfRule>
    <cfRule type="cellIs" dxfId="91" priority="638" stopIfTrue="1" operator="equal">
      <formula>"CW 3120-R2"</formula>
    </cfRule>
    <cfRule type="cellIs" dxfId="90" priority="639" stopIfTrue="1" operator="equal">
      <formula>"CW 3240-R7"</formula>
    </cfRule>
  </conditionalFormatting>
  <conditionalFormatting sqref="D211">
    <cfRule type="cellIs" dxfId="89" priority="634" stopIfTrue="1" operator="equal">
      <formula>"CW 2130-R11"</formula>
    </cfRule>
    <cfRule type="cellIs" dxfId="88" priority="635" stopIfTrue="1" operator="equal">
      <formula>"CW 3120-R2"</formula>
    </cfRule>
    <cfRule type="cellIs" dxfId="87" priority="636" stopIfTrue="1" operator="equal">
      <formula>"CW 3240-R7"</formula>
    </cfRule>
  </conditionalFormatting>
  <conditionalFormatting sqref="D229">
    <cfRule type="cellIs" dxfId="86" priority="121" stopIfTrue="1" operator="equal">
      <formula>"CW 2130-R11"</formula>
    </cfRule>
    <cfRule type="cellIs" dxfId="85" priority="122" stopIfTrue="1" operator="equal">
      <formula>"CW 3120-R2"</formula>
    </cfRule>
    <cfRule type="cellIs" dxfId="84" priority="123" stopIfTrue="1" operator="equal">
      <formula>"CW 3240-R7"</formula>
    </cfRule>
  </conditionalFormatting>
  <conditionalFormatting sqref="D232 D235:D236">
    <cfRule type="cellIs" dxfId="83" priority="118" stopIfTrue="1" operator="equal">
      <formula>"CW 2130-R11"</formula>
    </cfRule>
    <cfRule type="cellIs" dxfId="82" priority="119" stopIfTrue="1" operator="equal">
      <formula>"CW 3120-R2"</formula>
    </cfRule>
    <cfRule type="cellIs" dxfId="81" priority="120" stopIfTrue="1" operator="equal">
      <formula>"CW 3240-R7"</formula>
    </cfRule>
  </conditionalFormatting>
  <conditionalFormatting sqref="D218">
    <cfRule type="cellIs" dxfId="80" priority="115" stopIfTrue="1" operator="equal">
      <formula>"CW 2130-R11"</formula>
    </cfRule>
    <cfRule type="cellIs" dxfId="79" priority="116" stopIfTrue="1" operator="equal">
      <formula>"CW 3120-R2"</formula>
    </cfRule>
    <cfRule type="cellIs" dxfId="78" priority="117" stopIfTrue="1" operator="equal">
      <formula>"CW 3240-R7"</formula>
    </cfRule>
  </conditionalFormatting>
  <conditionalFormatting sqref="D224">
    <cfRule type="cellIs" dxfId="77" priority="109" stopIfTrue="1" operator="equal">
      <formula>"CW 2130-R11"</formula>
    </cfRule>
    <cfRule type="cellIs" dxfId="76" priority="110" stopIfTrue="1" operator="equal">
      <formula>"CW 3120-R2"</formula>
    </cfRule>
    <cfRule type="cellIs" dxfId="75" priority="111" stopIfTrue="1" operator="equal">
      <formula>"CW 3240-R7"</formula>
    </cfRule>
  </conditionalFormatting>
  <conditionalFormatting sqref="D219">
    <cfRule type="cellIs" dxfId="74" priority="112" stopIfTrue="1" operator="equal">
      <formula>"CW 2130-R11"</formula>
    </cfRule>
    <cfRule type="cellIs" dxfId="73" priority="113" stopIfTrue="1" operator="equal">
      <formula>"CW 3120-R2"</formula>
    </cfRule>
    <cfRule type="cellIs" dxfId="72" priority="114" stopIfTrue="1" operator="equal">
      <formula>"CW 3240-R7"</formula>
    </cfRule>
  </conditionalFormatting>
  <conditionalFormatting sqref="D247">
    <cfRule type="cellIs" dxfId="71" priority="95" stopIfTrue="1" operator="equal">
      <formula>"CW 2130-R11"</formula>
    </cfRule>
    <cfRule type="cellIs" dxfId="70" priority="96" stopIfTrue="1" operator="equal">
      <formula>"CW 3120-R2"</formula>
    </cfRule>
    <cfRule type="cellIs" dxfId="69" priority="97" stopIfTrue="1" operator="equal">
      <formula>"CW 3240-R7"</formula>
    </cfRule>
  </conditionalFormatting>
  <conditionalFormatting sqref="D239">
    <cfRule type="cellIs" dxfId="68" priority="107" stopIfTrue="1" operator="equal">
      <formula>"CW 3120-R2"</formula>
    </cfRule>
    <cfRule type="cellIs" dxfId="67" priority="108" stopIfTrue="1" operator="equal">
      <formula>"CW 3240-R7"</formula>
    </cfRule>
  </conditionalFormatting>
  <conditionalFormatting sqref="D220">
    <cfRule type="cellIs" dxfId="66" priority="104" stopIfTrue="1" operator="equal">
      <formula>"CW 2130-R11"</formula>
    </cfRule>
    <cfRule type="cellIs" dxfId="65" priority="105" stopIfTrue="1" operator="equal">
      <formula>"CW 3120-R2"</formula>
    </cfRule>
    <cfRule type="cellIs" dxfId="64" priority="106" stopIfTrue="1" operator="equal">
      <formula>"CW 3240-R7"</formula>
    </cfRule>
  </conditionalFormatting>
  <conditionalFormatting sqref="D237">
    <cfRule type="cellIs" dxfId="63" priority="98" stopIfTrue="1" operator="equal">
      <formula>"CW 2130-R11"</formula>
    </cfRule>
    <cfRule type="cellIs" dxfId="62" priority="99" stopIfTrue="1" operator="equal">
      <formula>"CW 3120-R2"</formula>
    </cfRule>
    <cfRule type="cellIs" dxfId="61" priority="100" stopIfTrue="1" operator="equal">
      <formula>"CW 3240-R7"</formula>
    </cfRule>
  </conditionalFormatting>
  <conditionalFormatting sqref="D223">
    <cfRule type="cellIs" dxfId="60" priority="92" stopIfTrue="1" operator="equal">
      <formula>"CW 2130-R11"</formula>
    </cfRule>
    <cfRule type="cellIs" dxfId="59" priority="93" stopIfTrue="1" operator="equal">
      <formula>"CW 3120-R2"</formula>
    </cfRule>
    <cfRule type="cellIs" dxfId="58" priority="94" stopIfTrue="1" operator="equal">
      <formula>"CW 3240-R7"</formula>
    </cfRule>
  </conditionalFormatting>
  <conditionalFormatting sqref="D221:D222">
    <cfRule type="cellIs" dxfId="57" priority="89" stopIfTrue="1" operator="equal">
      <formula>"CW 2130-R11"</formula>
    </cfRule>
    <cfRule type="cellIs" dxfId="56" priority="90" stopIfTrue="1" operator="equal">
      <formula>"CW 3120-R2"</formula>
    </cfRule>
    <cfRule type="cellIs" dxfId="55" priority="91" stopIfTrue="1" operator="equal">
      <formula>"CW 3240-R7"</formula>
    </cfRule>
  </conditionalFormatting>
  <conditionalFormatting sqref="D225:D228">
    <cfRule type="cellIs" dxfId="54" priority="83" stopIfTrue="1" operator="equal">
      <formula>"CW 2130-R11"</formula>
    </cfRule>
    <cfRule type="cellIs" dxfId="53" priority="84" stopIfTrue="1" operator="equal">
      <formula>"CW 3120-R2"</formula>
    </cfRule>
    <cfRule type="cellIs" dxfId="52" priority="85" stopIfTrue="1" operator="equal">
      <formula>"CW 3240-R7"</formula>
    </cfRule>
  </conditionalFormatting>
  <conditionalFormatting sqref="D231">
    <cfRule type="cellIs" dxfId="51" priority="77" stopIfTrue="1" operator="equal">
      <formula>"CW 2130-R11"</formula>
    </cfRule>
    <cfRule type="cellIs" dxfId="50" priority="78" stopIfTrue="1" operator="equal">
      <formula>"CW 3120-R2"</formula>
    </cfRule>
    <cfRule type="cellIs" dxfId="49" priority="79" stopIfTrue="1" operator="equal">
      <formula>"CW 3240-R7"</formula>
    </cfRule>
  </conditionalFormatting>
  <conditionalFormatting sqref="D230">
    <cfRule type="cellIs" dxfId="48" priority="74" stopIfTrue="1" operator="equal">
      <formula>"CW 2130-R11"</formula>
    </cfRule>
    <cfRule type="cellIs" dxfId="47" priority="75" stopIfTrue="1" operator="equal">
      <formula>"CW 3120-R2"</formula>
    </cfRule>
    <cfRule type="cellIs" dxfId="46" priority="76" stopIfTrue="1" operator="equal">
      <formula>"CW 3240-R7"</formula>
    </cfRule>
  </conditionalFormatting>
  <conditionalFormatting sqref="D234">
    <cfRule type="cellIs" dxfId="45" priority="68" stopIfTrue="1" operator="equal">
      <formula>"CW 2130-R11"</formula>
    </cfRule>
    <cfRule type="cellIs" dxfId="44" priority="69" stopIfTrue="1" operator="equal">
      <formula>"CW 3120-R2"</formula>
    </cfRule>
    <cfRule type="cellIs" dxfId="43" priority="70" stopIfTrue="1" operator="equal">
      <formula>"CW 3240-R7"</formula>
    </cfRule>
  </conditionalFormatting>
  <conditionalFormatting sqref="D233">
    <cfRule type="cellIs" dxfId="42" priority="65" stopIfTrue="1" operator="equal">
      <formula>"CW 2130-R11"</formula>
    </cfRule>
    <cfRule type="cellIs" dxfId="41" priority="66" stopIfTrue="1" operator="equal">
      <formula>"CW 3120-R2"</formula>
    </cfRule>
    <cfRule type="cellIs" dxfId="40" priority="67" stopIfTrue="1" operator="equal">
      <formula>"CW 3240-R7"</formula>
    </cfRule>
  </conditionalFormatting>
  <conditionalFormatting sqref="D242">
    <cfRule type="cellIs" dxfId="39" priority="57" stopIfTrue="1" operator="equal">
      <formula>"CW 3120-R2"</formula>
    </cfRule>
    <cfRule type="cellIs" dxfId="38" priority="58" stopIfTrue="1" operator="equal">
      <formula>"CW 3240-R7"</formula>
    </cfRule>
  </conditionalFormatting>
  <conditionalFormatting sqref="D241">
    <cfRule type="cellIs" dxfId="37" priority="55" stopIfTrue="1" operator="equal">
      <formula>"CW 3120-R2"</formula>
    </cfRule>
    <cfRule type="cellIs" dxfId="36" priority="56" stopIfTrue="1" operator="equal">
      <formula>"CW 3240-R7"</formula>
    </cfRule>
  </conditionalFormatting>
  <conditionalFormatting sqref="D240">
    <cfRule type="cellIs" dxfId="35" priority="53" stopIfTrue="1" operator="equal">
      <formula>"CW 3120-R2"</formula>
    </cfRule>
    <cfRule type="cellIs" dxfId="34" priority="54" stopIfTrue="1" operator="equal">
      <formula>"CW 3240-R7"</formula>
    </cfRule>
  </conditionalFormatting>
  <conditionalFormatting sqref="D251">
    <cfRule type="cellIs" dxfId="33" priority="50" stopIfTrue="1" operator="equal">
      <formula>"CW 2130-R11"</formula>
    </cfRule>
    <cfRule type="cellIs" dxfId="32" priority="51" stopIfTrue="1" operator="equal">
      <formula>"CW 3120-R2"</formula>
    </cfRule>
    <cfRule type="cellIs" dxfId="31" priority="52" stopIfTrue="1" operator="equal">
      <formula>"CW 3240-R7"</formula>
    </cfRule>
  </conditionalFormatting>
  <conditionalFormatting sqref="D238">
    <cfRule type="cellIs" dxfId="30" priority="47" stopIfTrue="1" operator="equal">
      <formula>"CW 2130-R11"</formula>
    </cfRule>
    <cfRule type="cellIs" dxfId="29" priority="48" stopIfTrue="1" operator="equal">
      <formula>"CW 3120-R2"</formula>
    </cfRule>
    <cfRule type="cellIs" dxfId="28" priority="49" stopIfTrue="1" operator="equal">
      <formula>"CW 3240-R7"</formula>
    </cfRule>
  </conditionalFormatting>
  <conditionalFormatting sqref="D249">
    <cfRule type="cellIs" dxfId="27" priority="35" stopIfTrue="1" operator="equal">
      <formula>"CW 2130-R11"</formula>
    </cfRule>
    <cfRule type="cellIs" dxfId="26" priority="36" stopIfTrue="1" operator="equal">
      <formula>"CW 3120-R2"</formula>
    </cfRule>
    <cfRule type="cellIs" dxfId="25" priority="37" stopIfTrue="1" operator="equal">
      <formula>"CW 3240-R7"</formula>
    </cfRule>
  </conditionalFormatting>
  <conditionalFormatting sqref="D250">
    <cfRule type="cellIs" dxfId="24" priority="32" stopIfTrue="1" operator="equal">
      <formula>"CW 2130-R11"</formula>
    </cfRule>
    <cfRule type="cellIs" dxfId="23" priority="33" stopIfTrue="1" operator="equal">
      <formula>"CW 3120-R2"</formula>
    </cfRule>
    <cfRule type="cellIs" dxfId="22" priority="34" stopIfTrue="1" operator="equal">
      <formula>"CW 3240-R7"</formula>
    </cfRule>
  </conditionalFormatting>
  <conditionalFormatting sqref="D102:D103">
    <cfRule type="cellIs" dxfId="21" priority="29" stopIfTrue="1" operator="equal">
      <formula>"CW 2130-R11"</formula>
    </cfRule>
    <cfRule type="cellIs" dxfId="20" priority="30" stopIfTrue="1" operator="equal">
      <formula>"CW 3120-R2"</formula>
    </cfRule>
    <cfRule type="cellIs" dxfId="19" priority="31" stopIfTrue="1" operator="equal">
      <formula>"CW 3240-R7"</formula>
    </cfRule>
  </conditionalFormatting>
  <conditionalFormatting sqref="D146">
    <cfRule type="cellIs" dxfId="18" priority="26" stopIfTrue="1" operator="equal">
      <formula>"CW 2130-R11"</formula>
    </cfRule>
    <cfRule type="cellIs" dxfId="17" priority="27" stopIfTrue="1" operator="equal">
      <formula>"CW 3120-R2"</formula>
    </cfRule>
    <cfRule type="cellIs" dxfId="16" priority="28" stopIfTrue="1" operator="equal">
      <formula>"CW 3240-R7"</formula>
    </cfRule>
  </conditionalFormatting>
  <conditionalFormatting sqref="D208">
    <cfRule type="cellIs" dxfId="15" priority="23" stopIfTrue="1" operator="equal">
      <formula>"CW 2130-R11"</formula>
    </cfRule>
    <cfRule type="cellIs" dxfId="14" priority="24" stopIfTrue="1" operator="equal">
      <formula>"CW 3120-R2"</formula>
    </cfRule>
    <cfRule type="cellIs" dxfId="13" priority="25" stopIfTrue="1" operator="equal">
      <formula>"CW 3240-R7"</formula>
    </cfRule>
  </conditionalFormatting>
  <conditionalFormatting sqref="D214">
    <cfRule type="cellIs" dxfId="12" priority="20" stopIfTrue="1" operator="equal">
      <formula>"CW 2130-R11"</formula>
    </cfRule>
    <cfRule type="cellIs" dxfId="11" priority="21" stopIfTrue="1" operator="equal">
      <formula>"CW 3120-R2"</formula>
    </cfRule>
    <cfRule type="cellIs" dxfId="10" priority="22" stopIfTrue="1" operator="equal">
      <formula>"CW 3240-R7"</formula>
    </cfRule>
  </conditionalFormatting>
  <conditionalFormatting sqref="D248">
    <cfRule type="cellIs" dxfId="9" priority="17" stopIfTrue="1" operator="equal">
      <formula>"CW 2130-R11"</formula>
    </cfRule>
    <cfRule type="cellIs" dxfId="8" priority="18" stopIfTrue="1" operator="equal">
      <formula>"CW 3120-R2"</formula>
    </cfRule>
    <cfRule type="cellIs" dxfId="7" priority="19" stopIfTrue="1" operator="equal">
      <formula>"CW 3240-R7"</formula>
    </cfRule>
  </conditionalFormatting>
  <conditionalFormatting sqref="D243 D245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244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246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49:G215 G218:G223 G22:G82 G85:G146 G225:G251 G7:G20" xr:uid="{8876DE81-9AEB-4D04-9EB7-A0CDBBCE7ACA}">
      <formula1>IF(G7&gt;=0.01,ROUND(G7,2),0.01)</formula1>
    </dataValidation>
  </dataValidations>
  <pageMargins left="0.5" right="0.5" top="0.75" bottom="0.75" header="0.25" footer="0.25"/>
  <pageSetup scale="72" fitToHeight="6" orientation="portrait" r:id="rId1"/>
  <headerFooter alignWithMargins="0">
    <oddHeader>&amp;LThe City of Winnipeg
Tender No. 175-2023 
&amp;XTemplate Version: eC2022 12 31 - C BCivil&amp;RBid Submission
Page &amp;P+3 of 9</oddHeader>
    <oddFooter xml:space="preserve">&amp;R__________________
Name of Bidder                    </oddFooter>
  </headerFooter>
  <rowBreaks count="3" manualBreakCount="3">
    <brk id="96" min="1" max="7" man="1"/>
    <brk id="195" min="1" max="7" man="1"/>
    <brk id="234" min="1" max="7" man="1"/>
  </rowBreaks>
  <ignoredErrors>
    <ignoredError sqref="F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Sherlock, Robert</cp:lastModifiedBy>
  <cp:revision/>
  <cp:lastPrinted>2023-04-05T14:24:16Z</cp:lastPrinted>
  <dcterms:created xsi:type="dcterms:W3CDTF">1999-10-18T14:40:40Z</dcterms:created>
  <dcterms:modified xsi:type="dcterms:W3CDTF">2023-04-05T14:32:27Z</dcterms:modified>
  <cp:category/>
  <cp:contentStatus/>
</cp:coreProperties>
</file>