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FMS\26-0107-001\"/>
    </mc:Choice>
  </mc:AlternateContent>
  <xr:revisionPtr revIDLastSave="0" documentId="13_ncr:1_{AD216CAB-6FA6-4715-838A-38B3CD3B7727}" xr6:coauthVersionLast="47" xr6:coauthVersionMax="47" xr10:uidLastSave="{00000000-0000-0000-0000-000000000000}"/>
  <bookViews>
    <workbookView xWindow="-28920" yWindow="-120" windowWidth="29040" windowHeight="15720" firstSheet="1" activeTab="1" xr2:uid="{00000000-000D-0000-FFFF-FFFF00000000}"/>
  </bookViews>
  <sheets>
    <sheet name="Sheet1" sheetId="7" state="hidden" r:id="rId1"/>
    <sheet name="242-2026_Form B (R1)" sheetId="26" r:id="rId2"/>
  </sheets>
  <externalReferences>
    <externalReference r:id="rId3"/>
    <externalReference r:id="rId4"/>
  </externalReferences>
  <definedNames>
    <definedName name="_12TENDER_SUBMISSI" localSheetId="1">'[1]FORM B - PRICES'!#REF!</definedName>
    <definedName name="_12TENDER_SUBMISSI">'[2]FORM B; PRICES'!#REF!</definedName>
    <definedName name="_1PAGE_1_OF_13" localSheetId="1">'242-2026_Form B (R1)'!#REF!</definedName>
    <definedName name="_4PAGE_1_OF_13" localSheetId="1">'[1]FORM B - PRICES'!#REF!</definedName>
    <definedName name="_4PAGE_1_OF_13">'[2]FORM B; PRICES'!#REF!</definedName>
    <definedName name="_5TENDER_NO._181" localSheetId="1">'242-2026_Form B (R1)'!#REF!</definedName>
    <definedName name="_8TENDER_NO._181" localSheetId="1">'[1]FORM B - PRICES'!#REF!</definedName>
    <definedName name="_8TENDER_NO._181">'[2]FORM B; PRICES'!#REF!</definedName>
    <definedName name="_9TENDER_SUBMISSI" localSheetId="1">'242-2026_Form B (R1)'!#REF!</definedName>
    <definedName name="BClean">#REF!</definedName>
    <definedName name="ColumnTypes" localSheetId="1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 localSheetId="1">'242-2026_Form B (R1)'!#REF!</definedName>
    <definedName name="HEADER">'[2]FORM B; PRICES'!#REF!</definedName>
    <definedName name="_xlnm.Print_Area" localSheetId="1">'242-2026_Form B (R1)'!$A$8:$G$336</definedName>
    <definedName name="Print_Area_1">#REF!</definedName>
    <definedName name="Print_Area_2">#REF!</definedName>
    <definedName name="_xlnm.Print_Titles" localSheetId="1">'242-2026_Form B (R1)'!$3:$7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 localSheetId="1">'242-2026_Form B (R1)'!#REF!</definedName>
    <definedName name="TEMP">'[2]FORM B; PRICES'!#REF!</definedName>
    <definedName name="TESTHEAD" localSheetId="1">'242-2026_Form B (R1)'!#REF!</definedName>
    <definedName name="TESTHEAD">'[2]FORM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 localSheetId="1">'242-2026_Form B (R1)'!$A$3:$IQ$201</definedName>
    <definedName name="XEverything">#REF!</definedName>
    <definedName name="XITEMS" localSheetId="1">'242-2026_Form B (R1)'!$A$9:$IQ$201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0" i="26" l="1"/>
  <c r="G181" i="26"/>
  <c r="G292" i="26"/>
  <c r="G286" i="26"/>
  <c r="G287" i="26"/>
  <c r="G288" i="26"/>
  <c r="G160" i="26"/>
  <c r="B335" i="26"/>
  <c r="A335" i="26"/>
  <c r="B334" i="26"/>
  <c r="A334" i="26"/>
  <c r="A333" i="26"/>
  <c r="B332" i="26"/>
  <c r="A332" i="26"/>
  <c r="B331" i="26"/>
  <c r="A331" i="26"/>
  <c r="B330" i="26"/>
  <c r="A330" i="26"/>
  <c r="B329" i="26"/>
  <c r="A329" i="26"/>
  <c r="B328" i="26"/>
  <c r="A328" i="26"/>
  <c r="B325" i="26"/>
  <c r="G324" i="26"/>
  <c r="G325" i="26" s="1"/>
  <c r="G335" i="26" s="1"/>
  <c r="B321" i="26"/>
  <c r="A321" i="26"/>
  <c r="G320" i="26"/>
  <c r="G319" i="26"/>
  <c r="G318" i="26"/>
  <c r="G316" i="26"/>
  <c r="G315" i="26"/>
  <c r="G313" i="26"/>
  <c r="G311" i="26"/>
  <c r="G310" i="26"/>
  <c r="G309" i="26"/>
  <c r="G308" i="26"/>
  <c r="G306" i="26"/>
  <c r="G305" i="26"/>
  <c r="G304" i="26"/>
  <c r="G302" i="26"/>
  <c r="G300" i="26"/>
  <c r="G297" i="26"/>
  <c r="G296" i="26"/>
  <c r="G295" i="26"/>
  <c r="G291" i="26"/>
  <c r="G290" i="26"/>
  <c r="G284" i="26"/>
  <c r="G282" i="26"/>
  <c r="G279" i="26"/>
  <c r="G277" i="26"/>
  <c r="G276" i="26"/>
  <c r="G275" i="26"/>
  <c r="G274" i="26"/>
  <c r="G273" i="26"/>
  <c r="G272" i="26"/>
  <c r="G271" i="26"/>
  <c r="G269" i="26"/>
  <c r="G266" i="26"/>
  <c r="G264" i="26"/>
  <c r="B259" i="26"/>
  <c r="B333" i="26" s="1"/>
  <c r="G258" i="26"/>
  <c r="G256" i="26"/>
  <c r="G255" i="26"/>
  <c r="G253" i="26"/>
  <c r="G251" i="26"/>
  <c r="E250" i="26"/>
  <c r="G250" i="26" s="1"/>
  <c r="G249" i="26"/>
  <c r="G246" i="26"/>
  <c r="E245" i="26"/>
  <c r="G245" i="26" s="1"/>
  <c r="G243" i="26"/>
  <c r="G242" i="26"/>
  <c r="G240" i="26"/>
  <c r="G239" i="26"/>
  <c r="G234" i="26"/>
  <c r="G232" i="26"/>
  <c r="G229" i="26"/>
  <c r="G228" i="26"/>
  <c r="G226" i="26"/>
  <c r="G224" i="26"/>
  <c r="G221" i="26"/>
  <c r="G219" i="26"/>
  <c r="G217" i="26"/>
  <c r="G214" i="26"/>
  <c r="G212" i="26"/>
  <c r="G210" i="26"/>
  <c r="G208" i="26"/>
  <c r="B203" i="26"/>
  <c r="E202" i="26"/>
  <c r="G202" i="26" s="1"/>
  <c r="G201" i="26"/>
  <c r="G199" i="26"/>
  <c r="G197" i="26"/>
  <c r="G196" i="26"/>
  <c r="E194" i="26"/>
  <c r="G194" i="26" s="1"/>
  <c r="G192" i="26"/>
  <c r="G190" i="26"/>
  <c r="G187" i="26"/>
  <c r="G185" i="26"/>
  <c r="G183" i="26"/>
  <c r="G176" i="26"/>
  <c r="G174" i="26"/>
  <c r="G172" i="26"/>
  <c r="G170" i="26"/>
  <c r="G169" i="26"/>
  <c r="G168" i="26"/>
  <c r="G165" i="26"/>
  <c r="G163" i="26"/>
  <c r="G162" i="26"/>
  <c r="G158" i="26"/>
  <c r="G156" i="26"/>
  <c r="B151" i="26"/>
  <c r="G150" i="26"/>
  <c r="G149" i="26"/>
  <c r="G147" i="26"/>
  <c r="G145" i="26"/>
  <c r="G144" i="26"/>
  <c r="E142" i="26"/>
  <c r="G142" i="26" s="1"/>
  <c r="G141" i="26"/>
  <c r="G140" i="26"/>
  <c r="G137" i="26"/>
  <c r="G135" i="26"/>
  <c r="G132" i="26"/>
  <c r="G130" i="26"/>
  <c r="G128" i="26"/>
  <c r="G126" i="26"/>
  <c r="B121" i="26"/>
  <c r="E120" i="26"/>
  <c r="G120" i="26" s="1"/>
  <c r="G119" i="26"/>
  <c r="G118" i="26"/>
  <c r="G117" i="26"/>
  <c r="G116" i="26"/>
  <c r="G114" i="26"/>
  <c r="G112" i="26"/>
  <c r="G111" i="26"/>
  <c r="G108" i="26"/>
  <c r="G106" i="26"/>
  <c r="G105" i="26"/>
  <c r="G103" i="26"/>
  <c r="G98" i="26"/>
  <c r="G96" i="26"/>
  <c r="G95" i="26"/>
  <c r="G93" i="26"/>
  <c r="G91" i="26"/>
  <c r="G88" i="26"/>
  <c r="G86" i="26"/>
  <c r="G84" i="26"/>
  <c r="G81" i="26"/>
  <c r="G79" i="26"/>
  <c r="G77" i="26"/>
  <c r="B72" i="26"/>
  <c r="G71" i="26"/>
  <c r="G70" i="26"/>
  <c r="E68" i="26"/>
  <c r="G68" i="26" s="1"/>
  <c r="E67" i="26"/>
  <c r="G67" i="26" s="1"/>
  <c r="G65" i="26"/>
  <c r="G62" i="26"/>
  <c r="G60" i="26"/>
  <c r="G57" i="26"/>
  <c r="G54" i="26"/>
  <c r="G52" i="26"/>
  <c r="G50" i="26"/>
  <c r="B45" i="26"/>
  <c r="G44" i="26"/>
  <c r="G43" i="26"/>
  <c r="G41" i="26"/>
  <c r="G40" i="26"/>
  <c r="G38" i="26"/>
  <c r="G36" i="26"/>
  <c r="G35" i="26"/>
  <c r="G30" i="26"/>
  <c r="E32" i="26"/>
  <c r="G32" i="26" s="1"/>
  <c r="G25" i="26"/>
  <c r="G22" i="26"/>
  <c r="G20" i="26"/>
  <c r="G19" i="26"/>
  <c r="G16" i="26"/>
  <c r="G14" i="26"/>
  <c r="G12" i="26"/>
  <c r="E109" i="26" l="1"/>
  <c r="G109" i="26" s="1"/>
  <c r="G321" i="26"/>
  <c r="G334" i="26" s="1"/>
  <c r="G237" i="26"/>
  <c r="G236" i="26"/>
  <c r="E33" i="26"/>
  <c r="G33" i="26" s="1"/>
  <c r="G100" i="26"/>
  <c r="G151" i="26"/>
  <c r="G331" i="26" s="1"/>
  <c r="G72" i="26"/>
  <c r="G329" i="26" s="1"/>
  <c r="E195" i="26"/>
  <c r="G195" i="26" s="1"/>
  <c r="G27" i="26"/>
  <c r="G45" i="26" l="1"/>
  <c r="G328" i="26" s="1"/>
  <c r="G121" i="26"/>
  <c r="G330" i="26" s="1"/>
  <c r="G259" i="26"/>
  <c r="G333" i="26" s="1"/>
  <c r="G179" i="26" l="1"/>
  <c r="G203" i="26" s="1"/>
  <c r="G332" i="26" s="1"/>
  <c r="F336" i="26" s="1"/>
</calcChain>
</file>

<file path=xl/sharedStrings.xml><?xml version="1.0" encoding="utf-8"?>
<sst xmlns="http://schemas.openxmlformats.org/spreadsheetml/2006/main" count="738" uniqueCount="285">
  <si>
    <t>(See "Prices" clause in tender document)</t>
  </si>
  <si>
    <t>UNIT PRICES</t>
  </si>
  <si>
    <t>each</t>
  </si>
  <si>
    <t>ITEM</t>
  </si>
  <si>
    <t>DESCRIPTION</t>
  </si>
  <si>
    <t>SPEC.</t>
  </si>
  <si>
    <t>UNIT</t>
  </si>
  <si>
    <t>APPROX.</t>
  </si>
  <si>
    <t>UNIT PRICE</t>
  </si>
  <si>
    <t>AMOUNT</t>
  </si>
  <si>
    <t>REF.</t>
  </si>
  <si>
    <t>QUANTITY</t>
  </si>
  <si>
    <t>Section A</t>
  </si>
  <si>
    <t>A</t>
  </si>
  <si>
    <t>Subtotal:</t>
  </si>
  <si>
    <t>Section B</t>
  </si>
  <si>
    <t>B</t>
  </si>
  <si>
    <t>Section C</t>
  </si>
  <si>
    <t>C</t>
  </si>
  <si>
    <t>Section D</t>
  </si>
  <si>
    <t>D</t>
  </si>
  <si>
    <t>Section E</t>
  </si>
  <si>
    <t>E</t>
  </si>
  <si>
    <t>Section F</t>
  </si>
  <si>
    <t>F</t>
  </si>
  <si>
    <t>SUMMARY</t>
  </si>
  <si>
    <t>Section Subtotal</t>
  </si>
  <si>
    <t xml:space="preserve">TOTAL BID PRICE (GST extra)                                                                              (in figures)                                             </t>
  </si>
  <si>
    <t>E15</t>
  </si>
  <si>
    <t>m²</t>
  </si>
  <si>
    <t>E12</t>
  </si>
  <si>
    <t>Sodding</t>
  </si>
  <si>
    <t>Watermain Renewal</t>
  </si>
  <si>
    <t>CW 2110</t>
  </si>
  <si>
    <t>i) trenchless installation, Class B sand bedding, Class 3 backfill</t>
  </si>
  <si>
    <t>I.m</t>
  </si>
  <si>
    <t>Watermain Valve</t>
  </si>
  <si>
    <t>Fittings</t>
  </si>
  <si>
    <t>Water Services</t>
  </si>
  <si>
    <t>a) 19mm</t>
  </si>
  <si>
    <t>l.m</t>
  </si>
  <si>
    <t>Corporation Stops</t>
  </si>
  <si>
    <t>Connecting to Existing Watermains and Large Diameter Water Services</t>
  </si>
  <si>
    <t>i) 200mm</t>
  </si>
  <si>
    <t>10.9 Kilogram Sacrificial Zinc Anodes</t>
  </si>
  <si>
    <t>a) On Water Services</t>
  </si>
  <si>
    <t>Partial Slab Patches</t>
  </si>
  <si>
    <t>a) 150mm reinforced concrete pavement</t>
  </si>
  <si>
    <t>Miscellaneous Concrete Slab Renewal</t>
  </si>
  <si>
    <t>a) Sidewalk (SD-228A)</t>
  </si>
  <si>
    <t>Concrete Curb Renewal</t>
  </si>
  <si>
    <t>a) Barrier curb (SD-204)</t>
  </si>
  <si>
    <t>b) Ramp curb</t>
  </si>
  <si>
    <t>a) Bends (SD-004)</t>
  </si>
  <si>
    <t>Provisional Items</t>
  </si>
  <si>
    <t>Hydrant Assembly</t>
  </si>
  <si>
    <t>a) SD-006</t>
  </si>
  <si>
    <t>Planing</t>
  </si>
  <si>
    <t>a) Planing 0-50mm depth</t>
  </si>
  <si>
    <t>i) Asphaltic Concrete</t>
  </si>
  <si>
    <t>tonne</t>
  </si>
  <si>
    <t>Curb Stops - Replace Existing</t>
  </si>
  <si>
    <t>Watermain Insulation</t>
  </si>
  <si>
    <t>Maintaining Curb Stop Excavations for Replacement of Private Lead Services</t>
  </si>
  <si>
    <t>Curb Stops Boxes - Replace Existing</t>
  </si>
  <si>
    <t>Continuity Bonding</t>
  </si>
  <si>
    <t>Regrading of Existing Sewer Services up to 1.5m</t>
  </si>
  <si>
    <t>A1</t>
  </si>
  <si>
    <t>A3</t>
  </si>
  <si>
    <t>A4</t>
  </si>
  <si>
    <t>A5</t>
  </si>
  <si>
    <t>A6</t>
  </si>
  <si>
    <t>A7</t>
  </si>
  <si>
    <t>A8</t>
  </si>
  <si>
    <t>A9</t>
  </si>
  <si>
    <t>A12</t>
  </si>
  <si>
    <t>A14</t>
  </si>
  <si>
    <t>A15</t>
  </si>
  <si>
    <t>B1</t>
  </si>
  <si>
    <t>B2</t>
  </si>
  <si>
    <t>B4</t>
  </si>
  <si>
    <t>B5</t>
  </si>
  <si>
    <t>B6</t>
  </si>
  <si>
    <t>B9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</si>
  <si>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</si>
  <si>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</si>
  <si>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</si>
  <si>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</si>
  <si>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</si>
  <si>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</si>
  <si>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</si>
  <si>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</si>
  <si>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</si>
  <si>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D1</t>
  </si>
  <si>
    <t>D2</t>
  </si>
  <si>
    <t>D3</t>
  </si>
  <si>
    <t>D4</t>
  </si>
  <si>
    <t>D9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</si>
  <si>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</si>
  <si>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</si>
  <si>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</si>
  <si>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</si>
  <si>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</si>
  <si>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</si>
  <si>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</si>
  <si>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</si>
  <si>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</si>
  <si>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</si>
  <si>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</si>
  <si>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E14</t>
  </si>
  <si>
    <t>F1</t>
  </si>
  <si>
    <t>F3</t>
  </si>
  <si>
    <t>F4</t>
  </si>
  <si>
    <t>F5</t>
  </si>
  <si>
    <t>F6</t>
  </si>
  <si>
    <t>F7</t>
  </si>
  <si>
    <t>day</t>
  </si>
  <si>
    <t>Re-Installation of Existing Interlocking Paving Stones on Walkways</t>
  </si>
  <si>
    <t>E16</t>
  </si>
  <si>
    <t>Regrading of Existing Sewer Services longer than 1.5m</t>
  </si>
  <si>
    <t>m</t>
  </si>
  <si>
    <t>F8</t>
  </si>
  <si>
    <t>F9</t>
  </si>
  <si>
    <t>F10</t>
  </si>
  <si>
    <t>a) In a trench (SD-018)</t>
  </si>
  <si>
    <t>a) Bends (SD-005)</t>
  </si>
  <si>
    <t>Remove and Replace Existing Catchbasins</t>
  </si>
  <si>
    <t>Remove and Replace Existing Catchpit</t>
  </si>
  <si>
    <t>a) SD-023</t>
  </si>
  <si>
    <t>a) SD-024</t>
  </si>
  <si>
    <t>Adjustment of Precast Sidewalk Blocks</t>
  </si>
  <si>
    <t>Cement Stabilize Fill</t>
  </si>
  <si>
    <r>
      <t>m</t>
    </r>
    <r>
      <rPr>
        <vertAlign val="superscript"/>
        <sz val="10"/>
        <rFont val="Arial"/>
        <family val="2"/>
      </rPr>
      <t>3</t>
    </r>
  </si>
  <si>
    <t>F11</t>
  </si>
  <si>
    <t>F12</t>
  </si>
  <si>
    <t>Flood Protection Dike - Cement-Bentonite Fill</t>
  </si>
  <si>
    <t>B10</t>
  </si>
  <si>
    <t>CW 3510</t>
  </si>
  <si>
    <t>CW 2130</t>
  </si>
  <si>
    <t>CW 3150</t>
  </si>
  <si>
    <t>Section G</t>
  </si>
  <si>
    <t>G</t>
  </si>
  <si>
    <t>Cash Allowance for Additional Work</t>
  </si>
  <si>
    <t>G1</t>
  </si>
  <si>
    <t>Cash Allowance</t>
  </si>
  <si>
    <t>L.S.</t>
  </si>
  <si>
    <t>E6, CW 3230</t>
  </si>
  <si>
    <t>E7, CW 3235</t>
  </si>
  <si>
    <t>E13</t>
  </si>
  <si>
    <t>Royal Crescent - McGregor Street to McGregor Street</t>
  </si>
  <si>
    <t>Royal Avenue - McGregor Street to Andrews Street</t>
  </si>
  <si>
    <t>Leila Avenue - Main Street to Scotia Street</t>
  </si>
  <si>
    <t>Marymound Way - Newton Avenue to Leila Avenue</t>
  </si>
  <si>
    <t>Fortier Avenue - Henderson Highway to Mid-block E</t>
  </si>
  <si>
    <t>G3</t>
  </si>
  <si>
    <t>G4</t>
  </si>
  <si>
    <t>G5</t>
  </si>
  <si>
    <t>G6</t>
  </si>
  <si>
    <t>G7</t>
  </si>
  <si>
    <t>G8</t>
  </si>
  <si>
    <t>G9</t>
  </si>
  <si>
    <t>G11</t>
  </si>
  <si>
    <t>G12</t>
  </si>
  <si>
    <t>G13</t>
  </si>
  <si>
    <t>G14</t>
  </si>
  <si>
    <t>G15</t>
  </si>
  <si>
    <t>G16</t>
  </si>
  <si>
    <t>G17</t>
  </si>
  <si>
    <t>G18</t>
  </si>
  <si>
    <t>Section H</t>
  </si>
  <si>
    <t>H</t>
  </si>
  <si>
    <t>H1</t>
  </si>
  <si>
    <t>a) 150mm</t>
  </si>
  <si>
    <t>i) 150mm</t>
  </si>
  <si>
    <t>ii) 150mm -  45°</t>
  </si>
  <si>
    <t>i) 150mm X 150mm X 150mm</t>
  </si>
  <si>
    <t>i) 150mm -  45°</t>
  </si>
  <si>
    <t>i) 200mm - 150mm</t>
  </si>
  <si>
    <t>b) Reducer</t>
  </si>
  <si>
    <t>b) SD-007</t>
  </si>
  <si>
    <t>A11</t>
  </si>
  <si>
    <t>A13</t>
  </si>
  <si>
    <t>B3</t>
  </si>
  <si>
    <t>b) 25mm</t>
  </si>
  <si>
    <t>a) Perpendicular Connection</t>
  </si>
  <si>
    <t>a) Inline Connection - No Plug Existing</t>
  </si>
  <si>
    <t xml:space="preserve">i) 300mm </t>
  </si>
  <si>
    <t>Scotia Street - Newton Avenue to Scotia Street South Limit</t>
  </si>
  <si>
    <t>b) Bends (SD-005)</t>
  </si>
  <si>
    <t>c) Reducer</t>
  </si>
  <si>
    <t>a) SD-007</t>
  </si>
  <si>
    <t>F13</t>
  </si>
  <si>
    <t>F14</t>
  </si>
  <si>
    <t>iii) 150mm -  90°</t>
  </si>
  <si>
    <t>i) 150mm -  22 1/2°</t>
  </si>
  <si>
    <t>a) In-line connection - no plug existing</t>
  </si>
  <si>
    <t>i) 150mm X 150mm X 150mm X 150mm</t>
  </si>
  <si>
    <t>C10</t>
  </si>
  <si>
    <t>D5</t>
  </si>
  <si>
    <t>D6</t>
  </si>
  <si>
    <t>D7</t>
  </si>
  <si>
    <t>D8</t>
  </si>
  <si>
    <t>D10</t>
  </si>
  <si>
    <t>d) Tees</t>
  </si>
  <si>
    <t>i) 300mm x 300mm x 150 mm</t>
  </si>
  <si>
    <t>a) On Metallic Watermains</t>
  </si>
  <si>
    <t>a) 200mm</t>
  </si>
  <si>
    <t>b) 300mm</t>
  </si>
  <si>
    <t>c) Crosses</t>
  </si>
  <si>
    <t>i) 250mm - 150mm</t>
  </si>
  <si>
    <t>i) 150mm -  11 1/4°</t>
  </si>
  <si>
    <t>ii) 150mm -  22 1/2°</t>
  </si>
  <si>
    <t>b) SD-025</t>
  </si>
  <si>
    <t>G10</t>
  </si>
  <si>
    <t>b) 38mm</t>
  </si>
  <si>
    <t>i) 50mm thick</t>
  </si>
  <si>
    <t>ii) 75mm thick</t>
  </si>
  <si>
    <t>iii) 100mm thick</t>
  </si>
  <si>
    <t>b) 50mm</t>
  </si>
  <si>
    <t>a) 38mm</t>
  </si>
  <si>
    <t>a) 100mm</t>
  </si>
  <si>
    <t>b) 150mm</t>
  </si>
  <si>
    <t>c) 200mm</t>
  </si>
  <si>
    <t>ii) 200mm</t>
  </si>
  <si>
    <t>i) 250mm -  45°</t>
  </si>
  <si>
    <t>a) 250mm</t>
  </si>
  <si>
    <t>iv) 200mm -  11 1/4°</t>
  </si>
  <si>
    <t>v) 200mm -  22 1/2°</t>
  </si>
  <si>
    <t>vi) 200mm -  45°</t>
  </si>
  <si>
    <t>vii) 250mm -  45°</t>
  </si>
  <si>
    <t>i) 250mm</t>
  </si>
  <si>
    <t>CW 3235</t>
  </si>
  <si>
    <t>Granular Backfill Material</t>
  </si>
  <si>
    <t>A2</t>
  </si>
  <si>
    <t>A10</t>
  </si>
  <si>
    <t>B7</t>
  </si>
  <si>
    <t>B8</t>
  </si>
  <si>
    <t>B11</t>
  </si>
  <si>
    <t>C11</t>
  </si>
  <si>
    <t>C12</t>
  </si>
  <si>
    <t>C13</t>
  </si>
  <si>
    <t>C14</t>
  </si>
  <si>
    <t>C15</t>
  </si>
  <si>
    <t>C18</t>
  </si>
  <si>
    <t>C19</t>
  </si>
  <si>
    <t>F2</t>
  </si>
  <si>
    <t>G2</t>
  </si>
  <si>
    <t>a) 250mm reinforced concrete pavement</t>
  </si>
  <si>
    <t>CW 2030</t>
  </si>
  <si>
    <t>E17</t>
  </si>
  <si>
    <t>b) 200mm reinforced concrete pavement</t>
  </si>
  <si>
    <t>CW 3410</t>
  </si>
  <si>
    <t>b) 200mm</t>
  </si>
  <si>
    <t>Construction of Asphaltic Concrete Patches Type 1A</t>
  </si>
  <si>
    <t>Construction of Asphaltic Concrete Overlay Type 1A</t>
  </si>
  <si>
    <t>Re-Installation of Existing Interlocking Paving Stones on Driveways</t>
  </si>
  <si>
    <t>F15</t>
  </si>
  <si>
    <t>F16</t>
  </si>
  <si>
    <t>Cement Bentonite Fill Material Testing and Quality Assurance</t>
  </si>
  <si>
    <t>Full Slab Renewal</t>
  </si>
  <si>
    <t>F17</t>
  </si>
  <si>
    <t>F18</t>
  </si>
  <si>
    <t>CW 3326</t>
  </si>
  <si>
    <t>Connecting Water Services to New Water Mains</t>
  </si>
  <si>
    <t>Connecting Water Services to New Watermains</t>
  </si>
  <si>
    <t>C16</t>
  </si>
  <si>
    <t>c) Tees</t>
  </si>
  <si>
    <t>Supply and Install Detectable Warning Surface Tiles</t>
  </si>
  <si>
    <t>a) 610mm x 1220mm tiles</t>
  </si>
  <si>
    <t>b) In-line connection - no plug existing</t>
  </si>
  <si>
    <t>E7, CW 3230</t>
  </si>
  <si>
    <t>E7,CW 3240</t>
  </si>
  <si>
    <t>E8, CW 3335</t>
  </si>
  <si>
    <t>c) 150mm</t>
  </si>
  <si>
    <t>i) trenchless installation, Cement-Bentonite Fill backfill</t>
  </si>
  <si>
    <t>allowance</t>
  </si>
  <si>
    <t>F19</t>
  </si>
  <si>
    <t>E7, CW 3410</t>
  </si>
  <si>
    <t>The City of Winnipeg</t>
  </si>
  <si>
    <t>Tender No. 242-2026 Addendum 1</t>
  </si>
  <si>
    <t>FORM B (R1): PRICES</t>
  </si>
  <si>
    <t>c) 25mm</t>
  </si>
  <si>
    <t>E7, CW 3240</t>
  </si>
  <si>
    <t>b) 19mm</t>
  </si>
  <si>
    <t>C20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</si>
</sst>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-&quot;$&quot;* #,##0.00_-;\-&quot;$&quot;* #,##0.00_-;_-&quot;$&quot;* &quot;-&quot;??_-;_-@_-"/>
    <numFmt numFmtId="164" formatCode="&quot;$&quot;#,##0.00_);\(&quot;$&quot;#,##0.00\)"/>
    <numFmt numFmtId="165" formatCode="0."/>
    <numFmt numFmtId="166" formatCode="0;0;&quot;&quot;;@"/>
    <numFmt numFmtId="167" formatCode="#\ ###\ ##0.00;;0;@"/>
    <numFmt numFmtId="168" formatCode="&quot;&quot;;&quot;&quot;;&quot;&quot;;&quot;&quot;"/>
    <numFmt numFmtId="169" formatCode="#\ ###\ ##0.00;;0;[Red]@"/>
    <numFmt numFmtId="170" formatCode="0;\-0;0;@"/>
    <numFmt numFmtId="171" formatCode="#\ ###\ ##0.00;;&quot;(in figures)                                 &quot;;@"/>
    <numFmt numFmtId="172" formatCode="#\ ###\ ##0.00;;;@"/>
    <numFmt numFmtId="173" formatCode="#\ ###\ ##0.?;[Red]0;[Red]0;[Red]@"/>
    <numFmt numFmtId="174" formatCode="#\ ###\ ##0.00;;;"/>
    <numFmt numFmtId="175" formatCode="[Red]&quot;Z&quot;;[Red]&quot;Z&quot;;[Red]&quot;Z&quot;;@"/>
    <numFmt numFmtId="176" formatCode="&quot;$&quot;#,##0.00"/>
  </numFmts>
  <fonts count="4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6"/>
      <color indexed="8"/>
      <name val="Arial"/>
      <family val="2"/>
    </font>
    <font>
      <sz val="6"/>
      <color indexed="8"/>
      <name val="Arial"/>
      <family val="2"/>
    </font>
    <font>
      <sz val="12"/>
      <name val="Arial"/>
      <family val="2"/>
    </font>
    <font>
      <b/>
      <i/>
      <u/>
      <sz val="10"/>
      <color indexed="8"/>
      <name val="Arial"/>
      <family val="2"/>
    </font>
    <font>
      <b/>
      <sz val="10"/>
      <color rgb="FF000000"/>
      <name val="Arial"/>
      <family val="2"/>
    </font>
    <font>
      <b/>
      <i/>
      <u/>
      <sz val="12"/>
      <color indexed="8"/>
      <name val="Arial"/>
      <family val="2"/>
    </font>
    <font>
      <sz val="10"/>
      <color indexed="8"/>
      <name val="Arial"/>
      <family val="2"/>
    </font>
    <font>
      <b/>
      <i/>
      <u/>
      <sz val="11"/>
      <color indexed="8"/>
      <name val="Arial"/>
      <family val="2"/>
    </font>
    <font>
      <vertAlign val="superscript"/>
      <sz val="1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</fills>
  <borders count="7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indexed="8"/>
      </right>
      <top style="thin">
        <color theme="0" tint="-0.49998474074526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 tint="-0.14996795556505021"/>
      </bottom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21">
    <xf numFmtId="0" fontId="0" fillId="0" borderId="0"/>
    <xf numFmtId="0" fontId="21" fillId="24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24" fillId="0" borderId="0" applyFill="0">
      <alignment horizontal="right" vertical="top"/>
    </xf>
    <xf numFmtId="0" fontId="24" fillId="0" borderId="0" applyFill="0">
      <alignment horizontal="right" vertical="top"/>
    </xf>
    <xf numFmtId="0" fontId="25" fillId="0" borderId="10" applyFill="0">
      <alignment horizontal="right" vertical="top"/>
    </xf>
    <xf numFmtId="0" fontId="25" fillId="0" borderId="10" applyFill="0">
      <alignment horizontal="right" vertical="top"/>
    </xf>
    <xf numFmtId="0" fontId="25" fillId="0" borderId="10" applyFill="0">
      <alignment horizontal="right" vertical="top"/>
    </xf>
    <xf numFmtId="168" fontId="25" fillId="0" borderId="11" applyFill="0">
      <alignment horizontal="right" vertical="top"/>
    </xf>
    <xf numFmtId="168" fontId="25" fillId="0" borderId="11" applyFill="0">
      <alignment horizontal="right" vertical="top"/>
    </xf>
    <xf numFmtId="0" fontId="25" fillId="0" borderId="10" applyFill="0">
      <alignment horizontal="center" vertical="top" wrapText="1"/>
    </xf>
    <xf numFmtId="0" fontId="25" fillId="0" borderId="10" applyFill="0">
      <alignment horizontal="center" vertical="top" wrapText="1"/>
    </xf>
    <xf numFmtId="0" fontId="25" fillId="0" borderId="10" applyFill="0">
      <alignment horizontal="center" vertical="top" wrapText="1"/>
    </xf>
    <xf numFmtId="0" fontId="26" fillId="0" borderId="12" applyFill="0">
      <alignment horizontal="center" vertical="center" wrapText="1"/>
    </xf>
    <xf numFmtId="0" fontId="26" fillId="0" borderId="12" applyFill="0">
      <alignment horizontal="center" vertical="center" wrapText="1"/>
    </xf>
    <xf numFmtId="0" fontId="25" fillId="0" borderId="10" applyFill="0">
      <alignment horizontal="left" vertical="top" wrapText="1"/>
    </xf>
    <xf numFmtId="0" fontId="25" fillId="0" borderId="10" applyFill="0">
      <alignment horizontal="left" vertical="top" wrapText="1"/>
    </xf>
    <xf numFmtId="0" fontId="25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166" fontId="28" fillId="0" borderId="13" applyFill="0">
      <alignment horizontal="centerContinuous" wrapText="1"/>
    </xf>
    <xf numFmtId="166" fontId="28" fillId="0" borderId="13" applyFill="0">
      <alignment horizontal="centerContinuous" wrapText="1"/>
    </xf>
    <xf numFmtId="166" fontId="25" fillId="0" borderId="10" applyFill="0">
      <alignment horizontal="center" vertical="top" wrapText="1"/>
    </xf>
    <xf numFmtId="166" fontId="25" fillId="0" borderId="10" applyFill="0">
      <alignment horizontal="center" vertical="top" wrapText="1"/>
    </xf>
    <xf numFmtId="166" fontId="25" fillId="0" borderId="10" applyFill="0">
      <alignment horizontal="center" vertical="top" wrapText="1"/>
    </xf>
    <xf numFmtId="0" fontId="25" fillId="0" borderId="10" applyFill="0">
      <alignment horizontal="center" wrapText="1"/>
    </xf>
    <xf numFmtId="0" fontId="25" fillId="0" borderId="10" applyFill="0">
      <alignment horizontal="center" wrapText="1"/>
    </xf>
    <xf numFmtId="0" fontId="25" fillId="0" borderId="10" applyFill="0">
      <alignment horizontal="center" wrapText="1"/>
    </xf>
    <xf numFmtId="173" fontId="25" fillId="0" borderId="10" applyFill="0"/>
    <xf numFmtId="173" fontId="25" fillId="0" borderId="10" applyFill="0"/>
    <xf numFmtId="173" fontId="25" fillId="0" borderId="10" applyFill="0"/>
    <xf numFmtId="169" fontId="25" fillId="0" borderId="10" applyFill="0">
      <alignment horizontal="right"/>
      <protection locked="0"/>
    </xf>
    <xf numFmtId="169" fontId="25" fillId="0" borderId="10" applyFill="0">
      <alignment horizontal="right"/>
      <protection locked="0"/>
    </xf>
    <xf numFmtId="169" fontId="25" fillId="0" borderId="10" applyFill="0">
      <alignment horizontal="right"/>
      <protection locked="0"/>
    </xf>
    <xf numFmtId="167" fontId="25" fillId="0" borderId="10" applyFill="0">
      <alignment horizontal="right"/>
      <protection locked="0"/>
    </xf>
    <xf numFmtId="167" fontId="25" fillId="0" borderId="10" applyFill="0">
      <alignment horizontal="right"/>
      <protection locked="0"/>
    </xf>
    <xf numFmtId="167" fontId="25" fillId="0" borderId="10" applyFill="0">
      <alignment horizontal="right"/>
      <protection locked="0"/>
    </xf>
    <xf numFmtId="167" fontId="25" fillId="0" borderId="10" applyFill="0"/>
    <xf numFmtId="167" fontId="25" fillId="0" borderId="10" applyFill="0"/>
    <xf numFmtId="167" fontId="25" fillId="0" borderId="10" applyFill="0"/>
    <xf numFmtId="167" fontId="25" fillId="0" borderId="12" applyFill="0">
      <alignment horizontal="right"/>
    </xf>
    <xf numFmtId="167" fontId="25" fillId="0" borderId="12" applyFill="0">
      <alignment horizontal="right"/>
    </xf>
    <xf numFmtId="0" fontId="6" fillId="20" borderId="1" applyNumberFormat="0" applyAlignment="0" applyProtection="0"/>
    <xf numFmtId="0" fontId="7" fillId="21" borderId="2" applyNumberFormat="0" applyAlignment="0" applyProtection="0"/>
    <xf numFmtId="0" fontId="29" fillId="0" borderId="10" applyFill="0">
      <alignment horizontal="left" vertical="top"/>
    </xf>
    <xf numFmtId="0" fontId="29" fillId="0" borderId="10" applyFill="0">
      <alignment horizontal="left" vertical="top"/>
    </xf>
    <xf numFmtId="0" fontId="29" fillId="0" borderId="10" applyFill="0">
      <alignment horizontal="left" vertical="top"/>
    </xf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23" fillId="0" borderId="0"/>
    <xf numFmtId="0" fontId="22" fillId="24" borderId="0"/>
    <xf numFmtId="0" fontId="23" fillId="0" borderId="0"/>
    <xf numFmtId="0" fontId="20" fillId="0" borderId="0"/>
    <xf numFmtId="0" fontId="22" fillId="23" borderId="7" applyNumberFormat="0" applyFont="0" applyAlignment="0" applyProtection="0"/>
    <xf numFmtId="175" fontId="26" fillId="0" borderId="12" applyNumberFormat="0" applyFont="0" applyFill="0" applyBorder="0" applyAlignment="0" applyProtection="0">
      <alignment horizontal="center" vertical="top" wrapText="1"/>
    </xf>
    <xf numFmtId="175" fontId="26" fillId="0" borderId="12" applyNumberFormat="0" applyFont="0" applyFill="0" applyBorder="0" applyAlignment="0" applyProtection="0">
      <alignment horizontal="center" vertical="top" wrapText="1"/>
    </xf>
    <xf numFmtId="0" fontId="16" fillId="20" borderId="8" applyNumberFormat="0" applyAlignment="0" applyProtection="0"/>
    <xf numFmtId="0" fontId="30" fillId="0" borderId="0">
      <alignment horizontal="right"/>
    </xf>
    <xf numFmtId="0" fontId="30" fillId="0" borderId="0">
      <alignment horizontal="right"/>
    </xf>
    <xf numFmtId="0" fontId="17" fillId="0" borderId="0" applyNumberFormat="0" applyFill="0" applyBorder="0" applyAlignment="0" applyProtection="0"/>
    <xf numFmtId="0" fontId="25" fillId="0" borderId="0" applyFill="0">
      <alignment horizontal="left"/>
    </xf>
    <xf numFmtId="0" fontId="25" fillId="0" borderId="0" applyFill="0">
      <alignment horizontal="left"/>
    </xf>
    <xf numFmtId="0" fontId="31" fillId="0" borderId="0" applyFill="0">
      <alignment horizontal="centerContinuous" vertical="center"/>
    </xf>
    <xf numFmtId="0" fontId="31" fillId="0" borderId="0" applyFill="0">
      <alignment horizontal="centerContinuous" vertical="center"/>
    </xf>
    <xf numFmtId="172" fontId="32" fillId="0" borderId="0" applyFill="0">
      <alignment horizontal="centerContinuous" vertical="center"/>
    </xf>
    <xf numFmtId="172" fontId="32" fillId="0" borderId="0" applyFill="0">
      <alignment horizontal="centerContinuous" vertical="center"/>
    </xf>
    <xf numFmtId="174" fontId="32" fillId="0" borderId="0" applyFill="0">
      <alignment horizontal="centerContinuous" vertical="center"/>
    </xf>
    <xf numFmtId="174" fontId="32" fillId="0" borderId="0" applyFill="0">
      <alignment horizontal="centerContinuous" vertical="center"/>
    </xf>
    <xf numFmtId="0" fontId="25" fillId="0" borderId="12">
      <alignment horizontal="centerContinuous" wrapText="1"/>
    </xf>
    <xf numFmtId="0" fontId="25" fillId="0" borderId="12">
      <alignment horizontal="centerContinuous" wrapText="1"/>
    </xf>
    <xf numFmtId="170" fontId="33" fillId="0" borderId="0" applyFill="0">
      <alignment horizontal="left"/>
    </xf>
    <xf numFmtId="170" fontId="33" fillId="0" borderId="0" applyFill="0">
      <alignment horizontal="left"/>
    </xf>
    <xf numFmtId="171" fontId="34" fillId="0" borderId="0" applyFill="0">
      <alignment horizontal="right"/>
    </xf>
    <xf numFmtId="171" fontId="34" fillId="0" borderId="0" applyFill="0">
      <alignment horizontal="right"/>
    </xf>
    <xf numFmtId="0" fontId="25" fillId="0" borderId="14" applyFill="0"/>
    <xf numFmtId="0" fontId="25" fillId="0" borderId="14" applyFill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37" fillId="24" borderId="0"/>
    <xf numFmtId="0" fontId="21" fillId="24" borderId="0"/>
    <xf numFmtId="0" fontId="21" fillId="23" borderId="7" applyNumberFormat="0" applyFont="0" applyAlignment="0" applyProtection="0"/>
    <xf numFmtId="0" fontId="21" fillId="24" borderId="0"/>
    <xf numFmtId="0" fontId="40" fillId="24" borderId="0"/>
    <xf numFmtId="0" fontId="2" fillId="0" borderId="0"/>
    <xf numFmtId="0" fontId="2" fillId="0" borderId="0"/>
    <xf numFmtId="0" fontId="2" fillId="25" borderId="0"/>
    <xf numFmtId="44" fontId="2" fillId="0" borderId="0" applyFont="0" applyFill="0" applyBorder="0" applyAlignment="0" applyProtection="0"/>
    <xf numFmtId="0" fontId="21" fillId="24" borderId="0"/>
    <xf numFmtId="0" fontId="2" fillId="0" borderId="0"/>
  </cellStyleXfs>
  <cellXfs count="152">
    <xf numFmtId="0" fontId="0" fillId="0" borderId="0" xfId="0"/>
    <xf numFmtId="176" fontId="2" fillId="0" borderId="55" xfId="114" applyNumberFormat="1" applyFont="1" applyFill="1" applyBorder="1" applyAlignment="1" applyProtection="1">
      <alignment horizontal="center" vertical="center"/>
      <protection locked="0"/>
    </xf>
    <xf numFmtId="176" fontId="2" fillId="0" borderId="55" xfId="114" applyNumberFormat="1" applyFont="1" applyFill="1" applyBorder="1" applyAlignment="1">
      <alignment horizontal="center" vertical="center"/>
    </xf>
    <xf numFmtId="0" fontId="40" fillId="0" borderId="0" xfId="114" applyFill="1"/>
    <xf numFmtId="0" fontId="36" fillId="0" borderId="0" xfId="114" applyFont="1" applyFill="1" applyAlignment="1">
      <alignment horizontal="centerContinuous" vertical="center"/>
    </xf>
    <xf numFmtId="0" fontId="40" fillId="0" borderId="0" xfId="114" applyFill="1" applyAlignment="1">
      <alignment horizontal="centerContinuous" vertical="center"/>
    </xf>
    <xf numFmtId="0" fontId="2" fillId="0" borderId="0" xfId="114" applyFont="1" applyFill="1"/>
    <xf numFmtId="0" fontId="2" fillId="0" borderId="21" xfId="114" applyFont="1" applyFill="1" applyBorder="1" applyAlignment="1">
      <alignment horizontal="center"/>
    </xf>
    <xf numFmtId="0" fontId="2" fillId="0" borderId="24" xfId="114" applyFont="1" applyFill="1" applyBorder="1"/>
    <xf numFmtId="0" fontId="2" fillId="0" borderId="54" xfId="114" applyFont="1" applyFill="1" applyBorder="1" applyAlignment="1">
      <alignment horizontal="center" vertical="center"/>
    </xf>
    <xf numFmtId="0" fontId="2" fillId="0" borderId="55" xfId="114" applyFont="1" applyFill="1" applyBorder="1" applyAlignment="1">
      <alignment horizontal="center" vertical="center"/>
    </xf>
    <xf numFmtId="1" fontId="2" fillId="0" borderId="55" xfId="114" applyNumberFormat="1" applyFont="1" applyFill="1" applyBorder="1" applyAlignment="1">
      <alignment horizontal="center" vertical="center"/>
    </xf>
    <xf numFmtId="166" fontId="44" fillId="0" borderId="55" xfId="114" applyNumberFormat="1" applyFont="1" applyFill="1" applyBorder="1" applyAlignment="1">
      <alignment horizontal="left" vertical="center"/>
    </xf>
    <xf numFmtId="166" fontId="44" fillId="0" borderId="55" xfId="114" applyNumberFormat="1" applyFont="1" applyFill="1" applyBorder="1" applyAlignment="1">
      <alignment horizontal="left" vertical="center" wrapText="1"/>
    </xf>
    <xf numFmtId="0" fontId="2" fillId="0" borderId="0" xfId="117" applyFill="1" applyAlignment="1">
      <alignment horizontal="justify" vertical="center"/>
    </xf>
    <xf numFmtId="1" fontId="2" fillId="0" borderId="60" xfId="114" applyNumberFormat="1" applyFont="1" applyFill="1" applyBorder="1" applyAlignment="1">
      <alignment horizontal="center" vertical="center"/>
    </xf>
    <xf numFmtId="1" fontId="2" fillId="0" borderId="56" xfId="114" applyNumberFormat="1" applyFont="1" applyFill="1" applyBorder="1" applyAlignment="1">
      <alignment horizontal="center" vertical="center"/>
    </xf>
    <xf numFmtId="166" fontId="44" fillId="0" borderId="54" xfId="114" applyNumberFormat="1" applyFont="1" applyFill="1" applyBorder="1" applyAlignment="1">
      <alignment vertical="center" wrapText="1"/>
    </xf>
    <xf numFmtId="1" fontId="2" fillId="0" borderId="54" xfId="114" applyNumberFormat="1" applyFont="1" applyFill="1" applyBorder="1" applyAlignment="1">
      <alignment horizontal="center" vertical="center"/>
    </xf>
    <xf numFmtId="166" fontId="44" fillId="0" borderId="55" xfId="114" applyNumberFormat="1" applyFont="1" applyFill="1" applyBorder="1" applyAlignment="1">
      <alignment horizontal="left" vertical="top" wrapText="1" indent="1"/>
    </xf>
    <xf numFmtId="166" fontId="44" fillId="0" borderId="55" xfId="114" applyNumberFormat="1" applyFont="1" applyFill="1" applyBorder="1" applyAlignment="1">
      <alignment horizontal="left" vertical="top" wrapText="1" indent="2"/>
    </xf>
    <xf numFmtId="166" fontId="44" fillId="0" borderId="71" xfId="117" applyNumberFormat="1" applyFont="1" applyFill="1" applyBorder="1" applyAlignment="1">
      <alignment horizontal="left" vertical="center" wrapText="1" indent="2"/>
    </xf>
    <xf numFmtId="166" fontId="44" fillId="0" borderId="55" xfId="114" applyNumberFormat="1" applyFont="1" applyFill="1" applyBorder="1" applyAlignment="1">
      <alignment vertical="center" wrapText="1"/>
    </xf>
    <xf numFmtId="176" fontId="2" fillId="0" borderId="66" xfId="114" applyNumberFormat="1" applyFont="1" applyFill="1" applyBorder="1" applyAlignment="1">
      <alignment horizontal="center" vertical="center"/>
    </xf>
    <xf numFmtId="0" fontId="2" fillId="0" borderId="39" xfId="114" applyFont="1" applyFill="1" applyBorder="1" applyAlignment="1">
      <alignment horizontal="centerContinuous"/>
    </xf>
    <xf numFmtId="0" fontId="2" fillId="0" borderId="44" xfId="114" applyFont="1" applyFill="1" applyBorder="1" applyAlignment="1">
      <alignment vertical="center" wrapText="1"/>
    </xf>
    <xf numFmtId="0" fontId="40" fillId="0" borderId="0" xfId="114" applyFill="1" applyAlignment="1">
      <alignment vertical="top"/>
    </xf>
    <xf numFmtId="0" fontId="21" fillId="0" borderId="0" xfId="114" applyFont="1" applyFill="1"/>
    <xf numFmtId="0" fontId="40" fillId="0" borderId="0" xfId="114" applyFill="1" applyAlignment="1">
      <alignment horizontal="center"/>
    </xf>
    <xf numFmtId="176" fontId="40" fillId="0" borderId="0" xfId="114" applyNumberFormat="1" applyFill="1" applyAlignment="1">
      <alignment horizontal="center"/>
    </xf>
    <xf numFmtId="0" fontId="40" fillId="0" borderId="0" xfId="114" applyFill="1" applyAlignment="1">
      <alignment horizontal="right"/>
    </xf>
    <xf numFmtId="1" fontId="36" fillId="0" borderId="0" xfId="114" applyNumberFormat="1" applyFont="1" applyFill="1" applyAlignment="1">
      <alignment horizontal="centerContinuous" vertical="top"/>
    </xf>
    <xf numFmtId="0" fontId="36" fillId="0" borderId="0" xfId="114" applyFont="1" applyFill="1" applyAlignment="1">
      <alignment horizontal="center" vertical="center"/>
    </xf>
    <xf numFmtId="176" fontId="38" fillId="0" borderId="0" xfId="114" applyNumberFormat="1" applyFont="1" applyFill="1" applyAlignment="1">
      <alignment horizontal="center" vertical="center"/>
    </xf>
    <xf numFmtId="1" fontId="40" fillId="0" borderId="0" xfId="114" applyNumberFormat="1" applyFill="1" applyAlignment="1">
      <alignment horizontal="centerContinuous" vertical="top"/>
    </xf>
    <xf numFmtId="0" fontId="35" fillId="0" borderId="0" xfId="114" applyFont="1" applyFill="1" applyAlignment="1">
      <alignment horizontal="center" vertical="center"/>
    </xf>
    <xf numFmtId="176" fontId="39" fillId="0" borderId="0" xfId="114" applyNumberFormat="1" applyFont="1" applyFill="1" applyAlignment="1">
      <alignment horizontal="center" vertical="center"/>
    </xf>
    <xf numFmtId="0" fontId="2" fillId="0" borderId="0" xfId="114" applyFont="1" applyFill="1" applyAlignment="1">
      <alignment vertical="top"/>
    </xf>
    <xf numFmtId="176" fontId="2" fillId="0" borderId="0" xfId="114" applyNumberFormat="1" applyFont="1" applyFill="1" applyAlignment="1">
      <alignment horizontal="center" vertical="center"/>
    </xf>
    <xf numFmtId="2" fontId="2" fillId="0" borderId="0" xfId="114" applyNumberFormat="1" applyFont="1" applyFill="1"/>
    <xf numFmtId="0" fontId="2" fillId="0" borderId="19" xfId="114" applyFont="1" applyFill="1" applyBorder="1" applyAlignment="1">
      <alignment horizontal="center" vertical="top"/>
    </xf>
    <xf numFmtId="0" fontId="2" fillId="0" borderId="20" xfId="114" applyFont="1" applyFill="1" applyBorder="1" applyAlignment="1">
      <alignment horizontal="center"/>
    </xf>
    <xf numFmtId="0" fontId="2" fillId="0" borderId="19" xfId="114" applyFont="1" applyFill="1" applyBorder="1" applyAlignment="1">
      <alignment horizontal="center"/>
    </xf>
    <xf numFmtId="176" fontId="2" fillId="0" borderId="21" xfId="114" applyNumberFormat="1" applyFont="1" applyFill="1" applyBorder="1" applyAlignment="1">
      <alignment horizontal="center"/>
    </xf>
    <xf numFmtId="0" fontId="2" fillId="0" borderId="22" xfId="114" applyFont="1" applyFill="1" applyBorder="1" applyAlignment="1">
      <alignment vertical="top"/>
    </xf>
    <xf numFmtId="0" fontId="2" fillId="0" borderId="23" xfId="114" applyFont="1" applyFill="1" applyBorder="1"/>
    <xf numFmtId="0" fontId="2" fillId="0" borderId="22" xfId="114" applyFont="1" applyFill="1" applyBorder="1" applyAlignment="1">
      <alignment horizontal="center"/>
    </xf>
    <xf numFmtId="0" fontId="2" fillId="0" borderId="24" xfId="114" applyFont="1" applyFill="1" applyBorder="1" applyAlignment="1">
      <alignment horizontal="center"/>
    </xf>
    <xf numFmtId="176" fontId="2" fillId="0" borderId="24" xfId="114" applyNumberFormat="1" applyFont="1" applyFill="1" applyBorder="1" applyAlignment="1">
      <alignment horizontal="center"/>
    </xf>
    <xf numFmtId="0" fontId="2" fillId="0" borderId="22" xfId="114" applyFont="1" applyFill="1" applyBorder="1" applyAlignment="1">
      <alignment horizontal="right"/>
    </xf>
    <xf numFmtId="176" fontId="40" fillId="0" borderId="46" xfId="114" applyNumberFormat="1" applyFill="1" applyBorder="1" applyAlignment="1">
      <alignment horizontal="center"/>
    </xf>
    <xf numFmtId="0" fontId="40" fillId="0" borderId="46" xfId="114" applyFill="1" applyBorder="1" applyAlignment="1">
      <alignment horizontal="right"/>
    </xf>
    <xf numFmtId="0" fontId="26" fillId="0" borderId="48" xfId="114" applyFont="1" applyFill="1" applyBorder="1" applyAlignment="1">
      <alignment horizontal="center" vertical="center"/>
    </xf>
    <xf numFmtId="0" fontId="40" fillId="0" borderId="0" xfId="114" applyFill="1" applyAlignment="1">
      <alignment vertical="center"/>
    </xf>
    <xf numFmtId="165" fontId="2" fillId="0" borderId="54" xfId="115" applyNumberFormat="1" applyBorder="1" applyAlignment="1">
      <alignment horizontal="center" vertical="center"/>
    </xf>
    <xf numFmtId="166" fontId="44" fillId="0" borderId="54" xfId="114" applyNumberFormat="1" applyFont="1" applyFill="1" applyBorder="1" applyAlignment="1">
      <alignment horizontal="left" vertical="center"/>
    </xf>
    <xf numFmtId="176" fontId="2" fillId="0" borderId="54" xfId="114" applyNumberFormat="1" applyFont="1" applyFill="1" applyBorder="1" applyAlignment="1">
      <alignment horizontal="center" vertical="center"/>
    </xf>
    <xf numFmtId="165" fontId="2" fillId="0" borderId="55" xfId="115" applyNumberFormat="1" applyBorder="1" applyAlignment="1">
      <alignment horizontal="center" vertical="center"/>
    </xf>
    <xf numFmtId="176" fontId="44" fillId="0" borderId="72" xfId="0" applyNumberFormat="1" applyFont="1" applyBorder="1" applyAlignment="1" applyProtection="1">
      <alignment horizontal="center" vertical="center"/>
      <protection locked="0"/>
    </xf>
    <xf numFmtId="0" fontId="40" fillId="0" borderId="55" xfId="114" applyFill="1" applyBorder="1" applyAlignment="1">
      <alignment horizontal="center" vertical="center"/>
    </xf>
    <xf numFmtId="0" fontId="2" fillId="0" borderId="55" xfId="0" applyFont="1" applyBorder="1" applyAlignment="1">
      <alignment horizontal="left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left" vertical="top" wrapText="1" indent="1"/>
    </xf>
    <xf numFmtId="0" fontId="2" fillId="0" borderId="55" xfId="0" applyFont="1" applyBorder="1" applyAlignment="1">
      <alignment horizontal="left" vertical="top" wrapText="1" indent="2"/>
    </xf>
    <xf numFmtId="0" fontId="26" fillId="0" borderId="22" xfId="114" applyFont="1" applyFill="1" applyBorder="1" applyAlignment="1">
      <alignment horizontal="center" vertical="center"/>
    </xf>
    <xf numFmtId="176" fontId="2" fillId="0" borderId="65" xfId="114" applyNumberFormat="1" applyFont="1" applyFill="1" applyBorder="1" applyAlignment="1">
      <alignment horizontal="center"/>
    </xf>
    <xf numFmtId="176" fontId="2" fillId="0" borderId="59" xfId="114" applyNumberFormat="1" applyFont="1" applyFill="1" applyBorder="1" applyAlignment="1">
      <alignment horizontal="right"/>
    </xf>
    <xf numFmtId="0" fontId="26" fillId="0" borderId="57" xfId="114" applyFont="1" applyFill="1" applyBorder="1" applyAlignment="1">
      <alignment horizontal="center" vertical="center"/>
    </xf>
    <xf numFmtId="165" fontId="2" fillId="0" borderId="56" xfId="115" applyNumberFormat="1" applyBorder="1" applyAlignment="1">
      <alignment horizontal="center" vertical="center"/>
    </xf>
    <xf numFmtId="0" fontId="2" fillId="0" borderId="56" xfId="0" applyFont="1" applyBorder="1" applyAlignment="1">
      <alignment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56" xfId="114" applyFont="1" applyFill="1" applyBorder="1" applyAlignment="1">
      <alignment horizontal="center" vertical="center"/>
    </xf>
    <xf numFmtId="176" fontId="2" fillId="0" borderId="56" xfId="114" applyNumberFormat="1" applyFont="1" applyFill="1" applyBorder="1" applyAlignment="1">
      <alignment horizontal="center" vertical="center"/>
    </xf>
    <xf numFmtId="0" fontId="2" fillId="0" borderId="55" xfId="0" applyFont="1" applyBorder="1" applyAlignment="1">
      <alignment vertical="center" wrapText="1"/>
    </xf>
    <xf numFmtId="176" fontId="2" fillId="0" borderId="60" xfId="114" applyNumberFormat="1" applyFont="1" applyFill="1" applyBorder="1" applyAlignment="1">
      <alignment horizontal="center" vertical="center"/>
    </xf>
    <xf numFmtId="0" fontId="26" fillId="0" borderId="26" xfId="114" applyFont="1" applyFill="1" applyBorder="1" applyAlignment="1">
      <alignment horizontal="center" vertical="center"/>
    </xf>
    <xf numFmtId="1" fontId="2" fillId="0" borderId="55" xfId="114" applyNumberFormat="1" applyFont="1" applyFill="1" applyBorder="1" applyAlignment="1">
      <alignment horizontal="left" vertical="center"/>
    </xf>
    <xf numFmtId="0" fontId="26" fillId="0" borderId="64" xfId="114" applyFont="1" applyFill="1" applyBorder="1" applyAlignment="1">
      <alignment horizontal="center" vertical="center"/>
    </xf>
    <xf numFmtId="166" fontId="44" fillId="0" borderId="54" xfId="114" applyNumberFormat="1" applyFont="1" applyFill="1" applyBorder="1" applyAlignment="1">
      <alignment vertical="center"/>
    </xf>
    <xf numFmtId="176" fontId="2" fillId="0" borderId="54" xfId="114" applyNumberFormat="1" applyFont="1" applyFill="1" applyBorder="1" applyAlignment="1">
      <alignment horizontal="center"/>
    </xf>
    <xf numFmtId="166" fontId="44" fillId="0" borderId="55" xfId="114" applyNumberFormat="1" applyFont="1" applyFill="1" applyBorder="1" applyAlignment="1">
      <alignment horizontal="left" vertical="top" indent="1"/>
    </xf>
    <xf numFmtId="166" fontId="44" fillId="0" borderId="55" xfId="114" applyNumberFormat="1" applyFont="1" applyFill="1" applyBorder="1" applyAlignment="1">
      <alignment vertical="center"/>
    </xf>
    <xf numFmtId="166" fontId="44" fillId="0" borderId="55" xfId="114" applyNumberFormat="1" applyFont="1" applyFill="1" applyBorder="1" applyAlignment="1">
      <alignment horizontal="left" vertical="top" indent="2"/>
    </xf>
    <xf numFmtId="0" fontId="26" fillId="0" borderId="42" xfId="114" applyFont="1" applyFill="1" applyBorder="1" applyAlignment="1">
      <alignment horizontal="center" vertical="center"/>
    </xf>
    <xf numFmtId="0" fontId="26" fillId="0" borderId="58" xfId="114" applyFont="1" applyFill="1" applyBorder="1" applyAlignment="1">
      <alignment horizontal="center" vertical="center"/>
    </xf>
    <xf numFmtId="0" fontId="26" fillId="0" borderId="59" xfId="114" applyFont="1" applyFill="1" applyBorder="1" applyAlignment="1">
      <alignment horizontal="center" vertical="center"/>
    </xf>
    <xf numFmtId="165" fontId="2" fillId="0" borderId="66" xfId="115" applyNumberFormat="1" applyBorder="1" applyAlignment="1">
      <alignment horizontal="center" vertical="center"/>
    </xf>
    <xf numFmtId="166" fontId="44" fillId="0" borderId="66" xfId="114" applyNumberFormat="1" applyFont="1" applyFill="1" applyBorder="1" applyAlignment="1">
      <alignment vertical="center" wrapText="1"/>
    </xf>
    <xf numFmtId="1" fontId="2" fillId="0" borderId="66" xfId="114" applyNumberFormat="1" applyFont="1" applyFill="1" applyBorder="1" applyAlignment="1">
      <alignment horizontal="center" vertical="center"/>
    </xf>
    <xf numFmtId="0" fontId="2" fillId="0" borderId="66" xfId="0" applyFont="1" applyBorder="1" applyAlignment="1">
      <alignment horizontal="center" vertical="center" wrapText="1"/>
    </xf>
    <xf numFmtId="0" fontId="2" fillId="0" borderId="66" xfId="114" applyFont="1" applyFill="1" applyBorder="1" applyAlignment="1">
      <alignment horizontal="center" vertical="center"/>
    </xf>
    <xf numFmtId="0" fontId="2" fillId="0" borderId="40" xfId="114" applyFont="1" applyFill="1" applyBorder="1" applyAlignment="1">
      <alignment vertical="top"/>
    </xf>
    <xf numFmtId="0" fontId="1" fillId="0" borderId="39" xfId="114" applyFont="1" applyFill="1" applyBorder="1" applyAlignment="1">
      <alignment horizontal="centerContinuous"/>
    </xf>
    <xf numFmtId="176" fontId="2" fillId="0" borderId="39" xfId="114" applyNumberFormat="1" applyFont="1" applyFill="1" applyBorder="1" applyAlignment="1">
      <alignment horizontal="center"/>
    </xf>
    <xf numFmtId="0" fontId="2" fillId="0" borderId="38" xfId="114" applyFont="1" applyFill="1" applyBorder="1" applyAlignment="1">
      <alignment horizontal="right"/>
    </xf>
    <xf numFmtId="2" fontId="40" fillId="0" borderId="0" xfId="114" applyNumberFormat="1" applyFill="1"/>
    <xf numFmtId="0" fontId="2" fillId="0" borderId="35" xfId="114" applyFont="1" applyFill="1" applyBorder="1" applyAlignment="1">
      <alignment horizontal="right" vertical="center"/>
    </xf>
    <xf numFmtId="0" fontId="26" fillId="0" borderId="31" xfId="114" applyFont="1" applyFill="1" applyBorder="1" applyAlignment="1">
      <alignment horizontal="center" vertical="center"/>
    </xf>
    <xf numFmtId="176" fontId="2" fillId="0" borderId="31" xfId="114" applyNumberFormat="1" applyFont="1" applyFill="1" applyBorder="1" applyAlignment="1">
      <alignment horizontal="center"/>
    </xf>
    <xf numFmtId="164" fontId="2" fillId="0" borderId="31" xfId="114" applyNumberFormat="1" applyFont="1" applyFill="1" applyBorder="1" applyAlignment="1">
      <alignment horizontal="right"/>
    </xf>
    <xf numFmtId="1" fontId="27" fillId="0" borderId="44" xfId="114" applyNumberFormat="1" applyFont="1" applyFill="1" applyBorder="1" applyAlignment="1">
      <alignment horizontal="left" vertical="center" wrapText="1"/>
    </xf>
    <xf numFmtId="0" fontId="26" fillId="0" borderId="70" xfId="114" applyFont="1" applyFill="1" applyBorder="1" applyAlignment="1">
      <alignment horizontal="center" vertical="center"/>
    </xf>
    <xf numFmtId="165" fontId="26" fillId="0" borderId="30" xfId="114" applyNumberFormat="1" applyFont="1" applyFill="1" applyBorder="1" applyAlignment="1">
      <alignment horizontal="center" vertical="center"/>
    </xf>
    <xf numFmtId="165" fontId="26" fillId="0" borderId="46" xfId="114" applyNumberFormat="1" applyFont="1" applyFill="1" applyBorder="1" applyAlignment="1">
      <alignment horizontal="center" vertical="center"/>
    </xf>
    <xf numFmtId="176" fontId="2" fillId="0" borderId="19" xfId="114" applyNumberFormat="1" applyFont="1" applyFill="1" applyBorder="1" applyAlignment="1">
      <alignment horizontal="center"/>
    </xf>
    <xf numFmtId="164" fontId="2" fillId="0" borderId="19" xfId="114" applyNumberFormat="1" applyFont="1" applyFill="1" applyBorder="1" applyAlignment="1">
      <alignment horizontal="right"/>
    </xf>
    <xf numFmtId="164" fontId="40" fillId="0" borderId="12" xfId="114" applyNumberFormat="1" applyFill="1" applyBorder="1" applyAlignment="1">
      <alignment horizontal="center"/>
    </xf>
    <xf numFmtId="0" fontId="40" fillId="0" borderId="12" xfId="114" applyFill="1" applyBorder="1"/>
    <xf numFmtId="0" fontId="1" fillId="0" borderId="37" xfId="114" applyFont="1" applyFill="1" applyBorder="1" applyAlignment="1">
      <alignment vertical="center"/>
    </xf>
    <xf numFmtId="0" fontId="2" fillId="0" borderId="36" xfId="114" applyFont="1" applyFill="1" applyBorder="1" applyAlignment="1">
      <alignment vertical="center"/>
    </xf>
    <xf numFmtId="1" fontId="27" fillId="0" borderId="34" xfId="114" applyNumberFormat="1" applyFont="1" applyFill="1" applyBorder="1" applyAlignment="1">
      <alignment horizontal="left" vertical="center" wrapText="1"/>
    </xf>
    <xf numFmtId="0" fontId="2" fillId="0" borderId="33" xfId="114" applyFont="1" applyFill="1" applyBorder="1" applyAlignment="1">
      <alignment vertical="center" wrapText="1"/>
    </xf>
    <xf numFmtId="0" fontId="2" fillId="0" borderId="32" xfId="114" applyFont="1" applyFill="1" applyBorder="1" applyAlignment="1">
      <alignment vertical="center" wrapText="1"/>
    </xf>
    <xf numFmtId="1" fontId="27" fillId="0" borderId="29" xfId="114" applyNumberFormat="1" applyFont="1" applyFill="1" applyBorder="1" applyAlignment="1">
      <alignment horizontal="left" vertical="center" wrapText="1"/>
    </xf>
    <xf numFmtId="0" fontId="2" fillId="0" borderId="28" xfId="114" applyFont="1" applyFill="1" applyBorder="1" applyAlignment="1">
      <alignment vertical="center" wrapText="1"/>
    </xf>
    <xf numFmtId="0" fontId="2" fillId="0" borderId="27" xfId="114" applyFont="1" applyFill="1" applyBorder="1" applyAlignment="1">
      <alignment vertical="center" wrapText="1"/>
    </xf>
    <xf numFmtId="0" fontId="21" fillId="0" borderId="12" xfId="114" applyFont="1" applyFill="1" applyBorder="1"/>
    <xf numFmtId="1" fontId="41" fillId="0" borderId="67" xfId="111" applyNumberFormat="1" applyFont="1" applyFill="1" applyBorder="1" applyAlignment="1">
      <alignment horizontal="left" vertical="center" wrapText="1"/>
    </xf>
    <xf numFmtId="1" fontId="41" fillId="0" borderId="68" xfId="111" applyNumberFormat="1" applyFont="1" applyFill="1" applyBorder="1" applyAlignment="1">
      <alignment horizontal="left" vertical="center" wrapText="1"/>
    </xf>
    <xf numFmtId="1" fontId="41" fillId="0" borderId="69" xfId="111" applyNumberFormat="1" applyFont="1" applyFill="1" applyBorder="1" applyAlignment="1">
      <alignment horizontal="left" vertical="center" wrapText="1"/>
    </xf>
    <xf numFmtId="0" fontId="1" fillId="0" borderId="25" xfId="114" applyFont="1" applyFill="1" applyBorder="1"/>
    <xf numFmtId="0" fontId="1" fillId="0" borderId="0" xfId="114" applyFont="1" applyFill="1"/>
    <xf numFmtId="0" fontId="1" fillId="0" borderId="41" xfId="114" applyFont="1" applyFill="1" applyBorder="1"/>
    <xf numFmtId="1" fontId="45" fillId="0" borderId="51" xfId="111" applyNumberFormat="1" applyFont="1" applyFill="1" applyBorder="1" applyAlignment="1">
      <alignment horizontal="center" vertical="center" wrapText="1"/>
    </xf>
    <xf numFmtId="1" fontId="45" fillId="0" borderId="52" xfId="111" applyNumberFormat="1" applyFont="1" applyFill="1" applyBorder="1" applyAlignment="1">
      <alignment horizontal="center" vertical="center" wrapText="1"/>
    </xf>
    <xf numFmtId="1" fontId="45" fillId="0" borderId="53" xfId="111" applyNumberFormat="1" applyFont="1" applyFill="1" applyBorder="1" applyAlignment="1">
      <alignment horizontal="center" vertical="center" wrapText="1"/>
    </xf>
    <xf numFmtId="1" fontId="41" fillId="0" borderId="49" xfId="111" applyNumberFormat="1" applyFont="1" applyFill="1" applyBorder="1" applyAlignment="1">
      <alignment horizontal="left" vertical="center" wrapText="1"/>
    </xf>
    <xf numFmtId="0" fontId="2" fillId="0" borderId="50" xfId="111" applyFont="1" applyFill="1" applyBorder="1" applyAlignment="1">
      <alignment vertical="center" wrapText="1"/>
    </xf>
    <xf numFmtId="1" fontId="26" fillId="0" borderId="25" xfId="111" applyNumberFormat="1" applyFont="1" applyFill="1" applyBorder="1"/>
    <xf numFmtId="1" fontId="26" fillId="0" borderId="0" xfId="111" applyNumberFormat="1" applyFont="1" applyFill="1"/>
    <xf numFmtId="1" fontId="26" fillId="0" borderId="41" xfId="111" applyNumberFormat="1" applyFont="1" applyFill="1" applyBorder="1"/>
    <xf numFmtId="1" fontId="43" fillId="0" borderId="58" xfId="111" applyNumberFormat="1" applyFont="1" applyFill="1" applyBorder="1" applyAlignment="1">
      <alignment horizontal="center" vertical="center" wrapText="1"/>
    </xf>
    <xf numFmtId="1" fontId="43" fillId="0" borderId="59" xfId="111" applyNumberFormat="1" applyFont="1" applyFill="1" applyBorder="1" applyAlignment="1">
      <alignment horizontal="center" vertical="center" wrapText="1"/>
    </xf>
    <xf numFmtId="0" fontId="1" fillId="0" borderId="45" xfId="114" applyFont="1" applyFill="1" applyBorder="1"/>
    <xf numFmtId="0" fontId="2" fillId="0" borderId="44" xfId="114" applyFont="1" applyFill="1" applyBorder="1"/>
    <xf numFmtId="0" fontId="2" fillId="0" borderId="43" xfId="114" applyFont="1" applyFill="1" applyBorder="1"/>
    <xf numFmtId="1" fontId="43" fillId="0" borderId="16" xfId="0" applyNumberFormat="1" applyFont="1" applyBorder="1" applyAlignment="1">
      <alignment horizontal="center" vertical="center" wrapText="1"/>
    </xf>
    <xf numFmtId="1" fontId="43" fillId="0" borderId="15" xfId="0" applyNumberFormat="1" applyFont="1" applyBorder="1" applyAlignment="1">
      <alignment horizontal="center" vertical="center" wrapText="1"/>
    </xf>
    <xf numFmtId="1" fontId="43" fillId="0" borderId="17" xfId="0" applyNumberFormat="1" applyFont="1" applyBorder="1" applyAlignment="1">
      <alignment horizontal="center" vertical="center" wrapText="1"/>
    </xf>
    <xf numFmtId="0" fontId="26" fillId="0" borderId="0" xfId="114" applyFont="1" applyFill="1"/>
    <xf numFmtId="0" fontId="26" fillId="0" borderId="41" xfId="114" applyFont="1" applyFill="1" applyBorder="1"/>
    <xf numFmtId="1" fontId="43" fillId="0" borderId="47" xfId="111" applyNumberFormat="1" applyFont="1" applyFill="1" applyBorder="1" applyAlignment="1">
      <alignment horizontal="center" vertical="center" wrapText="1"/>
    </xf>
    <xf numFmtId="1" fontId="43" fillId="0" borderId="18" xfId="111" applyNumberFormat="1" applyFont="1" applyFill="1" applyBorder="1" applyAlignment="1">
      <alignment horizontal="center" vertical="center" wrapText="1"/>
    </xf>
    <xf numFmtId="0" fontId="42" fillId="0" borderId="61" xfId="114" applyFont="1" applyFill="1" applyBorder="1"/>
    <xf numFmtId="0" fontId="42" fillId="0" borderId="62" xfId="114" applyFont="1" applyFill="1" applyBorder="1"/>
    <xf numFmtId="0" fontId="42" fillId="0" borderId="63" xfId="114" applyFont="1" applyFill="1" applyBorder="1"/>
    <xf numFmtId="1" fontId="43" fillId="0" borderId="25" xfId="111" applyNumberFormat="1" applyFont="1" applyFill="1" applyBorder="1" applyAlignment="1">
      <alignment horizontal="center" vertical="center" wrapText="1"/>
    </xf>
    <xf numFmtId="1" fontId="43" fillId="0" borderId="0" xfId="111" applyNumberFormat="1" applyFont="1" applyFill="1" applyAlignment="1">
      <alignment horizontal="center" vertical="center" wrapText="1"/>
    </xf>
    <xf numFmtId="1" fontId="43" fillId="0" borderId="41" xfId="111" applyNumberFormat="1" applyFont="1" applyFill="1" applyBorder="1" applyAlignment="1">
      <alignment horizontal="center" vertical="center" wrapText="1"/>
    </xf>
    <xf numFmtId="0" fontId="26" fillId="0" borderId="61" xfId="114" applyFont="1" applyFill="1" applyBorder="1"/>
    <xf numFmtId="0" fontId="26" fillId="0" borderId="62" xfId="114" applyFont="1" applyFill="1" applyBorder="1"/>
    <xf numFmtId="0" fontId="26" fillId="0" borderId="63" xfId="114" applyFont="1" applyFill="1" applyBorder="1"/>
  </cellXfs>
  <cellStyles count="121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Currency 2" xfId="118" xr:uid="{777D4C61-13C4-44BA-9C2C-5FF45EB59331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2 2" xfId="120" xr:uid="{275FF327-8E5C-4015-A57F-C3B5FCC66C16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rmal 8 3" xfId="119" xr:uid="{A6506224-9127-40B9-934D-FBAF9C3F8250}"/>
    <cellStyle name="Normal 9" xfId="117" xr:uid="{0BE8BA71-09B9-4732-B753-E2E75C36BD59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21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.cityofwpg.org\findfs\Template\Excel\Award%20Whole%20or%20Section%20Blank_Form%20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FORM B - PRICES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5BA77-1D52-42DE-B789-E12185B16AD7}">
  <sheetPr>
    <tabColor indexed="23"/>
    <pageSetUpPr autoPageBreaks="0"/>
  </sheetPr>
  <dimension ref="A1:J336"/>
  <sheetViews>
    <sheetView tabSelected="1" showOutlineSymbols="0" showWhiteSpace="0" topLeftCell="A2" zoomScale="70" zoomScaleNormal="70" zoomScaleSheetLayoutView="75" zoomScalePageLayoutView="70" workbookViewId="0">
      <selection activeCell="F14" sqref="F14"/>
    </sheetView>
  </sheetViews>
  <sheetFormatPr defaultColWidth="13.5546875" defaultRowHeight="15" x14ac:dyDescent="0.25"/>
  <cols>
    <col min="1" max="1" width="11.33203125" style="26" customWidth="1"/>
    <col min="2" max="2" width="62.6640625" style="3" bestFit="1" customWidth="1"/>
    <col min="3" max="3" width="16.44140625" style="28" customWidth="1"/>
    <col min="4" max="4" width="9.88671875" style="3" customWidth="1"/>
    <col min="5" max="5" width="15.109375" style="3" customWidth="1"/>
    <col min="6" max="6" width="15.109375" style="29" customWidth="1"/>
    <col min="7" max="7" width="21.5546875" style="30" customWidth="1"/>
    <col min="8" max="16384" width="13.5546875" style="3"/>
  </cols>
  <sheetData>
    <row r="1" spans="1:7" x14ac:dyDescent="0.25">
      <c r="B1" s="27" t="s">
        <v>278</v>
      </c>
    </row>
    <row r="2" spans="1:7" x14ac:dyDescent="0.25">
      <c r="B2" s="27" t="s">
        <v>279</v>
      </c>
    </row>
    <row r="3" spans="1:7" ht="15.6" x14ac:dyDescent="0.25">
      <c r="A3" s="31"/>
      <c r="B3" s="4"/>
      <c r="C3" s="32" t="s">
        <v>280</v>
      </c>
      <c r="D3" s="4"/>
      <c r="E3" s="4"/>
      <c r="F3" s="33"/>
      <c r="G3" s="4"/>
    </row>
    <row r="4" spans="1:7" x14ac:dyDescent="0.25">
      <c r="A4" s="34"/>
      <c r="B4" s="5"/>
      <c r="C4" s="35" t="s">
        <v>0</v>
      </c>
      <c r="D4" s="5"/>
      <c r="E4" s="5"/>
      <c r="F4" s="36"/>
      <c r="G4" s="5"/>
    </row>
    <row r="5" spans="1:7" x14ac:dyDescent="0.25">
      <c r="A5" s="37" t="s">
        <v>1</v>
      </c>
      <c r="B5" s="6"/>
      <c r="C5" s="6"/>
      <c r="D5" s="6"/>
      <c r="E5" s="6"/>
      <c r="F5" s="38"/>
      <c r="G5" s="39"/>
    </row>
    <row r="6" spans="1:7" x14ac:dyDescent="0.25">
      <c r="A6" s="40" t="s">
        <v>3</v>
      </c>
      <c r="B6" s="41" t="s">
        <v>4</v>
      </c>
      <c r="C6" s="42" t="s">
        <v>5</v>
      </c>
      <c r="D6" s="7" t="s">
        <v>6</v>
      </c>
      <c r="E6" s="7" t="s">
        <v>7</v>
      </c>
      <c r="F6" s="43" t="s">
        <v>8</v>
      </c>
      <c r="G6" s="42" t="s">
        <v>9</v>
      </c>
    </row>
    <row r="7" spans="1:7" ht="15.6" thickBot="1" x14ac:dyDescent="0.3">
      <c r="A7" s="44"/>
      <c r="B7" s="45"/>
      <c r="C7" s="46" t="s">
        <v>10</v>
      </c>
      <c r="D7" s="8"/>
      <c r="E7" s="47" t="s">
        <v>11</v>
      </c>
      <c r="F7" s="48"/>
      <c r="G7" s="49"/>
    </row>
    <row r="8" spans="1:7" ht="30" customHeight="1" thickTop="1" x14ac:dyDescent="0.25">
      <c r="A8" s="133" t="s">
        <v>12</v>
      </c>
      <c r="B8" s="134"/>
      <c r="C8" s="134"/>
      <c r="D8" s="134"/>
      <c r="E8" s="135"/>
      <c r="F8" s="50"/>
      <c r="G8" s="51"/>
    </row>
    <row r="9" spans="1:7" s="53" customFormat="1" ht="31.95" customHeight="1" x14ac:dyDescent="0.25">
      <c r="A9" s="52" t="s">
        <v>13</v>
      </c>
      <c r="B9" s="136" t="s">
        <v>149</v>
      </c>
      <c r="C9" s="137"/>
      <c r="D9" s="137"/>
      <c r="E9" s="137"/>
      <c r="F9" s="137"/>
      <c r="G9" s="138"/>
    </row>
    <row r="10" spans="1:7" ht="31.95" customHeight="1" x14ac:dyDescent="0.25">
      <c r="A10" s="54" t="s">
        <v>67</v>
      </c>
      <c r="B10" s="55" t="s">
        <v>32</v>
      </c>
      <c r="C10" s="18" t="s">
        <v>33</v>
      </c>
      <c r="D10" s="9"/>
      <c r="E10" s="9"/>
      <c r="F10" s="56"/>
      <c r="G10" s="56"/>
    </row>
    <row r="11" spans="1:7" ht="31.95" customHeight="1" x14ac:dyDescent="0.25">
      <c r="A11" s="57"/>
      <c r="B11" s="19" t="s">
        <v>172</v>
      </c>
      <c r="C11" s="11"/>
      <c r="D11" s="10"/>
      <c r="E11" s="10"/>
      <c r="F11" s="2"/>
      <c r="G11" s="2"/>
    </row>
    <row r="12" spans="1:7" ht="31.95" customHeight="1" x14ac:dyDescent="0.25">
      <c r="A12" s="57"/>
      <c r="B12" s="20" t="s">
        <v>34</v>
      </c>
      <c r="C12" s="11"/>
      <c r="D12" s="10" t="s">
        <v>35</v>
      </c>
      <c r="E12" s="11">
        <v>290</v>
      </c>
      <c r="F12" s="58"/>
      <c r="G12" s="2" t="str">
        <f t="shared" ref="G12" si="0">IF(OR(ISTEXT(F12),ISBLANK(F12)), "$   - ",ROUND(E12*F12,2))</f>
        <v xml:space="preserve">$   - </v>
      </c>
    </row>
    <row r="13" spans="1:7" ht="31.95" customHeight="1" x14ac:dyDescent="0.25">
      <c r="A13" s="57" t="s">
        <v>233</v>
      </c>
      <c r="B13" s="13" t="s">
        <v>55</v>
      </c>
      <c r="C13" s="11" t="s">
        <v>33</v>
      </c>
      <c r="D13" s="10"/>
      <c r="E13" s="11"/>
      <c r="F13" s="2"/>
      <c r="G13" s="2"/>
    </row>
    <row r="14" spans="1:7" ht="31.95" customHeight="1" x14ac:dyDescent="0.25">
      <c r="A14" s="59"/>
      <c r="B14" s="19" t="s">
        <v>56</v>
      </c>
      <c r="C14" s="11"/>
      <c r="D14" s="10" t="s">
        <v>2</v>
      </c>
      <c r="E14" s="11">
        <v>3</v>
      </c>
      <c r="F14" s="58"/>
      <c r="G14" s="2" t="str">
        <f t="shared" ref="G14" si="1">IF(OR(ISTEXT(F14),ISBLANK(F14)), "$   - ",ROUND(E14*F14,2))</f>
        <v xml:space="preserve">$   - </v>
      </c>
    </row>
    <row r="15" spans="1:7" ht="31.95" customHeight="1" x14ac:dyDescent="0.25">
      <c r="A15" s="57" t="s">
        <v>68</v>
      </c>
      <c r="B15" s="13" t="s">
        <v>36</v>
      </c>
      <c r="C15" s="11" t="s">
        <v>33</v>
      </c>
      <c r="D15" s="10"/>
      <c r="E15" s="11"/>
      <c r="F15" s="2"/>
      <c r="G15" s="2"/>
    </row>
    <row r="16" spans="1:7" ht="31.95" customHeight="1" x14ac:dyDescent="0.25">
      <c r="A16" s="57"/>
      <c r="B16" s="19" t="s">
        <v>172</v>
      </c>
      <c r="C16" s="11"/>
      <c r="D16" s="10" t="s">
        <v>2</v>
      </c>
      <c r="E16" s="11">
        <v>2</v>
      </c>
      <c r="F16" s="1"/>
      <c r="G16" s="2" t="str">
        <f t="shared" ref="G16" si="2">IF(OR(ISTEXT(F16),ISBLANK(F16)), "$   - ",ROUND(E16*F16,2))</f>
        <v xml:space="preserve">$   - </v>
      </c>
    </row>
    <row r="17" spans="1:7" ht="31.95" customHeight="1" x14ac:dyDescent="0.25">
      <c r="A17" s="57" t="s">
        <v>69</v>
      </c>
      <c r="B17" s="60" t="s">
        <v>37</v>
      </c>
      <c r="C17" s="61" t="s">
        <v>33</v>
      </c>
      <c r="D17" s="61"/>
      <c r="E17" s="11"/>
      <c r="F17" s="2"/>
      <c r="G17" s="2"/>
    </row>
    <row r="18" spans="1:7" ht="31.95" customHeight="1" x14ac:dyDescent="0.25">
      <c r="A18" s="57"/>
      <c r="B18" s="62" t="s">
        <v>53</v>
      </c>
      <c r="C18" s="61"/>
      <c r="D18" s="61"/>
      <c r="E18" s="11"/>
      <c r="F18" s="2"/>
      <c r="G18" s="2"/>
    </row>
    <row r="19" spans="1:7" ht="31.95" customHeight="1" x14ac:dyDescent="0.25">
      <c r="A19" s="57"/>
      <c r="B19" s="63" t="s">
        <v>194</v>
      </c>
      <c r="C19" s="61"/>
      <c r="D19" s="61" t="s">
        <v>2</v>
      </c>
      <c r="E19" s="11">
        <v>2</v>
      </c>
      <c r="F19" s="1"/>
      <c r="G19" s="2" t="str">
        <f t="shared" ref="G19:G20" si="3">IF(OR(ISTEXT(F19),ISBLANK(F19)), "$   - ",ROUND(E19*F19,2))</f>
        <v xml:space="preserve">$   - </v>
      </c>
    </row>
    <row r="20" spans="1:7" ht="31.95" customHeight="1" x14ac:dyDescent="0.25">
      <c r="A20" s="57"/>
      <c r="B20" s="63" t="s">
        <v>174</v>
      </c>
      <c r="C20" s="61"/>
      <c r="D20" s="61" t="s">
        <v>2</v>
      </c>
      <c r="E20" s="11">
        <v>3</v>
      </c>
      <c r="F20" s="1"/>
      <c r="G20" s="2" t="str">
        <f t="shared" si="3"/>
        <v xml:space="preserve">$   - </v>
      </c>
    </row>
    <row r="21" spans="1:7" ht="31.95" customHeight="1" x14ac:dyDescent="0.25">
      <c r="A21" s="57"/>
      <c r="B21" s="62" t="s">
        <v>188</v>
      </c>
      <c r="C21" s="61"/>
      <c r="D21" s="61"/>
      <c r="E21" s="11"/>
      <c r="F21" s="2"/>
      <c r="G21" s="2"/>
    </row>
    <row r="22" spans="1:7" ht="31.95" customHeight="1" x14ac:dyDescent="0.25">
      <c r="A22" s="57"/>
      <c r="B22" s="63" t="s">
        <v>176</v>
      </c>
      <c r="C22" s="61"/>
      <c r="D22" s="61" t="s">
        <v>2</v>
      </c>
      <c r="E22" s="11">
        <v>4</v>
      </c>
      <c r="F22" s="1"/>
      <c r="G22" s="2" t="str">
        <f t="shared" ref="G22" si="4">IF(OR(ISTEXT(F22),ISBLANK(F22)), "$   - ",ROUND(E22*F22,2))</f>
        <v xml:space="preserve">$   - </v>
      </c>
    </row>
    <row r="23" spans="1:7" ht="31.95" customHeight="1" x14ac:dyDescent="0.25">
      <c r="A23" s="57" t="s">
        <v>70</v>
      </c>
      <c r="B23" s="60" t="s">
        <v>38</v>
      </c>
      <c r="C23" s="61" t="s">
        <v>33</v>
      </c>
      <c r="D23" s="61"/>
      <c r="E23" s="11"/>
      <c r="F23" s="2"/>
      <c r="G23" s="2"/>
    </row>
    <row r="24" spans="1:7" ht="31.95" customHeight="1" x14ac:dyDescent="0.25">
      <c r="A24" s="57"/>
      <c r="B24" s="62" t="s">
        <v>39</v>
      </c>
      <c r="C24" s="61"/>
      <c r="D24" s="61"/>
      <c r="E24" s="11"/>
      <c r="F24" s="2"/>
      <c r="G24" s="2"/>
    </row>
    <row r="25" spans="1:7" ht="31.95" customHeight="1" x14ac:dyDescent="0.25">
      <c r="A25" s="57"/>
      <c r="B25" s="63" t="s">
        <v>34</v>
      </c>
      <c r="C25" s="61"/>
      <c r="D25" s="61" t="s">
        <v>40</v>
      </c>
      <c r="E25" s="11">
        <v>40</v>
      </c>
      <c r="F25" s="1"/>
      <c r="G25" s="2" t="str">
        <f t="shared" ref="G25" si="5">IF(OR(ISTEXT(F25),ISBLANK(F25)), "$   - ",ROUND(E25*F25,2))</f>
        <v xml:space="preserve">$   - </v>
      </c>
    </row>
    <row r="26" spans="1:7" ht="31.95" customHeight="1" x14ac:dyDescent="0.25">
      <c r="A26" s="57" t="s">
        <v>71</v>
      </c>
      <c r="B26" s="60" t="s">
        <v>41</v>
      </c>
      <c r="C26" s="61" t="s">
        <v>33</v>
      </c>
      <c r="D26" s="61"/>
      <c r="E26" s="11"/>
      <c r="F26" s="2"/>
      <c r="G26" s="2"/>
    </row>
    <row r="27" spans="1:7" ht="31.95" customHeight="1" x14ac:dyDescent="0.25">
      <c r="A27" s="57"/>
      <c r="B27" s="62" t="s">
        <v>39</v>
      </c>
      <c r="C27" s="61"/>
      <c r="D27" s="61" t="s">
        <v>2</v>
      </c>
      <c r="E27" s="11">
        <v>34</v>
      </c>
      <c r="F27" s="1"/>
      <c r="G27" s="2" t="str">
        <f t="shared" ref="G27" si="6">IF(OR(ISTEXT(F27),ISBLANK(F27)), "$   - ",ROUND(E27*F27,2))</f>
        <v xml:space="preserve">$   - </v>
      </c>
    </row>
    <row r="28" spans="1:7" ht="31.95" customHeight="1" x14ac:dyDescent="0.25">
      <c r="A28" s="57" t="s">
        <v>72</v>
      </c>
      <c r="B28" s="60" t="s">
        <v>42</v>
      </c>
      <c r="C28" s="61" t="s">
        <v>33</v>
      </c>
      <c r="D28" s="61"/>
      <c r="E28" s="11"/>
      <c r="F28" s="2"/>
      <c r="G28" s="2"/>
    </row>
    <row r="29" spans="1:7" ht="31.95" customHeight="1" x14ac:dyDescent="0.25">
      <c r="A29" s="57"/>
      <c r="B29" s="62" t="s">
        <v>195</v>
      </c>
      <c r="C29" s="61"/>
      <c r="D29" s="61"/>
      <c r="E29" s="11"/>
      <c r="F29" s="2"/>
      <c r="G29" s="2"/>
    </row>
    <row r="30" spans="1:7" ht="31.95" customHeight="1" x14ac:dyDescent="0.25">
      <c r="A30" s="57"/>
      <c r="B30" s="63" t="s">
        <v>173</v>
      </c>
      <c r="C30" s="61"/>
      <c r="D30" s="61" t="s">
        <v>2</v>
      </c>
      <c r="E30" s="11">
        <v>2</v>
      </c>
      <c r="F30" s="1"/>
      <c r="G30" s="2" t="str">
        <f t="shared" ref="G30" si="7">IF(OR(ISTEXT(F30),ISBLANK(F30)), "$   - ",ROUND(E30*F30,2))</f>
        <v xml:space="preserve">$   - </v>
      </c>
    </row>
    <row r="31" spans="1:7" ht="31.95" customHeight="1" x14ac:dyDescent="0.25">
      <c r="A31" s="57" t="s">
        <v>73</v>
      </c>
      <c r="B31" s="60" t="s">
        <v>264</v>
      </c>
      <c r="C31" s="61" t="s">
        <v>33</v>
      </c>
      <c r="D31" s="61"/>
      <c r="E31" s="11"/>
      <c r="F31" s="2"/>
      <c r="G31" s="2"/>
    </row>
    <row r="32" spans="1:7" ht="31.95" customHeight="1" x14ac:dyDescent="0.25">
      <c r="A32" s="57"/>
      <c r="B32" s="62" t="s">
        <v>39</v>
      </c>
      <c r="C32" s="61"/>
      <c r="D32" s="61" t="s">
        <v>2</v>
      </c>
      <c r="E32" s="11">
        <f>E27</f>
        <v>34</v>
      </c>
      <c r="F32" s="1"/>
      <c r="G32" s="2" t="str">
        <f t="shared" ref="G32:G33" si="8">IF(OR(ISTEXT(F32),ISBLANK(F32)), "$   - ",ROUND(E32*F32,2))</f>
        <v xml:space="preserve">$   - </v>
      </c>
    </row>
    <row r="33" spans="1:7" ht="31.95" customHeight="1" x14ac:dyDescent="0.25">
      <c r="A33" s="57" t="s">
        <v>74</v>
      </c>
      <c r="B33" s="60" t="s">
        <v>65</v>
      </c>
      <c r="C33" s="61" t="s">
        <v>33</v>
      </c>
      <c r="D33" s="61" t="s">
        <v>2</v>
      </c>
      <c r="E33" s="11">
        <f>E27+E30</f>
        <v>36</v>
      </c>
      <c r="F33" s="1"/>
      <c r="G33" s="2" t="str">
        <f t="shared" si="8"/>
        <v xml:space="preserve">$   - </v>
      </c>
    </row>
    <row r="34" spans="1:7" ht="31.95" customHeight="1" x14ac:dyDescent="0.25">
      <c r="A34" s="57" t="s">
        <v>234</v>
      </c>
      <c r="B34" s="60" t="s">
        <v>46</v>
      </c>
      <c r="C34" s="61" t="s">
        <v>270</v>
      </c>
      <c r="D34" s="61"/>
      <c r="E34" s="11"/>
      <c r="F34" s="2"/>
      <c r="G34" s="2"/>
    </row>
    <row r="35" spans="1:7" ht="31.95" customHeight="1" x14ac:dyDescent="0.25">
      <c r="A35" s="57"/>
      <c r="B35" s="62" t="s">
        <v>47</v>
      </c>
      <c r="C35" s="61"/>
      <c r="D35" s="61" t="s">
        <v>29</v>
      </c>
      <c r="E35" s="11">
        <v>40</v>
      </c>
      <c r="F35" s="1"/>
      <c r="G35" s="2" t="str">
        <f t="shared" ref="G35:G36" si="9">IF(OR(ISTEXT(F35),ISBLANK(F35)), "$   - ",ROUND(E35*F35,2))</f>
        <v xml:space="preserve">$   - </v>
      </c>
    </row>
    <row r="36" spans="1:7" ht="31.95" customHeight="1" x14ac:dyDescent="0.25">
      <c r="A36" s="57" t="s">
        <v>180</v>
      </c>
      <c r="B36" s="60" t="s">
        <v>253</v>
      </c>
      <c r="C36" s="61" t="s">
        <v>277</v>
      </c>
      <c r="D36" s="61" t="s">
        <v>29</v>
      </c>
      <c r="E36" s="11">
        <v>40</v>
      </c>
      <c r="F36" s="1"/>
      <c r="G36" s="2" t="str">
        <f t="shared" si="9"/>
        <v xml:space="preserve">$   - </v>
      </c>
    </row>
    <row r="37" spans="1:7" ht="31.95" customHeight="1" x14ac:dyDescent="0.25">
      <c r="A37" s="57" t="s">
        <v>75</v>
      </c>
      <c r="B37" s="60" t="s">
        <v>48</v>
      </c>
      <c r="C37" s="61" t="s">
        <v>147</v>
      </c>
      <c r="D37" s="61"/>
      <c r="E37" s="11"/>
      <c r="F37" s="2"/>
      <c r="G37" s="2"/>
    </row>
    <row r="38" spans="1:7" ht="31.95" customHeight="1" x14ac:dyDescent="0.25">
      <c r="A38" s="57"/>
      <c r="B38" s="62" t="s">
        <v>49</v>
      </c>
      <c r="C38" s="61"/>
      <c r="D38" s="61" t="s">
        <v>29</v>
      </c>
      <c r="E38" s="11">
        <v>15</v>
      </c>
      <c r="F38" s="1"/>
      <c r="G38" s="2" t="str">
        <f t="shared" ref="G38" si="10">IF(OR(ISTEXT(F38),ISBLANK(F38)), "$   - ",ROUND(E38*F38,2))</f>
        <v xml:space="preserve">$   - </v>
      </c>
    </row>
    <row r="39" spans="1:7" ht="31.95" customHeight="1" x14ac:dyDescent="0.25">
      <c r="A39" s="57" t="s">
        <v>181</v>
      </c>
      <c r="B39" s="60" t="s">
        <v>50</v>
      </c>
      <c r="C39" s="61" t="s">
        <v>282</v>
      </c>
      <c r="D39" s="61"/>
      <c r="E39" s="11"/>
      <c r="F39" s="2"/>
      <c r="G39" s="2"/>
    </row>
    <row r="40" spans="1:7" ht="31.95" customHeight="1" x14ac:dyDescent="0.25">
      <c r="A40" s="57"/>
      <c r="B40" s="62" t="s">
        <v>51</v>
      </c>
      <c r="C40" s="61"/>
      <c r="D40" s="61" t="s">
        <v>40</v>
      </c>
      <c r="E40" s="11">
        <v>10</v>
      </c>
      <c r="F40" s="1"/>
      <c r="G40" s="2" t="str">
        <f t="shared" ref="G40:G44" si="11">IF(OR(ISTEXT(F40),ISBLANK(F40)), "$   - ",ROUND(E40*F40,2))</f>
        <v xml:space="preserve">$   - </v>
      </c>
    </row>
    <row r="41" spans="1:7" ht="31.95" customHeight="1" x14ac:dyDescent="0.25">
      <c r="A41" s="57"/>
      <c r="B41" s="62" t="s">
        <v>52</v>
      </c>
      <c r="C41" s="61"/>
      <c r="D41" s="61" t="s">
        <v>40</v>
      </c>
      <c r="E41" s="11">
        <v>10</v>
      </c>
      <c r="F41" s="1"/>
      <c r="G41" s="2" t="str">
        <f t="shared" si="11"/>
        <v xml:space="preserve">$   - </v>
      </c>
    </row>
    <row r="42" spans="1:7" ht="31.95" customHeight="1" x14ac:dyDescent="0.25">
      <c r="A42" s="57" t="s">
        <v>76</v>
      </c>
      <c r="B42" s="12" t="s">
        <v>267</v>
      </c>
      <c r="C42" s="11" t="s">
        <v>262</v>
      </c>
      <c r="D42" s="11"/>
      <c r="E42" s="11"/>
      <c r="F42" s="2"/>
      <c r="G42" s="2"/>
    </row>
    <row r="43" spans="1:7" ht="31.95" customHeight="1" x14ac:dyDescent="0.25">
      <c r="A43" s="57"/>
      <c r="B43" s="62" t="s">
        <v>268</v>
      </c>
      <c r="C43" s="61"/>
      <c r="D43" s="61" t="s">
        <v>2</v>
      </c>
      <c r="E43" s="11">
        <v>1</v>
      </c>
      <c r="F43" s="1"/>
      <c r="G43" s="2" t="str">
        <f t="shared" ref="G43" si="12">IF(OR(ISTEXT(F43),ISBLANK(F43)), "$   - ",ROUND(E43*F43,2))</f>
        <v xml:space="preserve">$   - </v>
      </c>
    </row>
    <row r="44" spans="1:7" ht="31.95" customHeight="1" x14ac:dyDescent="0.25">
      <c r="A44" s="57" t="s">
        <v>77</v>
      </c>
      <c r="B44" s="12" t="s">
        <v>130</v>
      </c>
      <c r="C44" s="11" t="s">
        <v>231</v>
      </c>
      <c r="D44" s="11" t="s">
        <v>29</v>
      </c>
      <c r="E44" s="11">
        <v>10</v>
      </c>
      <c r="F44" s="1"/>
      <c r="G44" s="2" t="str">
        <f t="shared" si="11"/>
        <v xml:space="preserve">$   - </v>
      </c>
    </row>
    <row r="45" spans="1:7" ht="31.2" customHeight="1" thickBot="1" x14ac:dyDescent="0.3">
      <c r="A45" s="64" t="s">
        <v>13</v>
      </c>
      <c r="B45" s="126" t="str">
        <f>B9</f>
        <v>Royal Crescent - McGregor Street to McGregor Street</v>
      </c>
      <c r="C45" s="127"/>
      <c r="D45" s="127"/>
      <c r="E45" s="127"/>
      <c r="F45" s="65" t="s">
        <v>14</v>
      </c>
      <c r="G45" s="66">
        <f>SUM(G10:G44)</f>
        <v>0</v>
      </c>
    </row>
    <row r="46" spans="1:7" ht="31.2" customHeight="1" thickTop="1" x14ac:dyDescent="0.25">
      <c r="A46" s="139" t="s">
        <v>15</v>
      </c>
      <c r="B46" s="139"/>
      <c r="C46" s="139"/>
      <c r="D46" s="139"/>
      <c r="E46" s="139"/>
      <c r="F46" s="139"/>
      <c r="G46" s="140"/>
    </row>
    <row r="47" spans="1:7" ht="31.2" customHeight="1" x14ac:dyDescent="0.25">
      <c r="A47" s="67" t="s">
        <v>16</v>
      </c>
      <c r="B47" s="141" t="s">
        <v>150</v>
      </c>
      <c r="C47" s="141"/>
      <c r="D47" s="141"/>
      <c r="E47" s="141"/>
      <c r="F47" s="141"/>
      <c r="G47" s="142"/>
    </row>
    <row r="48" spans="1:7" ht="31.2" customHeight="1" x14ac:dyDescent="0.25">
      <c r="A48" s="68" t="s">
        <v>78</v>
      </c>
      <c r="B48" s="69" t="s">
        <v>32</v>
      </c>
      <c r="C48" s="70" t="s">
        <v>33</v>
      </c>
      <c r="D48" s="70"/>
      <c r="E48" s="71"/>
      <c r="F48" s="72"/>
      <c r="G48" s="72"/>
    </row>
    <row r="49" spans="1:7" ht="31.2" customHeight="1" x14ac:dyDescent="0.25">
      <c r="A49" s="57"/>
      <c r="B49" s="62" t="s">
        <v>172</v>
      </c>
      <c r="C49" s="61"/>
      <c r="D49" s="61"/>
      <c r="E49" s="11"/>
      <c r="F49" s="2"/>
      <c r="G49" s="2"/>
    </row>
    <row r="50" spans="1:7" ht="31.2" customHeight="1" x14ac:dyDescent="0.25">
      <c r="A50" s="57"/>
      <c r="B50" s="20" t="s">
        <v>34</v>
      </c>
      <c r="C50" s="61"/>
      <c r="D50" s="61" t="s">
        <v>35</v>
      </c>
      <c r="E50" s="10">
        <v>180</v>
      </c>
      <c r="F50" s="58"/>
      <c r="G50" s="2" t="str">
        <f t="shared" ref="G50:G68" si="13">IF(OR(ISTEXT(F50),ISBLANK(F50)), "$   - ",ROUND(E50*F50,2))</f>
        <v xml:space="preserve">$   - </v>
      </c>
    </row>
    <row r="51" spans="1:7" ht="31.2" customHeight="1" x14ac:dyDescent="0.25">
      <c r="A51" s="57" t="s">
        <v>79</v>
      </c>
      <c r="B51" s="73" t="s">
        <v>55</v>
      </c>
      <c r="C51" s="11" t="s">
        <v>33</v>
      </c>
      <c r="D51" s="61"/>
      <c r="E51" s="10"/>
      <c r="F51" s="2"/>
      <c r="G51" s="2"/>
    </row>
    <row r="52" spans="1:7" ht="31.2" customHeight="1" x14ac:dyDescent="0.25">
      <c r="A52" s="57"/>
      <c r="B52" s="62" t="s">
        <v>56</v>
      </c>
      <c r="C52" s="61"/>
      <c r="D52" s="61" t="s">
        <v>2</v>
      </c>
      <c r="E52" s="10">
        <v>1</v>
      </c>
      <c r="F52" s="58"/>
      <c r="G52" s="2" t="str">
        <f t="shared" si="13"/>
        <v xml:space="preserve">$   - </v>
      </c>
    </row>
    <row r="53" spans="1:7" ht="31.95" customHeight="1" x14ac:dyDescent="0.25">
      <c r="A53" s="57" t="s">
        <v>182</v>
      </c>
      <c r="B53" s="13" t="s">
        <v>36</v>
      </c>
      <c r="C53" s="11" t="s">
        <v>33</v>
      </c>
      <c r="D53" s="10"/>
      <c r="E53" s="10"/>
      <c r="F53" s="2"/>
      <c r="G53" s="2"/>
    </row>
    <row r="54" spans="1:7" ht="31.95" customHeight="1" x14ac:dyDescent="0.25">
      <c r="A54" s="57"/>
      <c r="B54" s="19" t="s">
        <v>172</v>
      </c>
      <c r="C54" s="11"/>
      <c r="D54" s="10" t="s">
        <v>2</v>
      </c>
      <c r="E54" s="10">
        <v>1</v>
      </c>
      <c r="F54" s="1"/>
      <c r="G54" s="2" t="str">
        <f t="shared" ref="G54" si="14">IF(OR(ISTEXT(F54),ISBLANK(F54)), "$   - ",ROUND(E54*F54,2))</f>
        <v xml:space="preserve">$   - </v>
      </c>
    </row>
    <row r="55" spans="1:7" ht="31.2" customHeight="1" x14ac:dyDescent="0.25">
      <c r="A55" s="57" t="s">
        <v>80</v>
      </c>
      <c r="B55" s="73" t="s">
        <v>37</v>
      </c>
      <c r="C55" s="61" t="s">
        <v>33</v>
      </c>
      <c r="D55" s="61"/>
      <c r="E55" s="11"/>
      <c r="F55" s="2"/>
      <c r="G55" s="2"/>
    </row>
    <row r="56" spans="1:7" ht="31.95" customHeight="1" x14ac:dyDescent="0.25">
      <c r="A56" s="57"/>
      <c r="B56" s="62" t="s">
        <v>125</v>
      </c>
      <c r="C56" s="61"/>
      <c r="D56" s="61"/>
      <c r="E56" s="10"/>
      <c r="F56" s="2"/>
      <c r="G56" s="2"/>
    </row>
    <row r="57" spans="1:7" ht="31.95" customHeight="1" x14ac:dyDescent="0.25">
      <c r="A57" s="57"/>
      <c r="B57" s="63" t="s">
        <v>176</v>
      </c>
      <c r="C57" s="61"/>
      <c r="D57" s="61" t="s">
        <v>2</v>
      </c>
      <c r="E57" s="10">
        <v>4</v>
      </c>
      <c r="F57" s="1"/>
      <c r="G57" s="2" t="str">
        <f t="shared" ref="G57" si="15">IF(OR(ISTEXT(F57),ISBLANK(F57)), "$   - ",ROUND(E57*F57,2))</f>
        <v xml:space="preserve">$   - </v>
      </c>
    </row>
    <row r="58" spans="1:7" ht="31.2" customHeight="1" x14ac:dyDescent="0.25">
      <c r="A58" s="57" t="s">
        <v>81</v>
      </c>
      <c r="B58" s="73" t="s">
        <v>38</v>
      </c>
      <c r="C58" s="61" t="s">
        <v>33</v>
      </c>
      <c r="D58" s="61"/>
      <c r="E58" s="11"/>
      <c r="F58" s="2"/>
      <c r="G58" s="2"/>
    </row>
    <row r="59" spans="1:7" ht="31.2" customHeight="1" x14ac:dyDescent="0.25">
      <c r="A59" s="57"/>
      <c r="B59" s="62" t="s">
        <v>39</v>
      </c>
      <c r="C59" s="61"/>
      <c r="D59" s="61"/>
      <c r="E59" s="10"/>
      <c r="F59" s="2"/>
      <c r="G59" s="2"/>
    </row>
    <row r="60" spans="1:7" ht="31.2" customHeight="1" x14ac:dyDescent="0.25">
      <c r="A60" s="57"/>
      <c r="B60" s="63" t="s">
        <v>34</v>
      </c>
      <c r="C60" s="61"/>
      <c r="D60" s="61" t="s">
        <v>40</v>
      </c>
      <c r="E60" s="10">
        <v>20</v>
      </c>
      <c r="F60" s="1"/>
      <c r="G60" s="2" t="str">
        <f t="shared" si="13"/>
        <v xml:space="preserve">$   - </v>
      </c>
    </row>
    <row r="61" spans="1:7" ht="31.2" customHeight="1" x14ac:dyDescent="0.25">
      <c r="A61" s="57" t="s">
        <v>82</v>
      </c>
      <c r="B61" s="73" t="s">
        <v>41</v>
      </c>
      <c r="C61" s="61" t="s">
        <v>33</v>
      </c>
      <c r="D61" s="61"/>
      <c r="E61" s="10"/>
      <c r="F61" s="2"/>
      <c r="G61" s="2"/>
    </row>
    <row r="62" spans="1:7" ht="31.2" customHeight="1" x14ac:dyDescent="0.25">
      <c r="A62" s="57"/>
      <c r="B62" s="62" t="s">
        <v>39</v>
      </c>
      <c r="C62" s="61"/>
      <c r="D62" s="61" t="s">
        <v>2</v>
      </c>
      <c r="E62" s="10">
        <v>22</v>
      </c>
      <c r="F62" s="1"/>
      <c r="G62" s="2" t="str">
        <f t="shared" si="13"/>
        <v xml:space="preserve">$   - </v>
      </c>
    </row>
    <row r="63" spans="1:7" ht="31.2" customHeight="1" x14ac:dyDescent="0.25">
      <c r="A63" s="57" t="s">
        <v>235</v>
      </c>
      <c r="B63" s="73" t="s">
        <v>42</v>
      </c>
      <c r="C63" s="61" t="s">
        <v>33</v>
      </c>
      <c r="D63" s="61"/>
      <c r="E63" s="10"/>
      <c r="F63" s="2"/>
      <c r="G63" s="2"/>
    </row>
    <row r="64" spans="1:7" ht="31.2" customHeight="1" x14ac:dyDescent="0.25">
      <c r="A64" s="57"/>
      <c r="B64" s="62" t="s">
        <v>195</v>
      </c>
      <c r="C64" s="61"/>
      <c r="D64" s="61"/>
      <c r="E64" s="10"/>
      <c r="F64" s="2"/>
      <c r="G64" s="2"/>
    </row>
    <row r="65" spans="1:7" ht="31.2" customHeight="1" x14ac:dyDescent="0.25">
      <c r="A65" s="57"/>
      <c r="B65" s="63" t="s">
        <v>173</v>
      </c>
      <c r="C65" s="61"/>
      <c r="D65" s="61" t="s">
        <v>2</v>
      </c>
      <c r="E65" s="11">
        <v>2</v>
      </c>
      <c r="F65" s="1"/>
      <c r="G65" s="2" t="str">
        <f t="shared" si="13"/>
        <v xml:space="preserve">$   - </v>
      </c>
    </row>
    <row r="66" spans="1:7" ht="31.2" customHeight="1" x14ac:dyDescent="0.25">
      <c r="A66" s="57" t="s">
        <v>236</v>
      </c>
      <c r="B66" s="73" t="s">
        <v>264</v>
      </c>
      <c r="C66" s="61" t="s">
        <v>33</v>
      </c>
      <c r="D66" s="61"/>
      <c r="E66" s="10"/>
      <c r="F66" s="2"/>
      <c r="G66" s="2"/>
    </row>
    <row r="67" spans="1:7" ht="31.2" customHeight="1" x14ac:dyDescent="0.25">
      <c r="A67" s="57"/>
      <c r="B67" s="62" t="s">
        <v>39</v>
      </c>
      <c r="C67" s="61"/>
      <c r="D67" s="61" t="s">
        <v>2</v>
      </c>
      <c r="E67" s="10">
        <f>E62</f>
        <v>22</v>
      </c>
      <c r="F67" s="1"/>
      <c r="G67" s="2" t="str">
        <f t="shared" si="13"/>
        <v xml:space="preserve">$   - </v>
      </c>
    </row>
    <row r="68" spans="1:7" ht="31.95" customHeight="1" x14ac:dyDescent="0.25">
      <c r="A68" s="57" t="s">
        <v>83</v>
      </c>
      <c r="B68" s="60" t="s">
        <v>65</v>
      </c>
      <c r="C68" s="61" t="s">
        <v>33</v>
      </c>
      <c r="D68" s="61" t="s">
        <v>2</v>
      </c>
      <c r="E68" s="11">
        <f>E62+E65</f>
        <v>24</v>
      </c>
      <c r="F68" s="1"/>
      <c r="G68" s="2" t="str">
        <f t="shared" si="13"/>
        <v xml:space="preserve">$   - </v>
      </c>
    </row>
    <row r="69" spans="1:7" ht="31.2" customHeight="1" x14ac:dyDescent="0.25">
      <c r="A69" s="57" t="s">
        <v>136</v>
      </c>
      <c r="B69" s="60" t="s">
        <v>48</v>
      </c>
      <c r="C69" s="61" t="s">
        <v>147</v>
      </c>
      <c r="D69" s="61"/>
      <c r="E69" s="10"/>
      <c r="F69" s="2"/>
      <c r="G69" s="2"/>
    </row>
    <row r="70" spans="1:7" ht="31.2" customHeight="1" x14ac:dyDescent="0.25">
      <c r="A70" s="57"/>
      <c r="B70" s="62" t="s">
        <v>49</v>
      </c>
      <c r="C70" s="61"/>
      <c r="D70" s="61" t="s">
        <v>29</v>
      </c>
      <c r="E70" s="11">
        <v>33</v>
      </c>
      <c r="F70" s="1"/>
      <c r="G70" s="74" t="str">
        <f>IF(OR(ISTEXT(F70),ISBLANK(F70)), "$   - ",ROUND(E70*F70,2))</f>
        <v xml:space="preserve">$   - </v>
      </c>
    </row>
    <row r="71" spans="1:7" ht="31.95" customHeight="1" x14ac:dyDescent="0.25">
      <c r="A71" s="57" t="s">
        <v>237</v>
      </c>
      <c r="B71" s="73" t="s">
        <v>117</v>
      </c>
      <c r="C71" s="61" t="s">
        <v>272</v>
      </c>
      <c r="D71" s="61" t="s">
        <v>29</v>
      </c>
      <c r="E71" s="10">
        <v>5</v>
      </c>
      <c r="F71" s="1"/>
      <c r="G71" s="2" t="str">
        <f>IF(OR(ISTEXT(F71),ISBLANK(F71)), "$   - ",ROUND(E71*F71,2))</f>
        <v xml:space="preserve">$   - </v>
      </c>
    </row>
    <row r="72" spans="1:7" ht="31.2" customHeight="1" thickBot="1" x14ac:dyDescent="0.3">
      <c r="A72" s="64" t="s">
        <v>16</v>
      </c>
      <c r="B72" s="126" t="str">
        <f>B47</f>
        <v>Royal Avenue - McGregor Street to Andrews Street</v>
      </c>
      <c r="C72" s="127"/>
      <c r="D72" s="127"/>
      <c r="E72" s="127"/>
      <c r="F72" s="65" t="s">
        <v>14</v>
      </c>
      <c r="G72" s="66">
        <f>SUM(G48:G71)</f>
        <v>0</v>
      </c>
    </row>
    <row r="73" spans="1:7" ht="31.2" customHeight="1" thickTop="1" x14ac:dyDescent="0.25">
      <c r="A73" s="143" t="s">
        <v>17</v>
      </c>
      <c r="B73" s="144"/>
      <c r="C73" s="144"/>
      <c r="D73" s="144"/>
      <c r="E73" s="144"/>
      <c r="F73" s="144"/>
      <c r="G73" s="145"/>
    </row>
    <row r="74" spans="1:7" ht="31.2" customHeight="1" x14ac:dyDescent="0.25">
      <c r="A74" s="75" t="s">
        <v>18</v>
      </c>
      <c r="B74" s="146" t="s">
        <v>151</v>
      </c>
      <c r="C74" s="147"/>
      <c r="D74" s="147"/>
      <c r="E74" s="147"/>
      <c r="F74" s="147"/>
      <c r="G74" s="148"/>
    </row>
    <row r="75" spans="1:7" ht="31.2" customHeight="1" x14ac:dyDescent="0.25">
      <c r="A75" s="54" t="s">
        <v>84</v>
      </c>
      <c r="B75" s="55" t="s">
        <v>32</v>
      </c>
      <c r="C75" s="18" t="s">
        <v>33</v>
      </c>
      <c r="D75" s="9"/>
      <c r="E75" s="9"/>
      <c r="F75" s="56"/>
      <c r="G75" s="56"/>
    </row>
    <row r="76" spans="1:7" ht="31.2" customHeight="1" x14ac:dyDescent="0.25">
      <c r="A76" s="57"/>
      <c r="B76" s="19" t="s">
        <v>172</v>
      </c>
      <c r="C76" s="11"/>
      <c r="D76" s="11"/>
      <c r="E76" s="11"/>
      <c r="F76" s="2"/>
      <c r="G76" s="2"/>
    </row>
    <row r="77" spans="1:7" ht="31.2" customHeight="1" x14ac:dyDescent="0.25">
      <c r="A77" s="57"/>
      <c r="B77" s="20" t="s">
        <v>34</v>
      </c>
      <c r="C77" s="11"/>
      <c r="D77" s="10" t="s">
        <v>35</v>
      </c>
      <c r="E77" s="11">
        <v>560</v>
      </c>
      <c r="F77" s="58"/>
      <c r="G77" s="2" t="str">
        <f t="shared" ref="G77:G84" si="16">IF(OR(ISTEXT(F77),ISBLANK(F77)), "$   - ",ROUND(E77*F77,2))</f>
        <v xml:space="preserve">$   - </v>
      </c>
    </row>
    <row r="78" spans="1:7" ht="31.2" customHeight="1" x14ac:dyDescent="0.25">
      <c r="A78" s="57" t="s">
        <v>85</v>
      </c>
      <c r="B78" s="73" t="s">
        <v>55</v>
      </c>
      <c r="C78" s="11" t="s">
        <v>33</v>
      </c>
      <c r="D78" s="61"/>
      <c r="E78" s="11"/>
      <c r="F78" s="2"/>
      <c r="G78" s="2"/>
    </row>
    <row r="79" spans="1:7" ht="31.2" customHeight="1" x14ac:dyDescent="0.25">
      <c r="A79" s="57"/>
      <c r="B79" s="62" t="s">
        <v>56</v>
      </c>
      <c r="C79" s="61"/>
      <c r="D79" s="61" t="s">
        <v>2</v>
      </c>
      <c r="E79" s="11">
        <v>6</v>
      </c>
      <c r="F79" s="58"/>
      <c r="G79" s="2" t="str">
        <f t="shared" ref="G79" si="17">IF(OR(ISTEXT(F79),ISBLANK(F79)), "$   - ",ROUND(E79*F79,2))</f>
        <v xml:space="preserve">$   - </v>
      </c>
    </row>
    <row r="80" spans="1:7" ht="31.2" customHeight="1" x14ac:dyDescent="0.25">
      <c r="A80" s="57" t="s">
        <v>86</v>
      </c>
      <c r="B80" s="13" t="s">
        <v>36</v>
      </c>
      <c r="C80" s="11" t="s">
        <v>33</v>
      </c>
      <c r="D80" s="10"/>
      <c r="E80" s="11"/>
      <c r="F80" s="2"/>
      <c r="G80" s="2"/>
    </row>
    <row r="81" spans="1:7" ht="31.2" customHeight="1" x14ac:dyDescent="0.25">
      <c r="A81" s="57"/>
      <c r="B81" s="19" t="s">
        <v>172</v>
      </c>
      <c r="C81" s="11"/>
      <c r="D81" s="10" t="s">
        <v>2</v>
      </c>
      <c r="E81" s="11">
        <v>5</v>
      </c>
      <c r="F81" s="1"/>
      <c r="G81" s="2" t="str">
        <f t="shared" si="16"/>
        <v xml:space="preserve">$   - </v>
      </c>
    </row>
    <row r="82" spans="1:7" ht="31.2" customHeight="1" x14ac:dyDescent="0.25">
      <c r="A82" s="57" t="s">
        <v>87</v>
      </c>
      <c r="B82" s="13" t="s">
        <v>37</v>
      </c>
      <c r="C82" s="11" t="s">
        <v>33</v>
      </c>
      <c r="D82" s="10"/>
      <c r="E82" s="11"/>
      <c r="F82" s="2"/>
      <c r="G82" s="2"/>
    </row>
    <row r="83" spans="1:7" ht="31.95" customHeight="1" x14ac:dyDescent="0.25">
      <c r="A83" s="57"/>
      <c r="B83" s="19" t="s">
        <v>53</v>
      </c>
      <c r="C83" s="11"/>
      <c r="D83" s="10"/>
      <c r="E83" s="11"/>
      <c r="F83" s="2"/>
      <c r="G83" s="2"/>
    </row>
    <row r="84" spans="1:7" ht="31.95" customHeight="1" x14ac:dyDescent="0.25">
      <c r="A84" s="57"/>
      <c r="B84" s="20" t="s">
        <v>176</v>
      </c>
      <c r="C84" s="11"/>
      <c r="D84" s="11" t="s">
        <v>2</v>
      </c>
      <c r="E84" s="11">
        <v>2</v>
      </c>
      <c r="F84" s="1"/>
      <c r="G84" s="2" t="str">
        <f t="shared" si="16"/>
        <v xml:space="preserve">$   - </v>
      </c>
    </row>
    <row r="85" spans="1:7" ht="31.95" customHeight="1" x14ac:dyDescent="0.25">
      <c r="A85" s="57"/>
      <c r="B85" s="19" t="s">
        <v>188</v>
      </c>
      <c r="C85" s="11"/>
      <c r="D85" s="10"/>
      <c r="E85" s="11"/>
      <c r="F85" s="2"/>
      <c r="G85" s="2"/>
    </row>
    <row r="86" spans="1:7" ht="31.95" customHeight="1" x14ac:dyDescent="0.25">
      <c r="A86" s="57"/>
      <c r="B86" s="20" t="s">
        <v>176</v>
      </c>
      <c r="C86" s="11"/>
      <c r="D86" s="11" t="s">
        <v>2</v>
      </c>
      <c r="E86" s="11">
        <v>2</v>
      </c>
      <c r="F86" s="1"/>
      <c r="G86" s="2" t="str">
        <f t="shared" ref="G86" si="18">IF(OR(ISTEXT(F86),ISBLANK(F86)), "$   - ",ROUND(E86*F86,2))</f>
        <v xml:space="preserve">$   - </v>
      </c>
    </row>
    <row r="87" spans="1:7" ht="31.95" customHeight="1" x14ac:dyDescent="0.25">
      <c r="A87" s="57"/>
      <c r="B87" s="62" t="s">
        <v>208</v>
      </c>
      <c r="C87" s="61"/>
      <c r="D87" s="61"/>
      <c r="E87" s="11"/>
      <c r="F87" s="2"/>
      <c r="G87" s="2"/>
    </row>
    <row r="88" spans="1:7" ht="31.95" customHeight="1" x14ac:dyDescent="0.25">
      <c r="A88" s="57"/>
      <c r="B88" s="63" t="s">
        <v>196</v>
      </c>
      <c r="C88" s="61"/>
      <c r="D88" s="61" t="s">
        <v>2</v>
      </c>
      <c r="E88" s="11">
        <v>1</v>
      </c>
      <c r="F88" s="1"/>
      <c r="G88" s="2" t="str">
        <f t="shared" ref="G88" si="19">IF(OR(ISTEXT(F88),ISBLANK(F88)), "$   - ",ROUND(E88*F88,2))</f>
        <v xml:space="preserve">$   - </v>
      </c>
    </row>
    <row r="89" spans="1:7" ht="31.2" customHeight="1" x14ac:dyDescent="0.25">
      <c r="A89" s="57" t="s">
        <v>88</v>
      </c>
      <c r="B89" s="73" t="s">
        <v>38</v>
      </c>
      <c r="C89" s="61" t="s">
        <v>33</v>
      </c>
      <c r="D89" s="61"/>
      <c r="E89" s="11"/>
      <c r="F89" s="2"/>
      <c r="G89" s="2"/>
    </row>
    <row r="90" spans="1:7" ht="31.2" customHeight="1" x14ac:dyDescent="0.25">
      <c r="A90" s="57"/>
      <c r="B90" s="62" t="s">
        <v>39</v>
      </c>
      <c r="C90" s="61"/>
      <c r="D90" s="61"/>
      <c r="E90" s="11"/>
      <c r="F90" s="2"/>
      <c r="G90" s="2"/>
    </row>
    <row r="91" spans="1:7" ht="31.2" customHeight="1" x14ac:dyDescent="0.25">
      <c r="A91" s="57"/>
      <c r="B91" s="63" t="s">
        <v>34</v>
      </c>
      <c r="C91" s="61"/>
      <c r="D91" s="61" t="s">
        <v>40</v>
      </c>
      <c r="E91" s="11">
        <v>450</v>
      </c>
      <c r="F91" s="1"/>
      <c r="G91" s="2" t="str">
        <f t="shared" ref="G91" si="20">IF(OR(ISTEXT(F91),ISBLANK(F91)), "$   - ",ROUND(E91*F91,2))</f>
        <v xml:space="preserve">$   - </v>
      </c>
    </row>
    <row r="92" spans="1:7" ht="31.2" customHeight="1" x14ac:dyDescent="0.25">
      <c r="A92" s="57"/>
      <c r="B92" s="62" t="s">
        <v>218</v>
      </c>
      <c r="C92" s="61"/>
      <c r="D92" s="61"/>
      <c r="E92" s="11"/>
      <c r="F92" s="2"/>
      <c r="G92" s="2"/>
    </row>
    <row r="93" spans="1:7" ht="31.2" customHeight="1" x14ac:dyDescent="0.25">
      <c r="A93" s="57"/>
      <c r="B93" s="63" t="s">
        <v>34</v>
      </c>
      <c r="C93" s="61"/>
      <c r="D93" s="61" t="s">
        <v>40</v>
      </c>
      <c r="E93" s="11">
        <v>2</v>
      </c>
      <c r="F93" s="1"/>
      <c r="G93" s="2" t="str">
        <f t="shared" ref="G93" si="21">IF(OR(ISTEXT(F93),ISBLANK(F93)), "$   - ",ROUND(E93*F93,2))</f>
        <v xml:space="preserve">$   - </v>
      </c>
    </row>
    <row r="94" spans="1:7" ht="31.2" customHeight="1" x14ac:dyDescent="0.25">
      <c r="A94" s="57" t="s">
        <v>89</v>
      </c>
      <c r="B94" s="13" t="s">
        <v>41</v>
      </c>
      <c r="C94" s="11" t="s">
        <v>33</v>
      </c>
      <c r="D94" s="10"/>
      <c r="E94" s="11"/>
      <c r="F94" s="2"/>
      <c r="G94" s="2"/>
    </row>
    <row r="95" spans="1:7" ht="31.2" customHeight="1" x14ac:dyDescent="0.25">
      <c r="A95" s="57"/>
      <c r="B95" s="19" t="s">
        <v>39</v>
      </c>
      <c r="C95" s="11"/>
      <c r="D95" s="10" t="s">
        <v>2</v>
      </c>
      <c r="E95" s="11">
        <v>66</v>
      </c>
      <c r="F95" s="1"/>
      <c r="G95" s="2" t="str">
        <f t="shared" ref="G95:G106" si="22">IF(OR(ISTEXT(F95),ISBLANK(F95)), "$   - ",ROUND(E95*F95,2))</f>
        <v xml:space="preserve">$   - </v>
      </c>
    </row>
    <row r="96" spans="1:7" ht="31.2" customHeight="1" x14ac:dyDescent="0.25">
      <c r="A96" s="57"/>
      <c r="B96" s="19" t="s">
        <v>218</v>
      </c>
      <c r="C96" s="11"/>
      <c r="D96" s="10" t="s">
        <v>2</v>
      </c>
      <c r="E96" s="11">
        <v>1</v>
      </c>
      <c r="F96" s="1"/>
      <c r="G96" s="2" t="str">
        <f t="shared" si="22"/>
        <v xml:space="preserve">$   - </v>
      </c>
    </row>
    <row r="97" spans="1:7" ht="31.2" customHeight="1" x14ac:dyDescent="0.25">
      <c r="A97" s="57" t="s">
        <v>90</v>
      </c>
      <c r="B97" s="73" t="s">
        <v>61</v>
      </c>
      <c r="C97" s="61" t="s">
        <v>33</v>
      </c>
      <c r="D97" s="61"/>
      <c r="E97" s="11"/>
      <c r="F97" s="2"/>
      <c r="G97" s="2"/>
    </row>
    <row r="98" spans="1:7" ht="31.2" customHeight="1" x14ac:dyDescent="0.25">
      <c r="A98" s="57"/>
      <c r="B98" s="62" t="s">
        <v>39</v>
      </c>
      <c r="C98" s="61"/>
      <c r="D98" s="61" t="s">
        <v>2</v>
      </c>
      <c r="E98" s="11">
        <v>42</v>
      </c>
      <c r="F98" s="1"/>
      <c r="G98" s="2" t="str">
        <f t="shared" ref="G98" si="23">IF(OR(ISTEXT(F98),ISBLANK(F98)), "$   - ",ROUND(E98*F98,2))</f>
        <v xml:space="preserve">$   - </v>
      </c>
    </row>
    <row r="99" spans="1:7" ht="31.2" customHeight="1" x14ac:dyDescent="0.25">
      <c r="A99" s="57" t="s">
        <v>91</v>
      </c>
      <c r="B99" s="13" t="s">
        <v>64</v>
      </c>
      <c r="C99" s="11" t="s">
        <v>33</v>
      </c>
      <c r="D99" s="11"/>
      <c r="E99" s="11"/>
      <c r="F99" s="2"/>
      <c r="G99" s="2"/>
    </row>
    <row r="100" spans="1:7" ht="31.2" customHeight="1" x14ac:dyDescent="0.25">
      <c r="A100" s="57"/>
      <c r="B100" s="19" t="s">
        <v>39</v>
      </c>
      <c r="C100" s="76"/>
      <c r="D100" s="10" t="s">
        <v>2</v>
      </c>
      <c r="E100" s="11">
        <f>E98</f>
        <v>42</v>
      </c>
      <c r="F100" s="1"/>
      <c r="G100" s="2" t="str">
        <f t="shared" ref="G100" si="24">IF(OR(ISTEXT(F100),ISBLANK(F100)), "$   - ",ROUND(E100*F100,2))</f>
        <v xml:space="preserve">$   - </v>
      </c>
    </row>
    <row r="101" spans="1:7" ht="31.2" customHeight="1" x14ac:dyDescent="0.25">
      <c r="A101" s="57" t="s">
        <v>92</v>
      </c>
      <c r="B101" s="13" t="s">
        <v>42</v>
      </c>
      <c r="C101" s="11" t="s">
        <v>33</v>
      </c>
      <c r="D101" s="10"/>
      <c r="E101" s="11"/>
      <c r="F101" s="2"/>
      <c r="G101" s="2"/>
    </row>
    <row r="102" spans="1:7" ht="31.2" customHeight="1" x14ac:dyDescent="0.25">
      <c r="A102" s="57"/>
      <c r="B102" s="19" t="s">
        <v>195</v>
      </c>
      <c r="C102" s="11"/>
      <c r="D102" s="10"/>
      <c r="E102" s="11"/>
      <c r="F102" s="2"/>
      <c r="G102" s="2"/>
    </row>
    <row r="103" spans="1:7" ht="31.95" customHeight="1" x14ac:dyDescent="0.25">
      <c r="A103" s="57"/>
      <c r="B103" s="20" t="s">
        <v>173</v>
      </c>
      <c r="C103" s="11"/>
      <c r="D103" s="10" t="s">
        <v>2</v>
      </c>
      <c r="E103" s="11">
        <v>1</v>
      </c>
      <c r="F103" s="1"/>
      <c r="G103" s="2" t="str">
        <f t="shared" si="22"/>
        <v xml:space="preserve">$   - </v>
      </c>
    </row>
    <row r="104" spans="1:7" ht="31.95" customHeight="1" x14ac:dyDescent="0.25">
      <c r="A104" s="57" t="s">
        <v>197</v>
      </c>
      <c r="B104" s="13" t="s">
        <v>263</v>
      </c>
      <c r="C104" s="11" t="s">
        <v>33</v>
      </c>
      <c r="D104" s="11"/>
      <c r="E104" s="11"/>
      <c r="F104" s="2"/>
      <c r="G104" s="2"/>
    </row>
    <row r="105" spans="1:7" ht="31.95" customHeight="1" x14ac:dyDescent="0.25">
      <c r="A105" s="57"/>
      <c r="B105" s="19" t="s">
        <v>39</v>
      </c>
      <c r="C105" s="11"/>
      <c r="D105" s="10" t="s">
        <v>2</v>
      </c>
      <c r="E105" s="11">
        <v>66</v>
      </c>
      <c r="F105" s="1"/>
      <c r="G105" s="2" t="str">
        <f t="shared" si="22"/>
        <v xml:space="preserve">$   - </v>
      </c>
    </row>
    <row r="106" spans="1:7" ht="31.95" customHeight="1" x14ac:dyDescent="0.25">
      <c r="A106" s="57"/>
      <c r="B106" s="19" t="s">
        <v>218</v>
      </c>
      <c r="C106" s="11"/>
      <c r="D106" s="10" t="s">
        <v>2</v>
      </c>
      <c r="E106" s="11">
        <v>1</v>
      </c>
      <c r="F106" s="1"/>
      <c r="G106" s="2" t="str">
        <f t="shared" si="22"/>
        <v xml:space="preserve">$   - </v>
      </c>
    </row>
    <row r="107" spans="1:7" ht="31.2" customHeight="1" x14ac:dyDescent="0.25">
      <c r="A107" s="57" t="s">
        <v>238</v>
      </c>
      <c r="B107" s="14" t="s">
        <v>44</v>
      </c>
      <c r="C107" s="61" t="s">
        <v>33</v>
      </c>
      <c r="D107" s="10"/>
      <c r="E107" s="11"/>
      <c r="F107" s="2"/>
      <c r="G107" s="2"/>
    </row>
    <row r="108" spans="1:7" ht="31.2" customHeight="1" x14ac:dyDescent="0.25">
      <c r="A108" s="57"/>
      <c r="B108" s="62" t="s">
        <v>45</v>
      </c>
      <c r="C108" s="61"/>
      <c r="D108" s="61" t="s">
        <v>2</v>
      </c>
      <c r="E108" s="11">
        <v>42</v>
      </c>
      <c r="F108" s="1"/>
      <c r="G108" s="2" t="str">
        <f t="shared" ref="G108:G109" si="25">IF(OR(ISTEXT(F108),ISBLANK(F108)), "$   - ",ROUND(E108*F108,2))</f>
        <v xml:space="preserve">$   - </v>
      </c>
    </row>
    <row r="109" spans="1:7" ht="31.2" customHeight="1" x14ac:dyDescent="0.25">
      <c r="A109" s="57" t="s">
        <v>239</v>
      </c>
      <c r="B109" s="60" t="s">
        <v>65</v>
      </c>
      <c r="C109" s="61" t="s">
        <v>33</v>
      </c>
      <c r="D109" s="61" t="s">
        <v>2</v>
      </c>
      <c r="E109" s="11">
        <f>SUM(E95,E96,E103)</f>
        <v>68</v>
      </c>
      <c r="F109" s="1"/>
      <c r="G109" s="2" t="str">
        <f t="shared" si="25"/>
        <v xml:space="preserve">$   - </v>
      </c>
    </row>
    <row r="110" spans="1:7" ht="31.95" customHeight="1" x14ac:dyDescent="0.25">
      <c r="A110" s="57" t="s">
        <v>240</v>
      </c>
      <c r="B110" s="60" t="s">
        <v>46</v>
      </c>
      <c r="C110" s="61" t="s">
        <v>270</v>
      </c>
      <c r="D110" s="61"/>
      <c r="E110" s="11"/>
      <c r="F110" s="2"/>
      <c r="G110" s="2"/>
    </row>
    <row r="111" spans="1:7" ht="31.95" customHeight="1" x14ac:dyDescent="0.25">
      <c r="A111" s="57"/>
      <c r="B111" s="62" t="s">
        <v>47</v>
      </c>
      <c r="C111" s="61"/>
      <c r="D111" s="61" t="s">
        <v>29</v>
      </c>
      <c r="E111" s="11">
        <v>10</v>
      </c>
      <c r="F111" s="1"/>
      <c r="G111" s="2" t="str">
        <f t="shared" ref="G111:G112" si="26">IF(OR(ISTEXT(F111),ISBLANK(F111)), "$   - ",ROUND(E111*F111,2))</f>
        <v xml:space="preserve">$   - </v>
      </c>
    </row>
    <row r="112" spans="1:7" ht="31.95" customHeight="1" x14ac:dyDescent="0.25">
      <c r="A112" s="57" t="s">
        <v>241</v>
      </c>
      <c r="B112" s="60" t="s">
        <v>253</v>
      </c>
      <c r="C112" s="61" t="s">
        <v>277</v>
      </c>
      <c r="D112" s="61" t="s">
        <v>29</v>
      </c>
      <c r="E112" s="11">
        <v>10</v>
      </c>
      <c r="F112" s="1"/>
      <c r="G112" s="2" t="str">
        <f t="shared" si="26"/>
        <v xml:space="preserve">$   - </v>
      </c>
    </row>
    <row r="113" spans="1:7" ht="31.2" customHeight="1" x14ac:dyDescent="0.25">
      <c r="A113" s="57" t="s">
        <v>242</v>
      </c>
      <c r="B113" s="60" t="s">
        <v>48</v>
      </c>
      <c r="C113" s="61" t="s">
        <v>147</v>
      </c>
      <c r="D113" s="61"/>
      <c r="E113" s="11"/>
      <c r="F113" s="2"/>
      <c r="G113" s="2"/>
    </row>
    <row r="114" spans="1:7" ht="31.2" customHeight="1" x14ac:dyDescent="0.25">
      <c r="A114" s="57"/>
      <c r="B114" s="62" t="s">
        <v>49</v>
      </c>
      <c r="C114" s="61"/>
      <c r="D114" s="61" t="s">
        <v>29</v>
      </c>
      <c r="E114" s="11">
        <v>110</v>
      </c>
      <c r="F114" s="1"/>
      <c r="G114" s="74" t="str">
        <f>IF(OR(ISTEXT(F114),ISBLANK(F114)), "$   - ",ROUND(E114*F114,2))</f>
        <v xml:space="preserve">$   - </v>
      </c>
    </row>
    <row r="115" spans="1:7" ht="31.95" customHeight="1" x14ac:dyDescent="0.25">
      <c r="A115" s="57" t="s">
        <v>265</v>
      </c>
      <c r="B115" s="73" t="s">
        <v>50</v>
      </c>
      <c r="C115" s="61" t="s">
        <v>282</v>
      </c>
      <c r="D115" s="61"/>
      <c r="E115" s="11"/>
      <c r="F115" s="2"/>
      <c r="G115" s="2"/>
    </row>
    <row r="116" spans="1:7" s="53" customFormat="1" ht="30" customHeight="1" x14ac:dyDescent="0.25">
      <c r="A116" s="57"/>
      <c r="B116" s="62" t="s">
        <v>51</v>
      </c>
      <c r="C116" s="61"/>
      <c r="D116" s="61" t="s">
        <v>40</v>
      </c>
      <c r="E116" s="11">
        <v>10</v>
      </c>
      <c r="F116" s="1"/>
      <c r="G116" s="2" t="str">
        <f>IF(OR(ISTEXT(F116),ISBLANK(F116)), "$   - ",ROUND(E116*F116,2))</f>
        <v xml:space="preserve">$   - </v>
      </c>
    </row>
    <row r="117" spans="1:7" ht="31.95" customHeight="1" x14ac:dyDescent="0.25">
      <c r="A117" s="57"/>
      <c r="B117" s="62" t="s">
        <v>52</v>
      </c>
      <c r="C117" s="61"/>
      <c r="D117" s="61" t="s">
        <v>40</v>
      </c>
      <c r="E117" s="11">
        <v>10</v>
      </c>
      <c r="F117" s="1"/>
      <c r="G117" s="2" t="str">
        <f>IF(OR(ISTEXT(F117),ISBLANK(F117)), "$   - ",ROUND(E117*F117,2))</f>
        <v xml:space="preserve">$   - </v>
      </c>
    </row>
    <row r="118" spans="1:7" ht="31.95" customHeight="1" x14ac:dyDescent="0.25">
      <c r="A118" s="57" t="s">
        <v>243</v>
      </c>
      <c r="B118" s="73" t="s">
        <v>117</v>
      </c>
      <c r="C118" s="61" t="s">
        <v>272</v>
      </c>
      <c r="D118" s="61" t="s">
        <v>29</v>
      </c>
      <c r="E118" s="11">
        <v>5</v>
      </c>
      <c r="F118" s="1"/>
      <c r="G118" s="2" t="str">
        <f>IF(OR(ISTEXT(F118),ISBLANK(F118)), "$   - ",ROUND(E118*F118,2))</f>
        <v xml:space="preserve">$   - </v>
      </c>
    </row>
    <row r="119" spans="1:7" ht="31.95" customHeight="1" x14ac:dyDescent="0.25">
      <c r="A119" s="57" t="s">
        <v>244</v>
      </c>
      <c r="B119" s="12" t="s">
        <v>130</v>
      </c>
      <c r="C119" s="11" t="s">
        <v>231</v>
      </c>
      <c r="D119" s="11" t="s">
        <v>29</v>
      </c>
      <c r="E119" s="11">
        <v>5</v>
      </c>
      <c r="F119" s="1"/>
      <c r="G119" s="2" t="str">
        <f t="shared" ref="G119:G120" si="27">IF(OR(ISTEXT(F119),ISBLANK(F119)), "$   - ",ROUND(E119*F119,2))</f>
        <v xml:space="preserve">$   - </v>
      </c>
    </row>
    <row r="120" spans="1:7" ht="26.4" x14ac:dyDescent="0.25">
      <c r="A120" s="57" t="s">
        <v>284</v>
      </c>
      <c r="B120" s="22" t="s">
        <v>63</v>
      </c>
      <c r="C120" s="11" t="s">
        <v>33</v>
      </c>
      <c r="D120" s="10" t="s">
        <v>116</v>
      </c>
      <c r="E120" s="11">
        <f>37*5</f>
        <v>185</v>
      </c>
      <c r="F120" s="1"/>
      <c r="G120" s="2" t="str">
        <f t="shared" si="27"/>
        <v xml:space="preserve">$   - </v>
      </c>
    </row>
    <row r="121" spans="1:7" s="53" customFormat="1" ht="31.95" customHeight="1" thickBot="1" x14ac:dyDescent="0.3">
      <c r="A121" s="64" t="s">
        <v>18</v>
      </c>
      <c r="B121" s="126" t="str">
        <f>B74</f>
        <v>Leila Avenue - Main Street to Scotia Street</v>
      </c>
      <c r="C121" s="127"/>
      <c r="D121" s="127"/>
      <c r="E121" s="127"/>
      <c r="F121" s="65" t="s">
        <v>14</v>
      </c>
      <c r="G121" s="66">
        <f>SUM(G75:G120)</f>
        <v>0</v>
      </c>
    </row>
    <row r="122" spans="1:7" ht="31.95" customHeight="1" thickTop="1" x14ac:dyDescent="0.25">
      <c r="A122" s="149" t="s">
        <v>19</v>
      </c>
      <c r="B122" s="150"/>
      <c r="C122" s="150"/>
      <c r="D122" s="150"/>
      <c r="E122" s="150"/>
      <c r="F122" s="150"/>
      <c r="G122" s="151"/>
    </row>
    <row r="123" spans="1:7" ht="31.95" customHeight="1" x14ac:dyDescent="0.25">
      <c r="A123" s="77" t="s">
        <v>20</v>
      </c>
      <c r="B123" s="147" t="s">
        <v>152</v>
      </c>
      <c r="C123" s="147"/>
      <c r="D123" s="147"/>
      <c r="E123" s="147"/>
      <c r="F123" s="147"/>
      <c r="G123" s="148"/>
    </row>
    <row r="124" spans="1:7" ht="31.95" customHeight="1" x14ac:dyDescent="0.25">
      <c r="A124" s="54" t="s">
        <v>93</v>
      </c>
      <c r="B124" s="78" t="s">
        <v>32</v>
      </c>
      <c r="C124" s="18" t="s">
        <v>33</v>
      </c>
      <c r="D124" s="9"/>
      <c r="E124" s="9"/>
      <c r="F124" s="79"/>
      <c r="G124" s="79"/>
    </row>
    <row r="125" spans="1:7" ht="31.95" customHeight="1" x14ac:dyDescent="0.25">
      <c r="A125" s="57"/>
      <c r="B125" s="80" t="s">
        <v>172</v>
      </c>
      <c r="C125" s="11"/>
      <c r="D125" s="10"/>
      <c r="E125" s="10"/>
      <c r="F125" s="2"/>
      <c r="G125" s="2"/>
    </row>
    <row r="126" spans="1:7" ht="31.95" customHeight="1" x14ac:dyDescent="0.25">
      <c r="A126" s="57"/>
      <c r="B126" s="20" t="s">
        <v>34</v>
      </c>
      <c r="C126" s="11"/>
      <c r="D126" s="11" t="s">
        <v>35</v>
      </c>
      <c r="E126" s="11">
        <v>100</v>
      </c>
      <c r="F126" s="58"/>
      <c r="G126" s="2" t="str">
        <f t="shared" ref="G126:G135" si="28">IF(OR(ISTEXT(F126),ISBLANK(F126)), "$   - ",ROUND(E126*F126,2))</f>
        <v xml:space="preserve">$   - </v>
      </c>
    </row>
    <row r="127" spans="1:7" ht="31.2" customHeight="1" x14ac:dyDescent="0.25">
      <c r="A127" s="57"/>
      <c r="B127" s="80" t="s">
        <v>252</v>
      </c>
      <c r="C127" s="11"/>
      <c r="D127" s="10"/>
      <c r="E127" s="11"/>
      <c r="F127" s="2"/>
      <c r="G127" s="2"/>
    </row>
    <row r="128" spans="1:7" ht="31.2" customHeight="1" x14ac:dyDescent="0.25">
      <c r="A128" s="57"/>
      <c r="B128" s="20" t="s">
        <v>34</v>
      </c>
      <c r="C128" s="11"/>
      <c r="D128" s="11" t="s">
        <v>35</v>
      </c>
      <c r="E128" s="11">
        <v>5</v>
      </c>
      <c r="F128" s="58"/>
      <c r="G128" s="2" t="str">
        <f t="shared" ref="G128" si="29">IF(OR(ISTEXT(F128),ISBLANK(F128)), "$   - ",ROUND(E128*F128,2))</f>
        <v xml:space="preserve">$   - </v>
      </c>
    </row>
    <row r="129" spans="1:7" ht="31.95" customHeight="1" x14ac:dyDescent="0.25">
      <c r="A129" s="57" t="s">
        <v>94</v>
      </c>
      <c r="B129" s="81" t="s">
        <v>55</v>
      </c>
      <c r="C129" s="11" t="s">
        <v>33</v>
      </c>
      <c r="D129" s="11"/>
      <c r="E129" s="11"/>
      <c r="F129" s="2"/>
      <c r="G129" s="2"/>
    </row>
    <row r="130" spans="1:7" s="53" customFormat="1" ht="31.95" customHeight="1" x14ac:dyDescent="0.25">
      <c r="A130" s="57"/>
      <c r="B130" s="80" t="s">
        <v>56</v>
      </c>
      <c r="C130" s="11"/>
      <c r="D130" s="11" t="s">
        <v>2</v>
      </c>
      <c r="E130" s="11">
        <v>1</v>
      </c>
      <c r="F130" s="58"/>
      <c r="G130" s="2" t="str">
        <f t="shared" si="28"/>
        <v xml:space="preserve">$   - </v>
      </c>
    </row>
    <row r="131" spans="1:7" ht="31.95" customHeight="1" x14ac:dyDescent="0.25">
      <c r="A131" s="57" t="s">
        <v>95</v>
      </c>
      <c r="B131" s="81" t="s">
        <v>36</v>
      </c>
      <c r="C131" s="11" t="s">
        <v>33</v>
      </c>
      <c r="D131" s="11"/>
      <c r="E131" s="11"/>
      <c r="F131" s="2"/>
      <c r="G131" s="2"/>
    </row>
    <row r="132" spans="1:7" ht="31.95" customHeight="1" x14ac:dyDescent="0.25">
      <c r="A132" s="57"/>
      <c r="B132" s="80" t="s">
        <v>172</v>
      </c>
      <c r="C132" s="11"/>
      <c r="D132" s="10" t="s">
        <v>2</v>
      </c>
      <c r="E132" s="11">
        <v>1</v>
      </c>
      <c r="F132" s="1"/>
      <c r="G132" s="2" t="str">
        <f t="shared" si="28"/>
        <v xml:space="preserve">$   - </v>
      </c>
    </row>
    <row r="133" spans="1:7" ht="31.95" customHeight="1" x14ac:dyDescent="0.25">
      <c r="A133" s="57" t="s">
        <v>96</v>
      </c>
      <c r="B133" s="81" t="s">
        <v>37</v>
      </c>
      <c r="C133" s="11" t="s">
        <v>33</v>
      </c>
      <c r="D133" s="10"/>
      <c r="E133" s="11"/>
      <c r="F133" s="2"/>
      <c r="G133" s="2"/>
    </row>
    <row r="134" spans="1:7" ht="31.95" customHeight="1" x14ac:dyDescent="0.25">
      <c r="A134" s="57"/>
      <c r="B134" s="80" t="s">
        <v>125</v>
      </c>
      <c r="C134" s="11"/>
      <c r="D134" s="11"/>
      <c r="E134" s="11"/>
      <c r="F134" s="2"/>
      <c r="G134" s="2"/>
    </row>
    <row r="135" spans="1:7" ht="31.95" customHeight="1" x14ac:dyDescent="0.25">
      <c r="A135" s="57"/>
      <c r="B135" s="82" t="s">
        <v>176</v>
      </c>
      <c r="C135" s="11"/>
      <c r="D135" s="11" t="s">
        <v>2</v>
      </c>
      <c r="E135" s="11">
        <v>2</v>
      </c>
      <c r="F135" s="1"/>
      <c r="G135" s="2" t="str">
        <f t="shared" si="28"/>
        <v xml:space="preserve">$   - </v>
      </c>
    </row>
    <row r="136" spans="1:7" ht="31.95" customHeight="1" x14ac:dyDescent="0.25">
      <c r="A136" s="57"/>
      <c r="B136" s="80" t="s">
        <v>178</v>
      </c>
      <c r="C136" s="11"/>
      <c r="D136" s="11"/>
      <c r="E136" s="11"/>
      <c r="F136" s="2"/>
      <c r="G136" s="2"/>
    </row>
    <row r="137" spans="1:7" ht="31.95" customHeight="1" x14ac:dyDescent="0.25">
      <c r="A137" s="57"/>
      <c r="B137" s="82" t="s">
        <v>177</v>
      </c>
      <c r="C137" s="11"/>
      <c r="D137" s="11" t="s">
        <v>2</v>
      </c>
      <c r="E137" s="11">
        <v>1</v>
      </c>
      <c r="F137" s="1"/>
      <c r="G137" s="2" t="str">
        <f t="shared" ref="G137" si="30">IF(OR(ISTEXT(F137),ISBLANK(F137)), "$   - ",ROUND(E137*F137,2))</f>
        <v xml:space="preserve">$   - </v>
      </c>
    </row>
    <row r="138" spans="1:7" ht="31.95" customHeight="1" x14ac:dyDescent="0.25">
      <c r="A138" s="57" t="s">
        <v>198</v>
      </c>
      <c r="B138" s="81" t="s">
        <v>42</v>
      </c>
      <c r="C138" s="11" t="s">
        <v>33</v>
      </c>
      <c r="D138" s="11"/>
      <c r="E138" s="11"/>
      <c r="F138" s="2"/>
      <c r="G138" s="2"/>
    </row>
    <row r="139" spans="1:7" ht="31.95" customHeight="1" x14ac:dyDescent="0.25">
      <c r="A139" s="57"/>
      <c r="B139" s="80" t="s">
        <v>185</v>
      </c>
      <c r="C139" s="11"/>
      <c r="D139" s="10"/>
      <c r="E139" s="11"/>
      <c r="F139" s="2"/>
      <c r="G139" s="2"/>
    </row>
    <row r="140" spans="1:7" ht="31.95" customHeight="1" x14ac:dyDescent="0.25">
      <c r="A140" s="57"/>
      <c r="B140" s="82" t="s">
        <v>173</v>
      </c>
      <c r="C140" s="11"/>
      <c r="D140" s="10" t="s">
        <v>2</v>
      </c>
      <c r="E140" s="11">
        <v>1</v>
      </c>
      <c r="F140" s="1"/>
      <c r="G140" s="2" t="str">
        <f>IF(OR(ISTEXT(F140),ISBLANK(F140)), "$   - ",ROUND(E140*F140,2))</f>
        <v xml:space="preserve">$   - </v>
      </c>
    </row>
    <row r="141" spans="1:7" ht="31.95" customHeight="1" x14ac:dyDescent="0.25">
      <c r="A141" s="57"/>
      <c r="B141" s="82" t="s">
        <v>223</v>
      </c>
      <c r="C141" s="11"/>
      <c r="D141" s="10" t="s">
        <v>2</v>
      </c>
      <c r="E141" s="11">
        <v>1</v>
      </c>
      <c r="F141" s="1"/>
      <c r="G141" s="2" t="str">
        <f>IF(OR(ISTEXT(F141),ISBLANK(F141)), "$   - ",ROUND(E141*F141,2))</f>
        <v xml:space="preserve">$   - </v>
      </c>
    </row>
    <row r="142" spans="1:7" ht="31.2" customHeight="1" x14ac:dyDescent="0.25">
      <c r="A142" s="57" t="s">
        <v>199</v>
      </c>
      <c r="B142" s="60" t="s">
        <v>65</v>
      </c>
      <c r="C142" s="61" t="s">
        <v>33</v>
      </c>
      <c r="D142" s="61" t="s">
        <v>2</v>
      </c>
      <c r="E142" s="11">
        <f>SUM(E140:E141)</f>
        <v>2</v>
      </c>
      <c r="F142" s="1"/>
      <c r="G142" s="2" t="str">
        <f>IF(OR(ISTEXT(F142),ISBLANK(F142)), "$   - ",ROUND(E142*F142,2))</f>
        <v xml:space="preserve">$   - </v>
      </c>
    </row>
    <row r="143" spans="1:7" ht="31.95" customHeight="1" x14ac:dyDescent="0.25">
      <c r="A143" s="57" t="s">
        <v>200</v>
      </c>
      <c r="B143" s="81" t="s">
        <v>46</v>
      </c>
      <c r="C143" s="11" t="s">
        <v>270</v>
      </c>
      <c r="D143" s="10"/>
      <c r="E143" s="11"/>
      <c r="F143" s="2"/>
      <c r="G143" s="2"/>
    </row>
    <row r="144" spans="1:7" ht="31.95" customHeight="1" x14ac:dyDescent="0.25">
      <c r="A144" s="57"/>
      <c r="B144" s="80" t="s">
        <v>47</v>
      </c>
      <c r="C144" s="11"/>
      <c r="D144" s="11" t="s">
        <v>29</v>
      </c>
      <c r="E144" s="11">
        <v>20</v>
      </c>
      <c r="F144" s="1"/>
      <c r="G144" s="2" t="str">
        <f t="shared" ref="G144:G145" si="31">IF(OR(ISTEXT(F144),ISBLANK(F144)), "$   - ",ROUND(E144*F144,2))</f>
        <v xml:space="preserve">$   - </v>
      </c>
    </row>
    <row r="145" spans="1:7" ht="31.95" customHeight="1" x14ac:dyDescent="0.25">
      <c r="A145" s="57" t="s">
        <v>201</v>
      </c>
      <c r="B145" s="60" t="s">
        <v>253</v>
      </c>
      <c r="C145" s="61" t="s">
        <v>277</v>
      </c>
      <c r="D145" s="61" t="s">
        <v>29</v>
      </c>
      <c r="E145" s="11">
        <v>20</v>
      </c>
      <c r="F145" s="1"/>
      <c r="G145" s="2" t="str">
        <f t="shared" si="31"/>
        <v xml:space="preserve">$   - </v>
      </c>
    </row>
    <row r="146" spans="1:7" ht="31.95" customHeight="1" x14ac:dyDescent="0.25">
      <c r="A146" s="57" t="s">
        <v>97</v>
      </c>
      <c r="B146" s="81" t="s">
        <v>48</v>
      </c>
      <c r="C146" s="11" t="s">
        <v>147</v>
      </c>
      <c r="D146" s="11"/>
      <c r="E146" s="11"/>
      <c r="F146" s="2"/>
      <c r="G146" s="2"/>
    </row>
    <row r="147" spans="1:7" ht="31.95" customHeight="1" x14ac:dyDescent="0.25">
      <c r="A147" s="57"/>
      <c r="B147" s="80" t="s">
        <v>49</v>
      </c>
      <c r="C147" s="11"/>
      <c r="D147" s="11" t="s">
        <v>29</v>
      </c>
      <c r="E147" s="11">
        <v>45</v>
      </c>
      <c r="F147" s="1"/>
      <c r="G147" s="2" t="str">
        <f>IF(OR(ISTEXT(F147),ISBLANK(F147)), "$   - ",ROUND(E147*F147,2))</f>
        <v xml:space="preserve">$   - </v>
      </c>
    </row>
    <row r="148" spans="1:7" ht="31.95" customHeight="1" x14ac:dyDescent="0.25">
      <c r="A148" s="57" t="s">
        <v>202</v>
      </c>
      <c r="B148" s="81" t="s">
        <v>50</v>
      </c>
      <c r="C148" s="11" t="s">
        <v>282</v>
      </c>
      <c r="D148" s="11"/>
      <c r="E148" s="11"/>
      <c r="F148" s="2"/>
      <c r="G148" s="2"/>
    </row>
    <row r="149" spans="1:7" ht="31.95" customHeight="1" x14ac:dyDescent="0.25">
      <c r="A149" s="57"/>
      <c r="B149" s="80" t="s">
        <v>51</v>
      </c>
      <c r="C149" s="11"/>
      <c r="D149" s="10" t="s">
        <v>40</v>
      </c>
      <c r="E149" s="11">
        <v>10</v>
      </c>
      <c r="F149" s="1"/>
      <c r="G149" s="2" t="str">
        <f>IF(OR(ISTEXT(F149),ISBLANK(F149)), "$   - ",ROUND(E149*F149,2))</f>
        <v xml:space="preserve">$   - </v>
      </c>
    </row>
    <row r="150" spans="1:7" ht="31.95" customHeight="1" x14ac:dyDescent="0.25">
      <c r="A150" s="57"/>
      <c r="B150" s="80" t="s">
        <v>52</v>
      </c>
      <c r="C150" s="11"/>
      <c r="D150" s="11" t="s">
        <v>40</v>
      </c>
      <c r="E150" s="11">
        <v>10</v>
      </c>
      <c r="F150" s="1"/>
      <c r="G150" s="2" t="str">
        <f>IF(OR(ISTEXT(F150),ISBLANK(F150)), "$   - ",ROUND(E150*F150,2))</f>
        <v xml:space="preserve">$   - </v>
      </c>
    </row>
    <row r="151" spans="1:7" s="53" customFormat="1" ht="31.2" customHeight="1" thickBot="1" x14ac:dyDescent="0.3">
      <c r="A151" s="64" t="s">
        <v>20</v>
      </c>
      <c r="B151" s="126" t="str">
        <f>B123</f>
        <v>Marymound Way - Newton Avenue to Leila Avenue</v>
      </c>
      <c r="C151" s="127"/>
      <c r="D151" s="127"/>
      <c r="E151" s="127"/>
      <c r="F151" s="65" t="s">
        <v>14</v>
      </c>
      <c r="G151" s="66">
        <f>SUM(G124:G150)</f>
        <v>0</v>
      </c>
    </row>
    <row r="152" spans="1:7" ht="31.2" customHeight="1" thickTop="1" x14ac:dyDescent="0.25">
      <c r="A152" s="120" t="s">
        <v>21</v>
      </c>
      <c r="B152" s="121"/>
      <c r="C152" s="121"/>
      <c r="D152" s="121"/>
      <c r="E152" s="121"/>
      <c r="F152" s="121"/>
      <c r="G152" s="122"/>
    </row>
    <row r="153" spans="1:7" ht="31.2" customHeight="1" x14ac:dyDescent="0.25">
      <c r="A153" s="83" t="s">
        <v>22</v>
      </c>
      <c r="B153" s="123" t="s">
        <v>187</v>
      </c>
      <c r="C153" s="124"/>
      <c r="D153" s="124"/>
      <c r="E153" s="124"/>
      <c r="F153" s="124"/>
      <c r="G153" s="125"/>
    </row>
    <row r="154" spans="1:7" ht="31.2" customHeight="1" x14ac:dyDescent="0.25">
      <c r="A154" s="54" t="s">
        <v>98</v>
      </c>
      <c r="B154" s="55" t="s">
        <v>32</v>
      </c>
      <c r="C154" s="18" t="s">
        <v>33</v>
      </c>
      <c r="D154" s="9"/>
      <c r="E154" s="9"/>
      <c r="F154" s="56"/>
      <c r="G154" s="56"/>
    </row>
    <row r="155" spans="1:7" ht="31.2" customHeight="1" x14ac:dyDescent="0.25">
      <c r="A155" s="57"/>
      <c r="B155" s="80" t="s">
        <v>172</v>
      </c>
      <c r="C155" s="11"/>
      <c r="D155" s="10"/>
      <c r="E155" s="10"/>
      <c r="F155" s="2"/>
      <c r="G155" s="2"/>
    </row>
    <row r="156" spans="1:7" ht="31.2" customHeight="1" x14ac:dyDescent="0.25">
      <c r="A156" s="57"/>
      <c r="B156" s="20" t="s">
        <v>34</v>
      </c>
      <c r="C156" s="11"/>
      <c r="D156" s="11" t="s">
        <v>35</v>
      </c>
      <c r="E156" s="11">
        <v>40</v>
      </c>
      <c r="F156" s="58"/>
      <c r="G156" s="2" t="str">
        <f t="shared" ref="G156:G192" si="32">IF(OR(ISTEXT(F156),ISBLANK(F156)), "$   - ",ROUND(E156*F156,2))</f>
        <v xml:space="preserve">$   - </v>
      </c>
    </row>
    <row r="157" spans="1:7" ht="31.2" customHeight="1" x14ac:dyDescent="0.25">
      <c r="A157" s="57"/>
      <c r="B157" s="80" t="s">
        <v>252</v>
      </c>
      <c r="C157" s="11"/>
      <c r="D157" s="10"/>
      <c r="E157" s="11"/>
      <c r="F157" s="2"/>
      <c r="G157" s="2"/>
    </row>
    <row r="158" spans="1:7" ht="31.2" customHeight="1" x14ac:dyDescent="0.25">
      <c r="A158" s="57"/>
      <c r="B158" s="20" t="s">
        <v>274</v>
      </c>
      <c r="C158" s="11"/>
      <c r="D158" s="11" t="s">
        <v>35</v>
      </c>
      <c r="E158" s="11">
        <v>5</v>
      </c>
      <c r="F158" s="58"/>
      <c r="G158" s="2" t="str">
        <f t="shared" ref="G158" si="33">IF(OR(ISTEXT(F158),ISBLANK(F158)), "$   - ",ROUND(E158*F158,2))</f>
        <v xml:space="preserve">$   - </v>
      </c>
    </row>
    <row r="159" spans="1:7" ht="31.2" customHeight="1" x14ac:dyDescent="0.25">
      <c r="A159" s="57"/>
      <c r="B159" s="80" t="s">
        <v>273</v>
      </c>
      <c r="C159" s="11"/>
      <c r="D159" s="10"/>
      <c r="E159" s="11"/>
      <c r="F159" s="2"/>
      <c r="G159" s="2"/>
    </row>
    <row r="160" spans="1:7" ht="31.2" customHeight="1" x14ac:dyDescent="0.25">
      <c r="A160" s="57"/>
      <c r="B160" s="20" t="s">
        <v>274</v>
      </c>
      <c r="C160" s="11"/>
      <c r="D160" s="11" t="s">
        <v>35</v>
      </c>
      <c r="E160" s="11">
        <v>120</v>
      </c>
      <c r="F160" s="58"/>
      <c r="G160" s="2" t="str">
        <f t="shared" ref="G160" si="34">IF(OR(ISTEXT(F160),ISBLANK(F160)), "$   - ",ROUND(E160*F160,2))</f>
        <v xml:space="preserve">$   - </v>
      </c>
    </row>
    <row r="161" spans="1:7" ht="31.2" customHeight="1" x14ac:dyDescent="0.25">
      <c r="A161" s="57" t="s">
        <v>99</v>
      </c>
      <c r="B161" s="13" t="s">
        <v>55</v>
      </c>
      <c r="C161" s="11" t="s">
        <v>33</v>
      </c>
      <c r="D161" s="10"/>
      <c r="E161" s="11"/>
      <c r="F161" s="2"/>
      <c r="G161" s="2"/>
    </row>
    <row r="162" spans="1:7" ht="31.2" customHeight="1" x14ac:dyDescent="0.25">
      <c r="A162" s="57"/>
      <c r="B162" s="19" t="s">
        <v>56</v>
      </c>
      <c r="C162" s="11"/>
      <c r="D162" s="10" t="s">
        <v>2</v>
      </c>
      <c r="E162" s="11">
        <v>2</v>
      </c>
      <c r="F162" s="58"/>
      <c r="G162" s="2" t="str">
        <f t="shared" si="32"/>
        <v xml:space="preserve">$   - </v>
      </c>
    </row>
    <row r="163" spans="1:7" ht="31.2" customHeight="1" x14ac:dyDescent="0.25">
      <c r="A163" s="57"/>
      <c r="B163" s="19" t="s">
        <v>179</v>
      </c>
      <c r="C163" s="11"/>
      <c r="D163" s="10" t="s">
        <v>2</v>
      </c>
      <c r="E163" s="11">
        <v>1</v>
      </c>
      <c r="F163" s="1"/>
      <c r="G163" s="2" t="str">
        <f t="shared" si="32"/>
        <v xml:space="preserve">$   - </v>
      </c>
    </row>
    <row r="164" spans="1:7" ht="31.95" customHeight="1" x14ac:dyDescent="0.25">
      <c r="A164" s="57" t="s">
        <v>100</v>
      </c>
      <c r="B164" s="13" t="s">
        <v>36</v>
      </c>
      <c r="C164" s="11" t="s">
        <v>33</v>
      </c>
      <c r="D164" s="10"/>
      <c r="E164" s="11"/>
      <c r="F164" s="2"/>
      <c r="G164" s="2"/>
    </row>
    <row r="165" spans="1:7" ht="31.95" customHeight="1" x14ac:dyDescent="0.25">
      <c r="A165" s="57"/>
      <c r="B165" s="19" t="s">
        <v>172</v>
      </c>
      <c r="C165" s="11"/>
      <c r="D165" s="10" t="s">
        <v>2</v>
      </c>
      <c r="E165" s="11">
        <v>1</v>
      </c>
      <c r="F165" s="1"/>
      <c r="G165" s="2" t="str">
        <f t="shared" si="32"/>
        <v xml:space="preserve">$   - </v>
      </c>
    </row>
    <row r="166" spans="1:7" ht="31.95" customHeight="1" x14ac:dyDescent="0.25">
      <c r="A166" s="57" t="s">
        <v>101</v>
      </c>
      <c r="B166" s="81" t="s">
        <v>37</v>
      </c>
      <c r="C166" s="11" t="s">
        <v>33</v>
      </c>
      <c r="D166" s="10"/>
      <c r="E166" s="11"/>
      <c r="F166" s="2"/>
      <c r="G166" s="2"/>
    </row>
    <row r="167" spans="1:7" ht="31.95" customHeight="1" x14ac:dyDescent="0.25">
      <c r="A167" s="57"/>
      <c r="B167" s="80" t="s">
        <v>53</v>
      </c>
      <c r="C167" s="11"/>
      <c r="D167" s="11"/>
      <c r="E167" s="11"/>
      <c r="F167" s="2"/>
      <c r="G167" s="2"/>
    </row>
    <row r="168" spans="1:7" ht="31.95" customHeight="1" x14ac:dyDescent="0.25">
      <c r="A168" s="57"/>
      <c r="B168" s="82" t="s">
        <v>210</v>
      </c>
      <c r="C168" s="11"/>
      <c r="D168" s="11" t="s">
        <v>2</v>
      </c>
      <c r="E168" s="11">
        <v>1</v>
      </c>
      <c r="F168" s="1"/>
      <c r="G168" s="2" t="str">
        <f t="shared" ref="G168:G170" si="35">IF(OR(ISTEXT(F168),ISBLANK(F168)), "$   - ",ROUND(E168*F168,2))</f>
        <v xml:space="preserve">$   - </v>
      </c>
    </row>
    <row r="169" spans="1:7" ht="31.95" customHeight="1" x14ac:dyDescent="0.25">
      <c r="A169" s="57"/>
      <c r="B169" s="82" t="s">
        <v>211</v>
      </c>
      <c r="C169" s="11"/>
      <c r="D169" s="11" t="s">
        <v>2</v>
      </c>
      <c r="E169" s="11">
        <v>1</v>
      </c>
      <c r="F169" s="1"/>
      <c r="G169" s="2" t="str">
        <f t="shared" si="35"/>
        <v xml:space="preserve">$   - </v>
      </c>
    </row>
    <row r="170" spans="1:7" ht="31.95" customHeight="1" x14ac:dyDescent="0.25">
      <c r="A170" s="57"/>
      <c r="B170" s="82" t="s">
        <v>193</v>
      </c>
      <c r="C170" s="11"/>
      <c r="D170" s="11" t="s">
        <v>2</v>
      </c>
      <c r="E170" s="11">
        <v>1</v>
      </c>
      <c r="F170" s="1"/>
      <c r="G170" s="2" t="str">
        <f t="shared" si="35"/>
        <v xml:space="preserve">$   - </v>
      </c>
    </row>
    <row r="171" spans="1:7" ht="31.95" customHeight="1" x14ac:dyDescent="0.25">
      <c r="A171" s="57"/>
      <c r="B171" s="80" t="s">
        <v>188</v>
      </c>
      <c r="C171" s="11"/>
      <c r="D171" s="11"/>
      <c r="E171" s="11"/>
      <c r="F171" s="2"/>
      <c r="G171" s="2"/>
    </row>
    <row r="172" spans="1:7" ht="31.95" customHeight="1" x14ac:dyDescent="0.25">
      <c r="A172" s="57"/>
      <c r="B172" s="82" t="s">
        <v>176</v>
      </c>
      <c r="C172" s="11"/>
      <c r="D172" s="11" t="s">
        <v>2</v>
      </c>
      <c r="E172" s="11">
        <v>1</v>
      </c>
      <c r="F172" s="1"/>
      <c r="G172" s="2" t="str">
        <f t="shared" ref="G172" si="36">IF(OR(ISTEXT(F172),ISBLANK(F172)), "$   - ",ROUND(E172*F172,2))</f>
        <v xml:space="preserve">$   - </v>
      </c>
    </row>
    <row r="173" spans="1:7" ht="31.95" customHeight="1" x14ac:dyDescent="0.25">
      <c r="A173" s="57"/>
      <c r="B173" s="80" t="s">
        <v>189</v>
      </c>
      <c r="C173" s="11"/>
      <c r="D173" s="11"/>
      <c r="E173" s="11"/>
      <c r="F173" s="2"/>
      <c r="G173" s="2"/>
    </row>
    <row r="174" spans="1:7" ht="31.95" customHeight="1" x14ac:dyDescent="0.25">
      <c r="A174" s="57"/>
      <c r="B174" s="82" t="s">
        <v>177</v>
      </c>
      <c r="C174" s="11"/>
      <c r="D174" s="11" t="s">
        <v>2</v>
      </c>
      <c r="E174" s="11">
        <v>1</v>
      </c>
      <c r="F174" s="1"/>
      <c r="G174" s="2" t="str">
        <f t="shared" ref="G174" si="37">IF(OR(ISTEXT(F174),ISBLANK(F174)), "$   - ",ROUND(E174*F174,2))</f>
        <v xml:space="preserve">$   - </v>
      </c>
    </row>
    <row r="175" spans="1:7" ht="31.95" customHeight="1" x14ac:dyDescent="0.25">
      <c r="A175" s="57"/>
      <c r="B175" s="80" t="s">
        <v>203</v>
      </c>
      <c r="C175" s="11"/>
      <c r="D175" s="11"/>
      <c r="E175" s="11"/>
      <c r="F175" s="2"/>
      <c r="G175" s="2"/>
    </row>
    <row r="176" spans="1:7" ht="31.95" customHeight="1" x14ac:dyDescent="0.25">
      <c r="A176" s="57"/>
      <c r="B176" s="82" t="s">
        <v>175</v>
      </c>
      <c r="C176" s="11"/>
      <c r="D176" s="11" t="s">
        <v>2</v>
      </c>
      <c r="E176" s="11">
        <v>1</v>
      </c>
      <c r="F176" s="1"/>
      <c r="G176" s="2" t="str">
        <f t="shared" ref="G176" si="38">IF(OR(ISTEXT(F176),ISBLANK(F176)), "$   - ",ROUND(E176*F176,2))</f>
        <v xml:space="preserve">$   - </v>
      </c>
    </row>
    <row r="177" spans="1:10" s="53" customFormat="1" ht="31.2" customHeight="1" x14ac:dyDescent="0.25">
      <c r="A177" s="57" t="s">
        <v>102</v>
      </c>
      <c r="B177" s="13" t="s">
        <v>38</v>
      </c>
      <c r="C177" s="11" t="s">
        <v>33</v>
      </c>
      <c r="D177" s="10"/>
      <c r="E177" s="11"/>
      <c r="F177" s="2"/>
      <c r="G177" s="2"/>
    </row>
    <row r="178" spans="1:10" ht="31.2" customHeight="1" x14ac:dyDescent="0.25">
      <c r="A178" s="57"/>
      <c r="B178" s="19" t="s">
        <v>39</v>
      </c>
      <c r="C178" s="11"/>
      <c r="D178" s="11"/>
      <c r="E178" s="11"/>
      <c r="F178" s="2"/>
      <c r="G178" s="2"/>
    </row>
    <row r="179" spans="1:10" ht="31.2" customHeight="1" x14ac:dyDescent="0.25">
      <c r="A179" s="57"/>
      <c r="B179" s="20" t="s">
        <v>34</v>
      </c>
      <c r="C179" s="11"/>
      <c r="D179" s="10" t="s">
        <v>40</v>
      </c>
      <c r="E179" s="11">
        <v>28</v>
      </c>
      <c r="F179" s="1"/>
      <c r="G179" s="2" t="str">
        <f t="shared" si="32"/>
        <v xml:space="preserve">$   - </v>
      </c>
      <c r="J179" s="27"/>
    </row>
    <row r="180" spans="1:10" ht="31.2" customHeight="1" x14ac:dyDescent="0.25">
      <c r="A180" s="57"/>
      <c r="B180" s="19" t="s">
        <v>283</v>
      </c>
      <c r="C180" s="11"/>
      <c r="D180" s="11"/>
      <c r="E180" s="11"/>
      <c r="F180" s="2"/>
      <c r="G180" s="2"/>
    </row>
    <row r="181" spans="1:10" ht="31.2" customHeight="1" x14ac:dyDescent="0.25">
      <c r="A181" s="57"/>
      <c r="B181" s="20" t="s">
        <v>274</v>
      </c>
      <c r="C181" s="11"/>
      <c r="D181" s="10" t="s">
        <v>40</v>
      </c>
      <c r="E181" s="11">
        <v>25</v>
      </c>
      <c r="F181" s="1"/>
      <c r="G181" s="2" t="str">
        <f t="shared" ref="G181" si="39">IF(OR(ISTEXT(F181),ISBLANK(F181)), "$   - ",ROUND(E181*F181,2))</f>
        <v xml:space="preserve">$   - </v>
      </c>
    </row>
    <row r="182" spans="1:10" ht="31.2" customHeight="1" x14ac:dyDescent="0.25">
      <c r="A182" s="57" t="s">
        <v>103</v>
      </c>
      <c r="B182" s="12" t="s">
        <v>41</v>
      </c>
      <c r="C182" s="11" t="s">
        <v>33</v>
      </c>
      <c r="D182" s="10"/>
      <c r="E182" s="11"/>
      <c r="F182" s="2"/>
      <c r="G182" s="2"/>
    </row>
    <row r="183" spans="1:10" ht="31.2" customHeight="1" x14ac:dyDescent="0.25">
      <c r="A183" s="57"/>
      <c r="B183" s="80" t="s">
        <v>39</v>
      </c>
      <c r="C183" s="11"/>
      <c r="D183" s="10" t="s">
        <v>2</v>
      </c>
      <c r="E183" s="11">
        <v>14</v>
      </c>
      <c r="F183" s="1"/>
      <c r="G183" s="2" t="str">
        <f t="shared" si="32"/>
        <v xml:space="preserve">$   - </v>
      </c>
    </row>
    <row r="184" spans="1:10" ht="31.2" customHeight="1" x14ac:dyDescent="0.25">
      <c r="A184" s="57" t="s">
        <v>104</v>
      </c>
      <c r="B184" s="13" t="s">
        <v>61</v>
      </c>
      <c r="C184" s="11" t="s">
        <v>33</v>
      </c>
      <c r="D184" s="11"/>
      <c r="E184" s="11"/>
      <c r="F184" s="2"/>
      <c r="G184" s="2"/>
    </row>
    <row r="185" spans="1:10" ht="31.2" customHeight="1" x14ac:dyDescent="0.25">
      <c r="A185" s="57"/>
      <c r="B185" s="19" t="s">
        <v>39</v>
      </c>
      <c r="C185" s="11"/>
      <c r="D185" s="10" t="s">
        <v>2</v>
      </c>
      <c r="E185" s="11">
        <v>2</v>
      </c>
      <c r="F185" s="1"/>
      <c r="G185" s="2" t="str">
        <f t="shared" si="32"/>
        <v xml:space="preserve">$   - </v>
      </c>
    </row>
    <row r="186" spans="1:10" ht="31.2" customHeight="1" x14ac:dyDescent="0.25">
      <c r="A186" s="57" t="s">
        <v>105</v>
      </c>
      <c r="B186" s="13" t="s">
        <v>64</v>
      </c>
      <c r="C186" s="11" t="s">
        <v>33</v>
      </c>
      <c r="D186" s="11"/>
      <c r="E186" s="11"/>
      <c r="F186" s="2"/>
      <c r="G186" s="2"/>
    </row>
    <row r="187" spans="1:10" ht="31.2" customHeight="1" x14ac:dyDescent="0.25">
      <c r="A187" s="57"/>
      <c r="B187" s="19" t="s">
        <v>39</v>
      </c>
      <c r="C187" s="11"/>
      <c r="D187" s="10" t="s">
        <v>2</v>
      </c>
      <c r="E187" s="11">
        <v>2</v>
      </c>
      <c r="F187" s="1"/>
      <c r="G187" s="2" t="str">
        <f t="shared" ref="G187" si="40">IF(OR(ISTEXT(F187),ISBLANK(F187)), "$   - ",ROUND(E187*F187,2))</f>
        <v xml:space="preserve">$   - </v>
      </c>
    </row>
    <row r="188" spans="1:10" ht="31.2" customHeight="1" x14ac:dyDescent="0.25">
      <c r="A188" s="57" t="s">
        <v>106</v>
      </c>
      <c r="B188" s="13" t="s">
        <v>42</v>
      </c>
      <c r="C188" s="11" t="s">
        <v>33</v>
      </c>
      <c r="D188" s="10"/>
      <c r="E188" s="11"/>
      <c r="F188" s="2"/>
      <c r="G188" s="2"/>
    </row>
    <row r="189" spans="1:10" ht="31.2" customHeight="1" x14ac:dyDescent="0.25">
      <c r="A189" s="57"/>
      <c r="B189" s="19" t="s">
        <v>195</v>
      </c>
      <c r="C189" s="11"/>
      <c r="D189" s="10"/>
      <c r="E189" s="11"/>
      <c r="F189" s="2"/>
      <c r="G189" s="2"/>
    </row>
    <row r="190" spans="1:10" ht="31.2" customHeight="1" x14ac:dyDescent="0.25">
      <c r="A190" s="57"/>
      <c r="B190" s="20" t="s">
        <v>43</v>
      </c>
      <c r="C190" s="11"/>
      <c r="D190" s="10" t="s">
        <v>2</v>
      </c>
      <c r="E190" s="11">
        <v>1</v>
      </c>
      <c r="F190" s="1"/>
      <c r="G190" s="2" t="str">
        <f t="shared" si="32"/>
        <v xml:space="preserve">$   - </v>
      </c>
    </row>
    <row r="191" spans="1:10" ht="31.2" customHeight="1" x14ac:dyDescent="0.25">
      <c r="A191" s="57" t="s">
        <v>107</v>
      </c>
      <c r="B191" s="13" t="s">
        <v>264</v>
      </c>
      <c r="C191" s="11" t="s">
        <v>33</v>
      </c>
      <c r="D191" s="10"/>
      <c r="E191" s="11"/>
      <c r="F191" s="2"/>
      <c r="G191" s="2"/>
    </row>
    <row r="192" spans="1:10" ht="31.2" customHeight="1" x14ac:dyDescent="0.25">
      <c r="A192" s="57"/>
      <c r="B192" s="19" t="s">
        <v>39</v>
      </c>
      <c r="C192" s="11"/>
      <c r="D192" s="11" t="s">
        <v>2</v>
      </c>
      <c r="E192" s="11">
        <v>14</v>
      </c>
      <c r="F192" s="1"/>
      <c r="G192" s="2" t="str">
        <f t="shared" si="32"/>
        <v xml:space="preserve">$   - </v>
      </c>
    </row>
    <row r="193" spans="1:7" ht="31.95" customHeight="1" x14ac:dyDescent="0.25">
      <c r="A193" s="57" t="s">
        <v>108</v>
      </c>
      <c r="B193" s="13" t="s">
        <v>44</v>
      </c>
      <c r="C193" s="11" t="s">
        <v>33</v>
      </c>
      <c r="D193" s="10"/>
      <c r="E193" s="11"/>
      <c r="F193" s="2"/>
      <c r="G193" s="2"/>
    </row>
    <row r="194" spans="1:7" ht="31.2" customHeight="1" x14ac:dyDescent="0.25">
      <c r="A194" s="57"/>
      <c r="B194" s="80" t="s">
        <v>45</v>
      </c>
      <c r="C194" s="11"/>
      <c r="D194" s="10" t="s">
        <v>2</v>
      </c>
      <c r="E194" s="11">
        <f>E185</f>
        <v>2</v>
      </c>
      <c r="F194" s="1"/>
      <c r="G194" s="2" t="str">
        <f t="shared" ref="G194:G199" si="41">IF(OR(ISTEXT(F194),ISBLANK(F194)), "$   - ",ROUND(E194*F194,2))</f>
        <v xml:space="preserve">$   - </v>
      </c>
    </row>
    <row r="195" spans="1:7" ht="31.2" customHeight="1" x14ac:dyDescent="0.25">
      <c r="A195" s="57" t="s">
        <v>30</v>
      </c>
      <c r="B195" s="60" t="s">
        <v>65</v>
      </c>
      <c r="C195" s="61" t="s">
        <v>33</v>
      </c>
      <c r="D195" s="61" t="s">
        <v>2</v>
      </c>
      <c r="E195" s="11">
        <f>E183+E190</f>
        <v>15</v>
      </c>
      <c r="F195" s="1"/>
      <c r="G195" s="2" t="str">
        <f>IF(OR(ISTEXT(F195),ISBLANK(F195)), "$   - ",ROUND(E195*F195,2))</f>
        <v xml:space="preserve">$   - </v>
      </c>
    </row>
    <row r="196" spans="1:7" ht="31.2" customHeight="1" x14ac:dyDescent="0.25">
      <c r="A196" s="57" t="s">
        <v>148</v>
      </c>
      <c r="B196" s="60" t="s">
        <v>135</v>
      </c>
      <c r="C196" s="61" t="s">
        <v>30</v>
      </c>
      <c r="D196" s="61" t="s">
        <v>132</v>
      </c>
      <c r="E196" s="11">
        <v>410</v>
      </c>
      <c r="F196" s="1"/>
      <c r="G196" s="2" t="str">
        <f t="shared" ref="G196:G197" si="42">IF(OR(ISTEXT(F196),ISBLANK(F196)), "$   - ",ROUND(E196*F196,2))</f>
        <v xml:space="preserve">$   - </v>
      </c>
    </row>
    <row r="197" spans="1:7" ht="31.2" customHeight="1" x14ac:dyDescent="0.25">
      <c r="A197" s="57" t="s">
        <v>109</v>
      </c>
      <c r="B197" s="60" t="s">
        <v>258</v>
      </c>
      <c r="C197" s="61" t="s">
        <v>30</v>
      </c>
      <c r="D197" s="61" t="s">
        <v>275</v>
      </c>
      <c r="E197" s="11">
        <v>1</v>
      </c>
      <c r="F197" s="2">
        <v>10000</v>
      </c>
      <c r="G197" s="2">
        <f t="shared" si="42"/>
        <v>10000</v>
      </c>
    </row>
    <row r="198" spans="1:7" ht="31.2" customHeight="1" x14ac:dyDescent="0.25">
      <c r="A198" s="57" t="s">
        <v>28</v>
      </c>
      <c r="B198" s="13" t="s">
        <v>46</v>
      </c>
      <c r="C198" s="11" t="s">
        <v>270</v>
      </c>
      <c r="D198" s="11"/>
      <c r="E198" s="11"/>
      <c r="F198" s="2"/>
      <c r="G198" s="2"/>
    </row>
    <row r="199" spans="1:7" ht="31.2" customHeight="1" x14ac:dyDescent="0.25">
      <c r="A199" s="57"/>
      <c r="B199" s="19" t="s">
        <v>47</v>
      </c>
      <c r="C199" s="11"/>
      <c r="D199" s="10" t="s">
        <v>29</v>
      </c>
      <c r="E199" s="11">
        <v>40</v>
      </c>
      <c r="F199" s="1"/>
      <c r="G199" s="2" t="str">
        <f t="shared" si="41"/>
        <v xml:space="preserve">$   - </v>
      </c>
    </row>
    <row r="200" spans="1:7" ht="31.2" customHeight="1" x14ac:dyDescent="0.25">
      <c r="A200" s="57" t="s">
        <v>118</v>
      </c>
      <c r="B200" s="13" t="s">
        <v>50</v>
      </c>
      <c r="C200" s="11" t="s">
        <v>271</v>
      </c>
      <c r="D200" s="11"/>
      <c r="E200" s="11"/>
      <c r="F200" s="2"/>
      <c r="G200" s="2"/>
    </row>
    <row r="201" spans="1:7" ht="31.2" customHeight="1" x14ac:dyDescent="0.25">
      <c r="A201" s="57"/>
      <c r="B201" s="19" t="s">
        <v>51</v>
      </c>
      <c r="C201" s="11"/>
      <c r="D201" s="10" t="s">
        <v>40</v>
      </c>
      <c r="E201" s="11">
        <v>10</v>
      </c>
      <c r="F201" s="1"/>
      <c r="G201" s="2" t="str">
        <f>IF(OR(ISTEXT(F201),ISBLANK(F201)), "$   - ",ROUND(E201*F201,2))</f>
        <v xml:space="preserve">$   - </v>
      </c>
    </row>
    <row r="202" spans="1:7" ht="26.4" x14ac:dyDescent="0.25">
      <c r="A202" s="57" t="s">
        <v>249</v>
      </c>
      <c r="B202" s="22" t="s">
        <v>63</v>
      </c>
      <c r="C202" s="11" t="s">
        <v>33</v>
      </c>
      <c r="D202" s="10" t="s">
        <v>116</v>
      </c>
      <c r="E202" s="11">
        <f>E185*5</f>
        <v>10</v>
      </c>
      <c r="F202" s="1"/>
      <c r="G202" s="2" t="str">
        <f t="shared" ref="G202" si="43">IF(OR(ISTEXT(F202),ISBLANK(F202)), "$   - ",ROUND(E202*F202,2))</f>
        <v xml:space="preserve">$   - </v>
      </c>
    </row>
    <row r="203" spans="1:7" s="53" customFormat="1" ht="31.2" customHeight="1" thickBot="1" x14ac:dyDescent="0.3">
      <c r="A203" s="64" t="s">
        <v>22</v>
      </c>
      <c r="B203" s="126" t="str">
        <f>B153</f>
        <v>Scotia Street - Newton Avenue to Scotia Street South Limit</v>
      </c>
      <c r="C203" s="127"/>
      <c r="D203" s="127"/>
      <c r="E203" s="127"/>
      <c r="F203" s="65" t="s">
        <v>14</v>
      </c>
      <c r="G203" s="66">
        <f>SUM(G154:G202)</f>
        <v>10000</v>
      </c>
    </row>
    <row r="204" spans="1:7" ht="31.2" customHeight="1" thickTop="1" x14ac:dyDescent="0.25">
      <c r="A204" s="120" t="s">
        <v>23</v>
      </c>
      <c r="B204" s="121"/>
      <c r="C204" s="121"/>
      <c r="D204" s="121"/>
      <c r="E204" s="121"/>
      <c r="F204" s="121"/>
      <c r="G204" s="122"/>
    </row>
    <row r="205" spans="1:7" ht="31.2" customHeight="1" x14ac:dyDescent="0.25">
      <c r="A205" s="83" t="s">
        <v>24</v>
      </c>
      <c r="B205" s="123" t="s">
        <v>153</v>
      </c>
      <c r="C205" s="124"/>
      <c r="D205" s="124"/>
      <c r="E205" s="124"/>
      <c r="F205" s="124"/>
      <c r="G205" s="125"/>
    </row>
    <row r="206" spans="1:7" ht="31.2" customHeight="1" x14ac:dyDescent="0.25">
      <c r="A206" s="54" t="s">
        <v>110</v>
      </c>
      <c r="B206" s="55" t="s">
        <v>32</v>
      </c>
      <c r="C206" s="18" t="s">
        <v>33</v>
      </c>
      <c r="D206" s="9"/>
      <c r="E206" s="9"/>
      <c r="F206" s="56"/>
      <c r="G206" s="56"/>
    </row>
    <row r="207" spans="1:7" ht="31.2" customHeight="1" x14ac:dyDescent="0.25">
      <c r="A207" s="57"/>
      <c r="B207" s="80" t="s">
        <v>172</v>
      </c>
      <c r="C207" s="11"/>
      <c r="D207" s="10"/>
      <c r="E207" s="10"/>
      <c r="F207" s="2"/>
      <c r="G207" s="2"/>
    </row>
    <row r="208" spans="1:7" ht="31.2" customHeight="1" x14ac:dyDescent="0.25">
      <c r="A208" s="57"/>
      <c r="B208" s="20" t="s">
        <v>34</v>
      </c>
      <c r="C208" s="11"/>
      <c r="D208" s="11" t="s">
        <v>35</v>
      </c>
      <c r="E208" s="11">
        <v>220</v>
      </c>
      <c r="F208" s="58"/>
      <c r="G208" s="2" t="str">
        <f>IF(OR(ISTEXT(F208),ISBLANK(F208)), "$   - ",ROUND(E208*F208,2))</f>
        <v xml:space="preserve">$   - </v>
      </c>
    </row>
    <row r="209" spans="1:7" ht="31.2" customHeight="1" x14ac:dyDescent="0.25">
      <c r="A209" s="57"/>
      <c r="B209" s="80" t="s">
        <v>207</v>
      </c>
      <c r="C209" s="11"/>
      <c r="D209" s="10"/>
      <c r="E209" s="11"/>
      <c r="F209" s="2"/>
      <c r="G209" s="2"/>
    </row>
    <row r="210" spans="1:7" ht="31.2" customHeight="1" x14ac:dyDescent="0.25">
      <c r="A210" s="57"/>
      <c r="B210" s="20" t="s">
        <v>34</v>
      </c>
      <c r="C210" s="11"/>
      <c r="D210" s="11" t="s">
        <v>35</v>
      </c>
      <c r="E210" s="11">
        <v>10</v>
      </c>
      <c r="F210" s="58"/>
      <c r="G210" s="2" t="str">
        <f>IF(OR(ISTEXT(F210),ISBLANK(F210)), "$   - ",ROUND(E210*F210,2))</f>
        <v xml:space="preserve">$   - </v>
      </c>
    </row>
    <row r="211" spans="1:7" ht="31.2" customHeight="1" x14ac:dyDescent="0.25">
      <c r="A211" s="57" t="s">
        <v>245</v>
      </c>
      <c r="B211" s="13" t="s">
        <v>55</v>
      </c>
      <c r="C211" s="11" t="s">
        <v>33</v>
      </c>
      <c r="D211" s="10"/>
      <c r="E211" s="11"/>
      <c r="F211" s="2"/>
      <c r="G211" s="2"/>
    </row>
    <row r="212" spans="1:7" ht="31.2" customHeight="1" x14ac:dyDescent="0.25">
      <c r="A212" s="57"/>
      <c r="B212" s="19" t="s">
        <v>190</v>
      </c>
      <c r="C212" s="11"/>
      <c r="D212" s="10" t="s">
        <v>2</v>
      </c>
      <c r="E212" s="11">
        <v>2</v>
      </c>
      <c r="F212" s="1"/>
      <c r="G212" s="2" t="str">
        <f t="shared" ref="G212" si="44">IF(OR(ISTEXT(F212),ISBLANK(F212)), "$   - ",ROUND(E212*F212,2))</f>
        <v xml:space="preserve">$   - </v>
      </c>
    </row>
    <row r="213" spans="1:7" ht="31.2" customHeight="1" x14ac:dyDescent="0.25">
      <c r="A213" s="57" t="s">
        <v>111</v>
      </c>
      <c r="B213" s="13" t="s">
        <v>36</v>
      </c>
      <c r="C213" s="11" t="s">
        <v>33</v>
      </c>
      <c r="D213" s="10"/>
      <c r="E213" s="11"/>
      <c r="F213" s="2"/>
      <c r="G213" s="2"/>
    </row>
    <row r="214" spans="1:7" ht="31.2" customHeight="1" x14ac:dyDescent="0.25">
      <c r="A214" s="57"/>
      <c r="B214" s="19" t="s">
        <v>172</v>
      </c>
      <c r="C214" s="11"/>
      <c r="D214" s="10" t="s">
        <v>2</v>
      </c>
      <c r="E214" s="11">
        <v>3</v>
      </c>
      <c r="F214" s="1"/>
      <c r="G214" s="2" t="str">
        <f t="shared" ref="G214" si="45">IF(OR(ISTEXT(F214),ISBLANK(F214)), "$   - ",ROUND(E214*F214,2))</f>
        <v xml:space="preserve">$   - </v>
      </c>
    </row>
    <row r="215" spans="1:7" ht="31.2" customHeight="1" x14ac:dyDescent="0.25">
      <c r="A215" s="57" t="s">
        <v>112</v>
      </c>
      <c r="B215" s="13" t="s">
        <v>37</v>
      </c>
      <c r="C215" s="11" t="s">
        <v>33</v>
      </c>
      <c r="D215" s="10"/>
      <c r="E215" s="11"/>
      <c r="F215" s="2"/>
      <c r="G215" s="2"/>
    </row>
    <row r="216" spans="1:7" ht="31.95" customHeight="1" x14ac:dyDescent="0.25">
      <c r="A216" s="57"/>
      <c r="B216" s="19" t="s">
        <v>53</v>
      </c>
      <c r="C216" s="11"/>
      <c r="D216" s="10"/>
      <c r="E216" s="11"/>
      <c r="F216" s="2"/>
      <c r="G216" s="2"/>
    </row>
    <row r="217" spans="1:7" ht="31.95" customHeight="1" x14ac:dyDescent="0.25">
      <c r="A217" s="57"/>
      <c r="B217" s="20" t="s">
        <v>176</v>
      </c>
      <c r="C217" s="11"/>
      <c r="D217" s="11" t="s">
        <v>2</v>
      </c>
      <c r="E217" s="11">
        <v>1</v>
      </c>
      <c r="F217" s="1"/>
      <c r="G217" s="2" t="str">
        <f t="shared" ref="G217" si="46">IF(OR(ISTEXT(F217),ISBLANK(F217)), "$   - ",ROUND(E217*F217,2))</f>
        <v xml:space="preserve">$   - </v>
      </c>
    </row>
    <row r="218" spans="1:7" ht="31.95" customHeight="1" x14ac:dyDescent="0.25">
      <c r="A218" s="57"/>
      <c r="B218" s="19" t="s">
        <v>188</v>
      </c>
      <c r="C218" s="11"/>
      <c r="D218" s="10"/>
      <c r="E218" s="11"/>
      <c r="F218" s="2"/>
      <c r="G218" s="2"/>
    </row>
    <row r="219" spans="1:7" ht="31.95" customHeight="1" x14ac:dyDescent="0.25">
      <c r="A219" s="57"/>
      <c r="B219" s="20" t="s">
        <v>176</v>
      </c>
      <c r="C219" s="11"/>
      <c r="D219" s="11" t="s">
        <v>2</v>
      </c>
      <c r="E219" s="11">
        <v>3</v>
      </c>
      <c r="F219" s="1"/>
      <c r="G219" s="2" t="str">
        <f t="shared" ref="G219" si="47">IF(OR(ISTEXT(F219),ISBLANK(F219)), "$   - ",ROUND(E219*F219,2))</f>
        <v xml:space="preserve">$   - </v>
      </c>
    </row>
    <row r="220" spans="1:7" ht="31.95" customHeight="1" x14ac:dyDescent="0.25">
      <c r="A220" s="57"/>
      <c r="B220" s="62" t="s">
        <v>266</v>
      </c>
      <c r="C220" s="61"/>
      <c r="D220" s="61"/>
      <c r="E220" s="11"/>
      <c r="F220" s="2"/>
      <c r="G220" s="2"/>
    </row>
    <row r="221" spans="1:7" ht="31.95" customHeight="1" x14ac:dyDescent="0.25">
      <c r="A221" s="57"/>
      <c r="B221" s="63" t="s">
        <v>204</v>
      </c>
      <c r="C221" s="61"/>
      <c r="D221" s="61" t="s">
        <v>2</v>
      </c>
      <c r="E221" s="11">
        <v>1</v>
      </c>
      <c r="F221" s="1"/>
      <c r="G221" s="2" t="str">
        <f t="shared" ref="G221" si="48">IF(OR(ISTEXT(F221),ISBLANK(F221)), "$   - ",ROUND(E221*F221,2))</f>
        <v xml:space="preserve">$   - </v>
      </c>
    </row>
    <row r="222" spans="1:7" ht="31.2" customHeight="1" x14ac:dyDescent="0.25">
      <c r="A222" s="57" t="s">
        <v>113</v>
      </c>
      <c r="B222" s="13" t="s">
        <v>38</v>
      </c>
      <c r="C222" s="11" t="s">
        <v>33</v>
      </c>
      <c r="D222" s="10"/>
      <c r="E222" s="11"/>
      <c r="F222" s="2"/>
      <c r="G222" s="2"/>
    </row>
    <row r="223" spans="1:7" ht="31.2" customHeight="1" x14ac:dyDescent="0.25">
      <c r="A223" s="57"/>
      <c r="B223" s="19" t="s">
        <v>39</v>
      </c>
      <c r="C223" s="11"/>
      <c r="D223" s="11"/>
      <c r="E223" s="11"/>
      <c r="F223" s="2"/>
      <c r="G223" s="2"/>
    </row>
    <row r="224" spans="1:7" ht="31.2" customHeight="1" x14ac:dyDescent="0.25">
      <c r="A224" s="57"/>
      <c r="B224" s="20" t="s">
        <v>34</v>
      </c>
      <c r="C224" s="11"/>
      <c r="D224" s="10" t="s">
        <v>40</v>
      </c>
      <c r="E224" s="11">
        <v>20</v>
      </c>
      <c r="F224" s="1"/>
      <c r="G224" s="2" t="str">
        <f t="shared" ref="G224" si="49">IF(OR(ISTEXT(F224),ISBLANK(F224)), "$   - ",ROUND(E224*F224,2))</f>
        <v xml:space="preserve">$   - </v>
      </c>
    </row>
    <row r="225" spans="1:7" ht="31.2" customHeight="1" x14ac:dyDescent="0.25">
      <c r="A225" s="57"/>
      <c r="B225" s="19" t="s">
        <v>183</v>
      </c>
      <c r="C225" s="11"/>
      <c r="D225" s="11"/>
      <c r="E225" s="11"/>
      <c r="F225" s="2"/>
      <c r="G225" s="2"/>
    </row>
    <row r="226" spans="1:7" ht="31.2" customHeight="1" x14ac:dyDescent="0.25">
      <c r="A226" s="57"/>
      <c r="B226" s="20" t="s">
        <v>34</v>
      </c>
      <c r="C226" s="11"/>
      <c r="D226" s="10" t="s">
        <v>40</v>
      </c>
      <c r="E226" s="11">
        <v>5</v>
      </c>
      <c r="F226" s="1"/>
      <c r="G226" s="2" t="str">
        <f t="shared" ref="G226" si="50">IF(OR(ISTEXT(F226),ISBLANK(F226)), "$   - ",ROUND(E226*F226,2))</f>
        <v xml:space="preserve">$   - </v>
      </c>
    </row>
    <row r="227" spans="1:7" ht="31.2" customHeight="1" x14ac:dyDescent="0.25">
      <c r="A227" s="57" t="s">
        <v>114</v>
      </c>
      <c r="B227" s="12" t="s">
        <v>41</v>
      </c>
      <c r="C227" s="11" t="s">
        <v>33</v>
      </c>
      <c r="D227" s="10"/>
      <c r="E227" s="11"/>
      <c r="F227" s="2"/>
      <c r="G227" s="2"/>
    </row>
    <row r="228" spans="1:7" ht="31.2" customHeight="1" x14ac:dyDescent="0.25">
      <c r="A228" s="57"/>
      <c r="B228" s="80" t="s">
        <v>39</v>
      </c>
      <c r="C228" s="11"/>
      <c r="D228" s="10" t="s">
        <v>2</v>
      </c>
      <c r="E228" s="11">
        <v>20</v>
      </c>
      <c r="F228" s="1"/>
      <c r="G228" s="2" t="str">
        <f t="shared" ref="G228:G229" si="51">IF(OR(ISTEXT(F228),ISBLANK(F228)), "$   - ",ROUND(E228*F228,2))</f>
        <v xml:space="preserve">$   - </v>
      </c>
    </row>
    <row r="229" spans="1:7" ht="31.2" customHeight="1" x14ac:dyDescent="0.25">
      <c r="A229" s="57"/>
      <c r="B229" s="80" t="s">
        <v>183</v>
      </c>
      <c r="C229" s="11"/>
      <c r="D229" s="10" t="s">
        <v>2</v>
      </c>
      <c r="E229" s="11">
        <v>2</v>
      </c>
      <c r="F229" s="1"/>
      <c r="G229" s="2" t="str">
        <f t="shared" si="51"/>
        <v xml:space="preserve">$   - </v>
      </c>
    </row>
    <row r="230" spans="1:7" ht="31.95" customHeight="1" x14ac:dyDescent="0.25">
      <c r="A230" s="57" t="s">
        <v>115</v>
      </c>
      <c r="B230" s="13" t="s">
        <v>42</v>
      </c>
      <c r="C230" s="11" t="s">
        <v>33</v>
      </c>
      <c r="D230" s="10"/>
      <c r="E230" s="11"/>
      <c r="F230" s="2"/>
      <c r="G230" s="2"/>
    </row>
    <row r="231" spans="1:7" ht="31.95" customHeight="1" x14ac:dyDescent="0.25">
      <c r="A231" s="57"/>
      <c r="B231" s="19" t="s">
        <v>184</v>
      </c>
      <c r="C231" s="11"/>
      <c r="D231" s="10"/>
      <c r="E231" s="11"/>
      <c r="F231" s="2"/>
      <c r="G231" s="2"/>
    </row>
    <row r="232" spans="1:7" ht="31.95" customHeight="1" x14ac:dyDescent="0.25">
      <c r="A232" s="57"/>
      <c r="B232" s="20" t="s">
        <v>186</v>
      </c>
      <c r="C232" s="11"/>
      <c r="D232" s="10" t="s">
        <v>2</v>
      </c>
      <c r="E232" s="11">
        <v>2</v>
      </c>
      <c r="F232" s="1"/>
      <c r="G232" s="2" t="str">
        <f t="shared" ref="G232" si="52">IF(OR(ISTEXT(F232),ISBLANK(F232)), "$   - ",ROUND(E232*F232,2))</f>
        <v xml:space="preserve">$   - </v>
      </c>
    </row>
    <row r="233" spans="1:7" ht="31.95" customHeight="1" x14ac:dyDescent="0.25">
      <c r="A233" s="57"/>
      <c r="B233" s="19" t="s">
        <v>269</v>
      </c>
      <c r="C233" s="11"/>
      <c r="D233" s="10"/>
      <c r="E233" s="11"/>
      <c r="F233" s="2"/>
      <c r="G233" s="2"/>
    </row>
    <row r="234" spans="1:7" ht="31.95" customHeight="1" x14ac:dyDescent="0.25">
      <c r="A234" s="57"/>
      <c r="B234" s="20" t="s">
        <v>173</v>
      </c>
      <c r="C234" s="11"/>
      <c r="D234" s="10" t="s">
        <v>2</v>
      </c>
      <c r="E234" s="11">
        <v>1</v>
      </c>
      <c r="F234" s="1"/>
      <c r="G234" s="2" t="str">
        <f t="shared" ref="G234" si="53">IF(OR(ISTEXT(F234),ISBLANK(F234)), "$   - ",ROUND(E234*F234,2))</f>
        <v xml:space="preserve">$   - </v>
      </c>
    </row>
    <row r="235" spans="1:7" ht="31.95" customHeight="1" x14ac:dyDescent="0.25">
      <c r="A235" s="57" t="s">
        <v>121</v>
      </c>
      <c r="B235" s="13" t="s">
        <v>264</v>
      </c>
      <c r="C235" s="11" t="s">
        <v>33</v>
      </c>
      <c r="D235" s="10"/>
      <c r="E235" s="11"/>
      <c r="F235" s="2"/>
      <c r="G235" s="2"/>
    </row>
    <row r="236" spans="1:7" ht="31.95" customHeight="1" x14ac:dyDescent="0.25">
      <c r="A236" s="57"/>
      <c r="B236" s="19" t="s">
        <v>39</v>
      </c>
      <c r="C236" s="11"/>
      <c r="D236" s="11" t="s">
        <v>2</v>
      </c>
      <c r="E236" s="11">
        <v>20</v>
      </c>
      <c r="F236" s="1"/>
      <c r="G236" s="2" t="str">
        <f t="shared" ref="G236:G237" si="54">IF(OR(ISTEXT(F236),ISBLANK(F236)), "$   - ",ROUND(E236*F236,2))</f>
        <v xml:space="preserve">$   - </v>
      </c>
    </row>
    <row r="237" spans="1:7" ht="31.95" customHeight="1" x14ac:dyDescent="0.25">
      <c r="A237" s="57"/>
      <c r="B237" s="19" t="s">
        <v>183</v>
      </c>
      <c r="C237" s="11"/>
      <c r="D237" s="11" t="s">
        <v>2</v>
      </c>
      <c r="E237" s="11">
        <v>2</v>
      </c>
      <c r="F237" s="1"/>
      <c r="G237" s="2" t="str">
        <f t="shared" si="54"/>
        <v xml:space="preserve">$   - </v>
      </c>
    </row>
    <row r="238" spans="1:7" ht="31.95" customHeight="1" x14ac:dyDescent="0.25">
      <c r="A238" s="57" t="s">
        <v>122</v>
      </c>
      <c r="B238" s="13" t="s">
        <v>44</v>
      </c>
      <c r="C238" s="11" t="s">
        <v>33</v>
      </c>
      <c r="D238" s="10"/>
      <c r="E238" s="11"/>
      <c r="F238" s="2"/>
      <c r="G238" s="2"/>
    </row>
    <row r="239" spans="1:7" ht="31.95" customHeight="1" x14ac:dyDescent="0.25">
      <c r="A239" s="57"/>
      <c r="B239" s="80" t="s">
        <v>205</v>
      </c>
      <c r="C239" s="11"/>
      <c r="D239" s="10" t="s">
        <v>2</v>
      </c>
      <c r="E239" s="11">
        <v>1</v>
      </c>
      <c r="F239" s="1"/>
      <c r="G239" s="2" t="str">
        <f t="shared" ref="G239:G240" si="55">IF(OR(ISTEXT(F239),ISBLANK(F239)), "$   - ",ROUND(E239*F239,2))</f>
        <v xml:space="preserve">$   - </v>
      </c>
    </row>
    <row r="240" spans="1:7" s="53" customFormat="1" ht="31.2" customHeight="1" x14ac:dyDescent="0.25">
      <c r="A240" s="57" t="s">
        <v>123</v>
      </c>
      <c r="B240" s="60" t="s">
        <v>65</v>
      </c>
      <c r="C240" s="61" t="s">
        <v>33</v>
      </c>
      <c r="D240" s="61" t="s">
        <v>2</v>
      </c>
      <c r="E240" s="11">
        <v>22</v>
      </c>
      <c r="F240" s="1"/>
      <c r="G240" s="2" t="str">
        <f t="shared" si="55"/>
        <v xml:space="preserve">$   - </v>
      </c>
    </row>
    <row r="241" spans="1:7" ht="31.2" customHeight="1" x14ac:dyDescent="0.25">
      <c r="A241" s="57" t="s">
        <v>133</v>
      </c>
      <c r="B241" s="13" t="s">
        <v>46</v>
      </c>
      <c r="C241" s="11" t="s">
        <v>270</v>
      </c>
      <c r="D241" s="11"/>
      <c r="E241" s="11"/>
      <c r="F241" s="2"/>
      <c r="G241" s="2"/>
    </row>
    <row r="242" spans="1:7" ht="31.2" customHeight="1" x14ac:dyDescent="0.25">
      <c r="A242" s="57"/>
      <c r="B242" s="19" t="s">
        <v>47</v>
      </c>
      <c r="C242" s="11"/>
      <c r="D242" s="10" t="s">
        <v>29</v>
      </c>
      <c r="E242" s="11">
        <v>40</v>
      </c>
      <c r="F242" s="1"/>
      <c r="G242" s="2" t="str">
        <f t="shared" ref="G242:G250" si="56">IF(OR(ISTEXT(F242),ISBLANK(F242)), "$   - ",ROUND(E242*F242,2))</f>
        <v xml:space="preserve">$   - </v>
      </c>
    </row>
    <row r="243" spans="1:7" ht="31.2" customHeight="1" x14ac:dyDescent="0.25">
      <c r="A243" s="57"/>
      <c r="B243" s="19" t="s">
        <v>250</v>
      </c>
      <c r="C243" s="11"/>
      <c r="D243" s="10" t="s">
        <v>29</v>
      </c>
      <c r="E243" s="11">
        <v>10</v>
      </c>
      <c r="F243" s="1"/>
      <c r="G243" s="2" t="str">
        <f t="shared" si="56"/>
        <v xml:space="preserve">$   - </v>
      </c>
    </row>
    <row r="244" spans="1:7" ht="31.2" customHeight="1" x14ac:dyDescent="0.25">
      <c r="A244" s="57" t="s">
        <v>134</v>
      </c>
      <c r="B244" s="13" t="s">
        <v>259</v>
      </c>
      <c r="C244" s="11" t="s">
        <v>270</v>
      </c>
      <c r="D244" s="11"/>
      <c r="E244" s="11"/>
      <c r="F244" s="2"/>
      <c r="G244" s="2"/>
    </row>
    <row r="245" spans="1:7" ht="31.2" customHeight="1" x14ac:dyDescent="0.25">
      <c r="A245" s="57"/>
      <c r="B245" s="19" t="s">
        <v>47</v>
      </c>
      <c r="C245" s="11"/>
      <c r="D245" s="10" t="s">
        <v>29</v>
      </c>
      <c r="E245" s="11">
        <f>(4*5*4)</f>
        <v>80</v>
      </c>
      <c r="F245" s="1"/>
      <c r="G245" s="2" t="str">
        <f t="shared" ref="G245" si="57">IF(OR(ISTEXT(F245),ISBLANK(F245)), "$   - ",ROUND(E245*F245,2))</f>
        <v xml:space="preserve">$   - </v>
      </c>
    </row>
    <row r="246" spans="1:7" ht="31.95" customHeight="1" x14ac:dyDescent="0.25">
      <c r="A246" s="57" t="s">
        <v>191</v>
      </c>
      <c r="B246" s="60" t="s">
        <v>253</v>
      </c>
      <c r="C246" s="61" t="s">
        <v>277</v>
      </c>
      <c r="D246" s="61" t="s">
        <v>29</v>
      </c>
      <c r="E246" s="11">
        <v>20</v>
      </c>
      <c r="F246" s="1"/>
      <c r="G246" s="2" t="str">
        <f t="shared" si="56"/>
        <v xml:space="preserve">$   - </v>
      </c>
    </row>
    <row r="247" spans="1:7" ht="31.95" customHeight="1" x14ac:dyDescent="0.25">
      <c r="A247" s="57" t="s">
        <v>192</v>
      </c>
      <c r="B247" s="60" t="s">
        <v>57</v>
      </c>
      <c r="C247" s="61" t="s">
        <v>251</v>
      </c>
      <c r="D247" s="61"/>
      <c r="E247" s="11"/>
      <c r="F247" s="2"/>
      <c r="G247" s="2"/>
    </row>
    <row r="248" spans="1:7" ht="31.2" customHeight="1" x14ac:dyDescent="0.25">
      <c r="A248" s="57"/>
      <c r="B248" s="19" t="s">
        <v>58</v>
      </c>
      <c r="C248" s="11"/>
      <c r="D248" s="10"/>
      <c r="E248" s="11"/>
      <c r="F248" s="2"/>
      <c r="G248" s="2"/>
    </row>
    <row r="249" spans="1:7" ht="31.95" customHeight="1" x14ac:dyDescent="0.25">
      <c r="A249" s="57"/>
      <c r="B249" s="20" t="s">
        <v>59</v>
      </c>
      <c r="C249" s="11"/>
      <c r="D249" s="61" t="s">
        <v>29</v>
      </c>
      <c r="E249" s="11">
        <v>45</v>
      </c>
      <c r="F249" s="1"/>
      <c r="G249" s="2" t="str">
        <f t="shared" ref="G249" si="58">IF(OR(ISTEXT(F249),ISBLANK(F249)), "$   - ",ROUND(E249*F249,2))</f>
        <v xml:space="preserve">$   - </v>
      </c>
    </row>
    <row r="250" spans="1:7" ht="31.95" customHeight="1" x14ac:dyDescent="0.25">
      <c r="A250" s="57" t="s">
        <v>256</v>
      </c>
      <c r="B250" s="60" t="s">
        <v>254</v>
      </c>
      <c r="C250" s="61" t="s">
        <v>251</v>
      </c>
      <c r="D250" s="61" t="s">
        <v>60</v>
      </c>
      <c r="E250" s="11">
        <f>ROUNDUP(E249*0.05*2.4,-1)</f>
        <v>10</v>
      </c>
      <c r="F250" s="1"/>
      <c r="G250" s="2" t="str">
        <f t="shared" si="56"/>
        <v xml:space="preserve">$   - </v>
      </c>
    </row>
    <row r="251" spans="1:7" ht="31.95" customHeight="1" x14ac:dyDescent="0.25">
      <c r="A251" s="57" t="s">
        <v>257</v>
      </c>
      <c r="B251" s="73" t="s">
        <v>255</v>
      </c>
      <c r="C251" s="61" t="s">
        <v>272</v>
      </c>
      <c r="D251" s="61" t="s">
        <v>29</v>
      </c>
      <c r="E251" s="11">
        <v>5</v>
      </c>
      <c r="F251" s="1"/>
      <c r="G251" s="2" t="str">
        <f>IF(OR(ISTEXT(F251),ISBLANK(F251)), "$   - ",ROUND(E251*F251,2))</f>
        <v xml:space="preserve">$   - </v>
      </c>
    </row>
    <row r="252" spans="1:7" ht="31.2" customHeight="1" x14ac:dyDescent="0.25">
      <c r="A252" s="57" t="s">
        <v>260</v>
      </c>
      <c r="B252" s="13" t="s">
        <v>48</v>
      </c>
      <c r="C252" s="11" t="s">
        <v>147</v>
      </c>
      <c r="D252" s="10"/>
      <c r="E252" s="11"/>
      <c r="F252" s="2"/>
      <c r="G252" s="2"/>
    </row>
    <row r="253" spans="1:7" ht="31.2" customHeight="1" x14ac:dyDescent="0.25">
      <c r="A253" s="57"/>
      <c r="B253" s="19" t="s">
        <v>49</v>
      </c>
      <c r="C253" s="11"/>
      <c r="D253" s="10" t="s">
        <v>29</v>
      </c>
      <c r="E253" s="11">
        <v>10</v>
      </c>
      <c r="F253" s="1"/>
      <c r="G253" s="2" t="str">
        <f>IF(OR(ISTEXT(F253),ISBLANK(F253)), "$   - ",ROUND(E253*F253,2))</f>
        <v xml:space="preserve">$   - </v>
      </c>
    </row>
    <row r="254" spans="1:7" ht="31.2" customHeight="1" x14ac:dyDescent="0.25">
      <c r="A254" s="57" t="s">
        <v>261</v>
      </c>
      <c r="B254" s="13" t="s">
        <v>50</v>
      </c>
      <c r="C254" s="11" t="s">
        <v>271</v>
      </c>
      <c r="D254" s="11"/>
      <c r="E254" s="11"/>
      <c r="F254" s="2"/>
      <c r="G254" s="2"/>
    </row>
    <row r="255" spans="1:7" ht="31.2" customHeight="1" x14ac:dyDescent="0.25">
      <c r="A255" s="57"/>
      <c r="B255" s="19" t="s">
        <v>51</v>
      </c>
      <c r="C255" s="11"/>
      <c r="D255" s="10" t="s">
        <v>40</v>
      </c>
      <c r="E255" s="11">
        <v>10</v>
      </c>
      <c r="F255" s="1"/>
      <c r="G255" s="2" t="str">
        <f t="shared" ref="G255" si="59">IF(OR(ISTEXT(F255),ISBLANK(F255)), "$   - ",ROUND(E255*F255,2))</f>
        <v xml:space="preserve">$   - </v>
      </c>
    </row>
    <row r="256" spans="1:7" ht="31.2" customHeight="1" x14ac:dyDescent="0.25">
      <c r="A256" s="57"/>
      <c r="B256" s="80" t="s">
        <v>52</v>
      </c>
      <c r="C256" s="11"/>
      <c r="D256" s="15" t="s">
        <v>40</v>
      </c>
      <c r="E256" s="15">
        <v>10</v>
      </c>
      <c r="F256" s="1"/>
      <c r="G256" s="2" t="str">
        <f>IF(OR(ISTEXT(F256),ISBLANK(F256)), "$   - ",ROUND(E256*F256,2))</f>
        <v xml:space="preserve">$   - </v>
      </c>
    </row>
    <row r="257" spans="1:7" ht="31.95" customHeight="1" x14ac:dyDescent="0.25">
      <c r="A257" s="57" t="s">
        <v>276</v>
      </c>
      <c r="B257" s="12" t="s">
        <v>267</v>
      </c>
      <c r="C257" s="11" t="s">
        <v>262</v>
      </c>
      <c r="D257" s="16"/>
      <c r="E257" s="16"/>
      <c r="F257" s="2"/>
      <c r="G257" s="72"/>
    </row>
    <row r="258" spans="1:7" ht="31.2" customHeight="1" x14ac:dyDescent="0.25">
      <c r="A258" s="57"/>
      <c r="B258" s="19" t="s">
        <v>268</v>
      </c>
      <c r="C258" s="11"/>
      <c r="D258" s="16" t="s">
        <v>2</v>
      </c>
      <c r="E258" s="16">
        <v>1</v>
      </c>
      <c r="F258" s="1"/>
      <c r="G258" s="72" t="str">
        <f t="shared" ref="G258" si="60">IF(OR(ISTEXT(F258),ISBLANK(F258)), "$   - ",ROUND(E258*F258,2))</f>
        <v xml:space="preserve">$   - </v>
      </c>
    </row>
    <row r="259" spans="1:7" ht="31.2" customHeight="1" thickBot="1" x14ac:dyDescent="0.3">
      <c r="A259" s="64" t="s">
        <v>24</v>
      </c>
      <c r="B259" s="126" t="str">
        <f>B205</f>
        <v>Fortier Avenue - Henderson Highway to Mid-block E</v>
      </c>
      <c r="C259" s="127"/>
      <c r="D259" s="127"/>
      <c r="E259" s="127"/>
      <c r="F259" s="65" t="s">
        <v>14</v>
      </c>
      <c r="G259" s="66">
        <f>SUM(G206:G258)</f>
        <v>0</v>
      </c>
    </row>
    <row r="260" spans="1:7" ht="31.2" customHeight="1" thickTop="1" x14ac:dyDescent="0.25">
      <c r="A260" s="128" t="s">
        <v>140</v>
      </c>
      <c r="B260" s="129"/>
      <c r="C260" s="129"/>
      <c r="D260" s="129"/>
      <c r="E260" s="129"/>
      <c r="F260" s="129"/>
      <c r="G260" s="130"/>
    </row>
    <row r="261" spans="1:7" ht="31.2" customHeight="1" x14ac:dyDescent="0.25">
      <c r="A261" s="84" t="s">
        <v>141</v>
      </c>
      <c r="B261" s="131" t="s">
        <v>54</v>
      </c>
      <c r="C261" s="131"/>
      <c r="D261" s="131"/>
      <c r="E261" s="131"/>
      <c r="F261" s="131"/>
      <c r="G261" s="131"/>
    </row>
    <row r="262" spans="1:7" ht="31.2" customHeight="1" x14ac:dyDescent="0.25">
      <c r="A262" s="54" t="s">
        <v>143</v>
      </c>
      <c r="B262" s="17" t="s">
        <v>32</v>
      </c>
      <c r="C262" s="18" t="s">
        <v>33</v>
      </c>
      <c r="D262" s="9"/>
      <c r="E262" s="9"/>
      <c r="F262" s="56"/>
      <c r="G262" s="56"/>
    </row>
    <row r="263" spans="1:7" ht="31.2" customHeight="1" x14ac:dyDescent="0.25">
      <c r="A263" s="57"/>
      <c r="B263" s="19" t="s">
        <v>225</v>
      </c>
      <c r="C263" s="11"/>
      <c r="D263" s="10"/>
      <c r="E263" s="10"/>
      <c r="F263" s="2"/>
      <c r="G263" s="2"/>
    </row>
    <row r="264" spans="1:7" ht="31.2" customHeight="1" x14ac:dyDescent="0.25">
      <c r="A264" s="57"/>
      <c r="B264" s="20" t="s">
        <v>34</v>
      </c>
      <c r="C264" s="11"/>
      <c r="D264" s="11" t="s">
        <v>35</v>
      </c>
      <c r="E264" s="11">
        <v>10</v>
      </c>
      <c r="F264" s="1"/>
      <c r="G264" s="2" t="str">
        <f t="shared" ref="G264" si="61">IF(OR(ISTEXT(F264),ISBLANK(F264)), "$   - ",ROUND(E264*F264,2))</f>
        <v xml:space="preserve">$   - </v>
      </c>
    </row>
    <row r="265" spans="1:7" ht="31.2" customHeight="1" x14ac:dyDescent="0.25">
      <c r="A265" s="57" t="s">
        <v>246</v>
      </c>
      <c r="B265" s="81" t="s">
        <v>36</v>
      </c>
      <c r="C265" s="11" t="s">
        <v>33</v>
      </c>
      <c r="D265" s="10"/>
      <c r="E265" s="10"/>
      <c r="F265" s="2"/>
      <c r="G265" s="2"/>
    </row>
    <row r="266" spans="1:7" ht="31.2" customHeight="1" x14ac:dyDescent="0.25">
      <c r="A266" s="57"/>
      <c r="B266" s="19" t="s">
        <v>206</v>
      </c>
      <c r="C266" s="11"/>
      <c r="D266" s="10" t="s">
        <v>2</v>
      </c>
      <c r="E266" s="10">
        <v>1</v>
      </c>
      <c r="F266" s="1"/>
      <c r="G266" s="2" t="str">
        <f t="shared" ref="G266" si="62">IF(OR(ISTEXT(F266),ISBLANK(F266)), "$   - ",ROUND(E266*F266,2))</f>
        <v xml:space="preserve">$   - </v>
      </c>
    </row>
    <row r="267" spans="1:7" ht="31.2" customHeight="1" x14ac:dyDescent="0.25">
      <c r="A267" s="57" t="s">
        <v>154</v>
      </c>
      <c r="B267" s="60" t="s">
        <v>37</v>
      </c>
      <c r="C267" s="61" t="s">
        <v>33</v>
      </c>
      <c r="D267" s="61"/>
      <c r="E267" s="10"/>
      <c r="F267" s="2"/>
      <c r="G267" s="2"/>
    </row>
    <row r="268" spans="1:7" ht="31.2" customHeight="1" x14ac:dyDescent="0.25">
      <c r="A268" s="57"/>
      <c r="B268" s="62" t="s">
        <v>53</v>
      </c>
      <c r="C268" s="61"/>
      <c r="D268" s="61"/>
      <c r="E268" s="10"/>
      <c r="F268" s="2"/>
      <c r="G268" s="2"/>
    </row>
    <row r="269" spans="1:7" ht="31.2" customHeight="1" x14ac:dyDescent="0.25">
      <c r="A269" s="57"/>
      <c r="B269" s="63" t="s">
        <v>224</v>
      </c>
      <c r="C269" s="61"/>
      <c r="D269" s="11" t="s">
        <v>2</v>
      </c>
      <c r="E269" s="10">
        <v>1</v>
      </c>
      <c r="F269" s="1"/>
      <c r="G269" s="2" t="str">
        <f t="shared" ref="G269" si="63">IF(OR(ISTEXT(F269),ISBLANK(F269)), "$   - ",ROUND(E269*F269,2))</f>
        <v xml:space="preserve">$   - </v>
      </c>
    </row>
    <row r="270" spans="1:7" ht="31.2" customHeight="1" x14ac:dyDescent="0.25">
      <c r="A270" s="57"/>
      <c r="B270" s="62" t="s">
        <v>188</v>
      </c>
      <c r="C270" s="61"/>
      <c r="D270" s="61"/>
      <c r="E270" s="10"/>
      <c r="F270" s="2"/>
      <c r="G270" s="2"/>
    </row>
    <row r="271" spans="1:7" ht="31.2" customHeight="1" x14ac:dyDescent="0.25">
      <c r="A271" s="57"/>
      <c r="B271" s="63" t="s">
        <v>210</v>
      </c>
      <c r="C271" s="61"/>
      <c r="D271" s="10" t="s">
        <v>2</v>
      </c>
      <c r="E271" s="10">
        <v>1</v>
      </c>
      <c r="F271" s="1"/>
      <c r="G271" s="2" t="str">
        <f t="shared" ref="G271:G277" si="64">IF(OR(ISTEXT(F271),ISBLANK(F271)), "$   - ",ROUND(E271*F271,2))</f>
        <v xml:space="preserve">$   - </v>
      </c>
    </row>
    <row r="272" spans="1:7" ht="31.2" customHeight="1" x14ac:dyDescent="0.25">
      <c r="A272" s="57"/>
      <c r="B272" s="63" t="s">
        <v>211</v>
      </c>
      <c r="C272" s="61"/>
      <c r="D272" s="11" t="s">
        <v>2</v>
      </c>
      <c r="E272" s="10">
        <v>1</v>
      </c>
      <c r="F272" s="1"/>
      <c r="G272" s="2" t="str">
        <f t="shared" si="64"/>
        <v xml:space="preserve">$   - </v>
      </c>
    </row>
    <row r="273" spans="1:7" ht="31.95" customHeight="1" x14ac:dyDescent="0.25">
      <c r="A273" s="57"/>
      <c r="B273" s="63" t="s">
        <v>193</v>
      </c>
      <c r="C273" s="61"/>
      <c r="D273" s="11" t="s">
        <v>2</v>
      </c>
      <c r="E273" s="10">
        <v>1</v>
      </c>
      <c r="F273" s="1"/>
      <c r="G273" s="2" t="str">
        <f t="shared" si="64"/>
        <v xml:space="preserve">$   - </v>
      </c>
    </row>
    <row r="274" spans="1:7" ht="31.95" customHeight="1" x14ac:dyDescent="0.25">
      <c r="A274" s="57"/>
      <c r="B274" s="63" t="s">
        <v>226</v>
      </c>
      <c r="C274" s="61"/>
      <c r="D274" s="11" t="s">
        <v>2</v>
      </c>
      <c r="E274" s="10">
        <v>1</v>
      </c>
      <c r="F274" s="1"/>
      <c r="G274" s="2" t="str">
        <f t="shared" si="64"/>
        <v xml:space="preserve">$   - </v>
      </c>
    </row>
    <row r="275" spans="1:7" s="53" customFormat="1" ht="30" customHeight="1" x14ac:dyDescent="0.25">
      <c r="A275" s="57"/>
      <c r="B275" s="63" t="s">
        <v>227</v>
      </c>
      <c r="C275" s="61"/>
      <c r="D275" s="10" t="s">
        <v>2</v>
      </c>
      <c r="E275" s="10">
        <v>1</v>
      </c>
      <c r="F275" s="1"/>
      <c r="G275" s="2" t="str">
        <f t="shared" si="64"/>
        <v xml:space="preserve">$   - </v>
      </c>
    </row>
    <row r="276" spans="1:7" s="53" customFormat="1" ht="30" customHeight="1" x14ac:dyDescent="0.25">
      <c r="A276" s="57"/>
      <c r="B276" s="63" t="s">
        <v>228</v>
      </c>
      <c r="C276" s="61"/>
      <c r="D276" s="11" t="s">
        <v>2</v>
      </c>
      <c r="E276" s="10">
        <v>1</v>
      </c>
      <c r="F276" s="1"/>
      <c r="G276" s="2" t="str">
        <f t="shared" si="64"/>
        <v xml:space="preserve">$   - </v>
      </c>
    </row>
    <row r="277" spans="1:7" ht="31.2" customHeight="1" x14ac:dyDescent="0.25">
      <c r="A277" s="57"/>
      <c r="B277" s="63" t="s">
        <v>229</v>
      </c>
      <c r="C277" s="61"/>
      <c r="D277" s="11" t="s">
        <v>2</v>
      </c>
      <c r="E277" s="10">
        <v>1</v>
      </c>
      <c r="F277" s="1"/>
      <c r="G277" s="2" t="str">
        <f t="shared" si="64"/>
        <v xml:space="preserve">$   - </v>
      </c>
    </row>
    <row r="278" spans="1:7" ht="31.2" customHeight="1" x14ac:dyDescent="0.25">
      <c r="A278" s="57"/>
      <c r="B278" s="62" t="s">
        <v>189</v>
      </c>
      <c r="C278" s="61"/>
      <c r="D278" s="61"/>
      <c r="E278" s="10"/>
      <c r="F278" s="2"/>
      <c r="G278" s="2"/>
    </row>
    <row r="279" spans="1:7" ht="31.2" customHeight="1" x14ac:dyDescent="0.25">
      <c r="A279" s="57"/>
      <c r="B279" s="63" t="s">
        <v>209</v>
      </c>
      <c r="C279" s="61"/>
      <c r="D279" s="10" t="s">
        <v>2</v>
      </c>
      <c r="E279" s="10">
        <v>1</v>
      </c>
      <c r="F279" s="1"/>
      <c r="G279" s="2" t="str">
        <f t="shared" ref="G279" si="65">IF(OR(ISTEXT(F279),ISBLANK(F279)), "$   - ",ROUND(E279*F279,2))</f>
        <v xml:space="preserve">$   - </v>
      </c>
    </row>
    <row r="280" spans="1:7" ht="31.2" customHeight="1" x14ac:dyDescent="0.25">
      <c r="A280" s="57" t="s">
        <v>155</v>
      </c>
      <c r="B280" s="13" t="s">
        <v>38</v>
      </c>
      <c r="C280" s="11" t="s">
        <v>33</v>
      </c>
      <c r="D280" s="10"/>
      <c r="E280" s="10"/>
      <c r="F280" s="2"/>
      <c r="G280" s="2"/>
    </row>
    <row r="281" spans="1:7" ht="31.2" customHeight="1" x14ac:dyDescent="0.25">
      <c r="A281" s="57"/>
      <c r="B281" s="19" t="s">
        <v>214</v>
      </c>
      <c r="C281" s="11"/>
      <c r="D281" s="11"/>
      <c r="E281" s="11"/>
      <c r="F281" s="2"/>
      <c r="G281" s="2"/>
    </row>
    <row r="282" spans="1:7" ht="31.2" customHeight="1" x14ac:dyDescent="0.25">
      <c r="A282" s="57"/>
      <c r="B282" s="20" t="s">
        <v>34</v>
      </c>
      <c r="C282" s="11"/>
      <c r="D282" s="10" t="s">
        <v>40</v>
      </c>
      <c r="E282" s="10">
        <v>5</v>
      </c>
      <c r="F282" s="1"/>
      <c r="G282" s="2" t="str">
        <f t="shared" ref="G282" si="66">IF(OR(ISTEXT(F282),ISBLANK(F282)), "$   - ",ROUND(E282*F282,2))</f>
        <v xml:space="preserve">$   - </v>
      </c>
    </row>
    <row r="283" spans="1:7" ht="31.2" customHeight="1" x14ac:dyDescent="0.25">
      <c r="A283" s="57" t="s">
        <v>156</v>
      </c>
      <c r="B283" s="12" t="s">
        <v>41</v>
      </c>
      <c r="C283" s="11" t="s">
        <v>33</v>
      </c>
      <c r="D283" s="10"/>
      <c r="E283" s="10"/>
      <c r="F283" s="2"/>
      <c r="G283" s="2"/>
    </row>
    <row r="284" spans="1:7" ht="31.95" customHeight="1" x14ac:dyDescent="0.25">
      <c r="A284" s="57"/>
      <c r="B284" s="19" t="s">
        <v>219</v>
      </c>
      <c r="C284" s="11"/>
      <c r="D284" s="10" t="s">
        <v>2</v>
      </c>
      <c r="E284" s="10">
        <v>1</v>
      </c>
      <c r="F284" s="1"/>
      <c r="G284" s="2" t="str">
        <f t="shared" ref="G284" si="67">IF(OR(ISTEXT(F284),ISBLANK(F284)), "$   - ",ROUND(E284*F284,2))</f>
        <v xml:space="preserve">$   - </v>
      </c>
    </row>
    <row r="285" spans="1:7" ht="30" customHeight="1" x14ac:dyDescent="0.25">
      <c r="A285" s="57" t="s">
        <v>157</v>
      </c>
      <c r="B285" s="13" t="s">
        <v>61</v>
      </c>
      <c r="C285" s="11" t="s">
        <v>33</v>
      </c>
      <c r="D285" s="11"/>
      <c r="E285" s="11"/>
      <c r="F285" s="2"/>
      <c r="G285" s="2"/>
    </row>
    <row r="286" spans="1:7" ht="30" customHeight="1" x14ac:dyDescent="0.25">
      <c r="A286" s="57"/>
      <c r="B286" s="19" t="s">
        <v>219</v>
      </c>
      <c r="C286" s="11"/>
      <c r="D286" s="10" t="s">
        <v>2</v>
      </c>
      <c r="E286" s="10">
        <v>1</v>
      </c>
      <c r="F286" s="1"/>
      <c r="G286" s="2" t="str">
        <f t="shared" ref="G286:G287" si="68">IF(OR(ISTEXT(F286),ISBLANK(F286)), "$   - ",ROUND(E286*F286,2))</f>
        <v xml:space="preserve">$   - </v>
      </c>
    </row>
    <row r="287" spans="1:7" ht="30" customHeight="1" x14ac:dyDescent="0.25">
      <c r="A287" s="57"/>
      <c r="B287" s="19" t="s">
        <v>218</v>
      </c>
      <c r="C287" s="11"/>
      <c r="D287" s="11" t="s">
        <v>2</v>
      </c>
      <c r="E287" s="11">
        <v>1</v>
      </c>
      <c r="F287" s="1"/>
      <c r="G287" s="2" t="str">
        <f t="shared" si="68"/>
        <v xml:space="preserve">$   - </v>
      </c>
    </row>
    <row r="288" spans="1:7" ht="30" customHeight="1" x14ac:dyDescent="0.25">
      <c r="A288" s="57"/>
      <c r="B288" s="19" t="s">
        <v>281</v>
      </c>
      <c r="C288" s="11"/>
      <c r="D288" s="10" t="s">
        <v>2</v>
      </c>
      <c r="E288" s="10">
        <v>1</v>
      </c>
      <c r="F288" s="1"/>
      <c r="G288" s="2" t="str">
        <f t="shared" ref="G288" si="69">IF(OR(ISTEXT(F288),ISBLANK(F288)), "$   - ",ROUND(E288*F288,2))</f>
        <v xml:space="preserve">$   - </v>
      </c>
    </row>
    <row r="289" spans="1:7" ht="30" customHeight="1" x14ac:dyDescent="0.25">
      <c r="A289" s="57" t="s">
        <v>158</v>
      </c>
      <c r="B289" s="13" t="s">
        <v>64</v>
      </c>
      <c r="C289" s="11" t="s">
        <v>33</v>
      </c>
      <c r="D289" s="11"/>
      <c r="E289" s="11"/>
      <c r="F289" s="2"/>
      <c r="G289" s="2"/>
    </row>
    <row r="290" spans="1:7" ht="30" customHeight="1" x14ac:dyDescent="0.25">
      <c r="A290" s="57"/>
      <c r="B290" s="19" t="s">
        <v>219</v>
      </c>
      <c r="C290" s="11"/>
      <c r="D290" s="10" t="s">
        <v>2</v>
      </c>
      <c r="E290" s="10">
        <v>1</v>
      </c>
      <c r="F290" s="1"/>
      <c r="G290" s="2" t="str">
        <f t="shared" ref="G290:G291" si="70">IF(OR(ISTEXT(F290),ISBLANK(F290)), "$   - ",ROUND(E290*F290,2))</f>
        <v xml:space="preserve">$   - </v>
      </c>
    </row>
    <row r="291" spans="1:7" ht="30" customHeight="1" x14ac:dyDescent="0.25">
      <c r="A291" s="57"/>
      <c r="B291" s="19" t="s">
        <v>218</v>
      </c>
      <c r="C291" s="11"/>
      <c r="D291" s="11" t="s">
        <v>2</v>
      </c>
      <c r="E291" s="11">
        <v>1</v>
      </c>
      <c r="F291" s="1"/>
      <c r="G291" s="2" t="str">
        <f t="shared" si="70"/>
        <v xml:space="preserve">$   - </v>
      </c>
    </row>
    <row r="292" spans="1:7" ht="30" customHeight="1" x14ac:dyDescent="0.25">
      <c r="A292" s="57"/>
      <c r="B292" s="19" t="s">
        <v>281</v>
      </c>
      <c r="C292" s="11"/>
      <c r="D292" s="10" t="s">
        <v>2</v>
      </c>
      <c r="E292" s="10">
        <v>1</v>
      </c>
      <c r="F292" s="1"/>
      <c r="G292" s="2" t="str">
        <f t="shared" ref="G292" si="71">IF(OR(ISTEXT(F292),ISBLANK(F292)), "$   - ",ROUND(E292*F292,2))</f>
        <v xml:space="preserve">$   - </v>
      </c>
    </row>
    <row r="293" spans="1:7" ht="31.2" customHeight="1" x14ac:dyDescent="0.25">
      <c r="A293" s="57" t="s">
        <v>159</v>
      </c>
      <c r="B293" s="22" t="s">
        <v>62</v>
      </c>
      <c r="C293" s="11" t="s">
        <v>33</v>
      </c>
      <c r="D293" s="10"/>
      <c r="E293" s="10"/>
      <c r="F293" s="2"/>
      <c r="G293" s="2"/>
    </row>
    <row r="294" spans="1:7" ht="31.2" customHeight="1" x14ac:dyDescent="0.25">
      <c r="A294" s="57"/>
      <c r="B294" s="19" t="s">
        <v>124</v>
      </c>
      <c r="C294" s="11"/>
      <c r="D294" s="10"/>
      <c r="E294" s="10"/>
      <c r="F294" s="2"/>
      <c r="G294" s="2"/>
    </row>
    <row r="295" spans="1:7" ht="31.2" customHeight="1" x14ac:dyDescent="0.25">
      <c r="A295" s="57"/>
      <c r="B295" s="21" t="s">
        <v>215</v>
      </c>
      <c r="C295" s="11"/>
      <c r="D295" s="10" t="s">
        <v>40</v>
      </c>
      <c r="E295" s="10">
        <v>10</v>
      </c>
      <c r="F295" s="1"/>
      <c r="G295" s="2" t="str">
        <f t="shared" ref="G295:G297" si="72">IF(OR(ISTEXT(F295),ISBLANK(F295)), "$   - ",ROUND(E295*F295,2))</f>
        <v xml:space="preserve">$   - </v>
      </c>
    </row>
    <row r="296" spans="1:7" ht="31.2" customHeight="1" x14ac:dyDescent="0.25">
      <c r="A296" s="57"/>
      <c r="B296" s="21" t="s">
        <v>216</v>
      </c>
      <c r="C296" s="11"/>
      <c r="D296" s="10" t="s">
        <v>40</v>
      </c>
      <c r="E296" s="10">
        <v>10</v>
      </c>
      <c r="F296" s="1"/>
      <c r="G296" s="2" t="str">
        <f t="shared" si="72"/>
        <v xml:space="preserve">$   - </v>
      </c>
    </row>
    <row r="297" spans="1:7" ht="31.2" customHeight="1" x14ac:dyDescent="0.25">
      <c r="A297" s="57"/>
      <c r="B297" s="21" t="s">
        <v>217</v>
      </c>
      <c r="C297" s="11"/>
      <c r="D297" s="10" t="s">
        <v>40</v>
      </c>
      <c r="E297" s="10">
        <v>10</v>
      </c>
      <c r="F297" s="1"/>
      <c r="G297" s="2" t="str">
        <f t="shared" si="72"/>
        <v xml:space="preserve">$   - </v>
      </c>
    </row>
    <row r="298" spans="1:7" ht="31.95" customHeight="1" x14ac:dyDescent="0.25">
      <c r="A298" s="57" t="s">
        <v>160</v>
      </c>
      <c r="B298" s="13" t="s">
        <v>42</v>
      </c>
      <c r="C298" s="11" t="s">
        <v>33</v>
      </c>
      <c r="D298" s="10"/>
      <c r="E298" s="10"/>
      <c r="F298" s="2"/>
      <c r="G298" s="2"/>
    </row>
    <row r="299" spans="1:7" ht="31.95" customHeight="1" x14ac:dyDescent="0.25">
      <c r="A299" s="57"/>
      <c r="B299" s="19" t="s">
        <v>195</v>
      </c>
      <c r="C299" s="11"/>
      <c r="D299" s="10"/>
      <c r="E299" s="10"/>
      <c r="F299" s="2"/>
      <c r="G299" s="2"/>
    </row>
    <row r="300" spans="1:7" ht="31.95" customHeight="1" x14ac:dyDescent="0.25">
      <c r="A300" s="57"/>
      <c r="B300" s="20" t="s">
        <v>230</v>
      </c>
      <c r="C300" s="11"/>
      <c r="D300" s="10" t="s">
        <v>2</v>
      </c>
      <c r="E300" s="10">
        <v>1</v>
      </c>
      <c r="F300" s="1"/>
      <c r="G300" s="2" t="str">
        <f t="shared" ref="G300" si="73">IF(OR(ISTEXT(F300),ISBLANK(F300)), "$   - ",ROUND(E300*F300,2))</f>
        <v xml:space="preserve">$   - </v>
      </c>
    </row>
    <row r="301" spans="1:7" x14ac:dyDescent="0.25">
      <c r="A301" s="57" t="s">
        <v>213</v>
      </c>
      <c r="B301" s="13" t="s">
        <v>264</v>
      </c>
      <c r="C301" s="11" t="s">
        <v>33</v>
      </c>
      <c r="D301" s="10"/>
      <c r="E301" s="10"/>
      <c r="F301" s="2"/>
      <c r="G301" s="2"/>
    </row>
    <row r="302" spans="1:7" x14ac:dyDescent="0.25">
      <c r="A302" s="57"/>
      <c r="B302" s="19" t="s">
        <v>219</v>
      </c>
      <c r="C302" s="11"/>
      <c r="D302" s="11" t="s">
        <v>2</v>
      </c>
      <c r="E302" s="10">
        <v>1</v>
      </c>
      <c r="F302" s="1"/>
      <c r="G302" s="2" t="str">
        <f>IF(OR(ISTEXT(F302),ISBLANK(F302)), "$   - ",ROUND(E302*F302,2))</f>
        <v xml:space="preserve">$   - </v>
      </c>
    </row>
    <row r="303" spans="1:7" x14ac:dyDescent="0.25">
      <c r="A303" s="57" t="s">
        <v>161</v>
      </c>
      <c r="B303" s="22" t="s">
        <v>66</v>
      </c>
      <c r="C303" s="11" t="s">
        <v>33</v>
      </c>
      <c r="D303" s="11"/>
      <c r="E303" s="11"/>
      <c r="F303" s="2"/>
      <c r="G303" s="2"/>
    </row>
    <row r="304" spans="1:7" x14ac:dyDescent="0.25">
      <c r="A304" s="57"/>
      <c r="B304" s="19" t="s">
        <v>220</v>
      </c>
      <c r="C304" s="11"/>
      <c r="D304" s="10" t="s">
        <v>2</v>
      </c>
      <c r="E304" s="10">
        <v>5</v>
      </c>
      <c r="F304" s="1"/>
      <c r="G304" s="2" t="str">
        <f t="shared" ref="G304:G316" si="74">IF(OR(ISTEXT(F304),ISBLANK(F304)), "$   - ",ROUND(E304*F304,2))</f>
        <v xml:space="preserve">$   - </v>
      </c>
    </row>
    <row r="305" spans="1:7" x14ac:dyDescent="0.25">
      <c r="A305" s="57"/>
      <c r="B305" s="19" t="s">
        <v>221</v>
      </c>
      <c r="C305" s="11"/>
      <c r="D305" s="10" t="s">
        <v>2</v>
      </c>
      <c r="E305" s="11">
        <v>5</v>
      </c>
      <c r="F305" s="1"/>
      <c r="G305" s="2" t="str">
        <f t="shared" si="74"/>
        <v xml:space="preserve">$   - </v>
      </c>
    </row>
    <row r="306" spans="1:7" x14ac:dyDescent="0.25">
      <c r="A306" s="57"/>
      <c r="B306" s="19" t="s">
        <v>222</v>
      </c>
      <c r="C306" s="11"/>
      <c r="D306" s="10" t="s">
        <v>2</v>
      </c>
      <c r="E306" s="10">
        <v>1</v>
      </c>
      <c r="F306" s="1"/>
      <c r="G306" s="2" t="str">
        <f t="shared" si="74"/>
        <v xml:space="preserve">$   - </v>
      </c>
    </row>
    <row r="307" spans="1:7" x14ac:dyDescent="0.25">
      <c r="A307" s="57" t="s">
        <v>162</v>
      </c>
      <c r="B307" s="22" t="s">
        <v>119</v>
      </c>
      <c r="C307" s="11" t="s">
        <v>33</v>
      </c>
      <c r="D307" s="11"/>
      <c r="E307" s="11"/>
      <c r="F307" s="2"/>
      <c r="G307" s="2"/>
    </row>
    <row r="308" spans="1:7" x14ac:dyDescent="0.25">
      <c r="A308" s="57"/>
      <c r="B308" s="19" t="s">
        <v>220</v>
      </c>
      <c r="C308" s="11"/>
      <c r="D308" s="10" t="s">
        <v>120</v>
      </c>
      <c r="E308" s="10">
        <v>10</v>
      </c>
      <c r="F308" s="1"/>
      <c r="G308" s="2" t="str">
        <f t="shared" ref="G308:G310" si="75">IF(OR(ISTEXT(F308),ISBLANK(F308)), "$   - ",ROUND(E308*F308,2))</f>
        <v xml:space="preserve">$   - </v>
      </c>
    </row>
    <row r="309" spans="1:7" x14ac:dyDescent="0.25">
      <c r="A309" s="57"/>
      <c r="B309" s="19" t="s">
        <v>221</v>
      </c>
      <c r="C309" s="11"/>
      <c r="D309" s="10" t="s">
        <v>120</v>
      </c>
      <c r="E309" s="11">
        <v>10</v>
      </c>
      <c r="F309" s="1"/>
      <c r="G309" s="2" t="str">
        <f t="shared" si="75"/>
        <v xml:space="preserve">$   - </v>
      </c>
    </row>
    <row r="310" spans="1:7" x14ac:dyDescent="0.25">
      <c r="A310" s="57"/>
      <c r="B310" s="19" t="s">
        <v>222</v>
      </c>
      <c r="C310" s="11"/>
      <c r="D310" s="10" t="s">
        <v>120</v>
      </c>
      <c r="E310" s="10">
        <v>5</v>
      </c>
      <c r="F310" s="1"/>
      <c r="G310" s="2" t="str">
        <f t="shared" si="75"/>
        <v xml:space="preserve">$   - </v>
      </c>
    </row>
    <row r="311" spans="1:7" x14ac:dyDescent="0.25">
      <c r="A311" s="57" t="s">
        <v>163</v>
      </c>
      <c r="B311" s="22" t="s">
        <v>31</v>
      </c>
      <c r="C311" s="11" t="s">
        <v>137</v>
      </c>
      <c r="D311" s="11" t="s">
        <v>29</v>
      </c>
      <c r="E311" s="10">
        <v>40</v>
      </c>
      <c r="F311" s="1"/>
      <c r="G311" s="2" t="str">
        <f t="shared" si="74"/>
        <v xml:space="preserve">$   - </v>
      </c>
    </row>
    <row r="312" spans="1:7" ht="31.2" customHeight="1" x14ac:dyDescent="0.25">
      <c r="A312" s="57" t="s">
        <v>164</v>
      </c>
      <c r="B312" s="13" t="s">
        <v>46</v>
      </c>
      <c r="C312" s="11" t="s">
        <v>146</v>
      </c>
      <c r="D312" s="11"/>
      <c r="E312" s="11"/>
      <c r="F312" s="2"/>
      <c r="G312" s="2"/>
    </row>
    <row r="313" spans="1:7" ht="31.2" customHeight="1" x14ac:dyDescent="0.25">
      <c r="A313" s="57"/>
      <c r="B313" s="19" t="s">
        <v>247</v>
      </c>
      <c r="C313" s="11"/>
      <c r="D313" s="10" t="s">
        <v>29</v>
      </c>
      <c r="E313" s="10">
        <v>10</v>
      </c>
      <c r="F313" s="1"/>
      <c r="G313" s="2" t="str">
        <f t="shared" ref="G313" si="76">IF(OR(ISTEXT(F313),ISBLANK(F313)), "$   - ",ROUND(E313*F313,2))</f>
        <v xml:space="preserve">$   - </v>
      </c>
    </row>
    <row r="314" spans="1:7" x14ac:dyDescent="0.25">
      <c r="A314" s="57" t="s">
        <v>165</v>
      </c>
      <c r="B314" s="22" t="s">
        <v>126</v>
      </c>
      <c r="C314" s="11" t="s">
        <v>138</v>
      </c>
      <c r="D314" s="11"/>
      <c r="E314" s="11"/>
      <c r="F314" s="2"/>
      <c r="G314" s="2"/>
    </row>
    <row r="315" spans="1:7" x14ac:dyDescent="0.25">
      <c r="A315" s="57"/>
      <c r="B315" s="19" t="s">
        <v>129</v>
      </c>
      <c r="C315" s="11"/>
      <c r="D315" s="10" t="s">
        <v>2</v>
      </c>
      <c r="E315" s="10">
        <v>1</v>
      </c>
      <c r="F315" s="1"/>
      <c r="G315" s="2" t="str">
        <f t="shared" si="74"/>
        <v xml:space="preserve">$   - </v>
      </c>
    </row>
    <row r="316" spans="1:7" x14ac:dyDescent="0.25">
      <c r="A316" s="57"/>
      <c r="B316" s="19" t="s">
        <v>212</v>
      </c>
      <c r="C316" s="11"/>
      <c r="D316" s="10" t="s">
        <v>2</v>
      </c>
      <c r="E316" s="10">
        <v>1</v>
      </c>
      <c r="F316" s="1"/>
      <c r="G316" s="2" t="str">
        <f t="shared" si="74"/>
        <v xml:space="preserve">$   - </v>
      </c>
    </row>
    <row r="317" spans="1:7" x14ac:dyDescent="0.25">
      <c r="A317" s="57" t="s">
        <v>166</v>
      </c>
      <c r="B317" s="22" t="s">
        <v>127</v>
      </c>
      <c r="C317" s="11" t="s">
        <v>138</v>
      </c>
      <c r="D317" s="10"/>
      <c r="E317" s="10"/>
      <c r="F317" s="2"/>
      <c r="G317" s="2"/>
    </row>
    <row r="318" spans="1:7" x14ac:dyDescent="0.25">
      <c r="A318" s="57"/>
      <c r="B318" s="19" t="s">
        <v>128</v>
      </c>
      <c r="C318" s="11"/>
      <c r="D318" s="10" t="s">
        <v>2</v>
      </c>
      <c r="E318" s="10">
        <v>1</v>
      </c>
      <c r="F318" s="1"/>
      <c r="G318" s="2" t="str">
        <f t="shared" ref="G318:G320" si="77">IF(OR(ISTEXT(F318),ISBLANK(F318)), "$   - ",ROUND(E318*F318,2))</f>
        <v xml:space="preserve">$   - </v>
      </c>
    </row>
    <row r="319" spans="1:7" ht="15.6" x14ac:dyDescent="0.25">
      <c r="A319" s="57" t="s">
        <v>167</v>
      </c>
      <c r="B319" s="22" t="s">
        <v>131</v>
      </c>
      <c r="C319" s="11" t="s">
        <v>139</v>
      </c>
      <c r="D319" s="61" t="s">
        <v>132</v>
      </c>
      <c r="E319" s="10">
        <v>10</v>
      </c>
      <c r="F319" s="1"/>
      <c r="G319" s="2" t="str">
        <f t="shared" si="77"/>
        <v xml:space="preserve">$   - </v>
      </c>
    </row>
    <row r="320" spans="1:7" ht="15.6" x14ac:dyDescent="0.25">
      <c r="A320" s="57" t="s">
        <v>168</v>
      </c>
      <c r="B320" s="22" t="s">
        <v>232</v>
      </c>
      <c r="C320" s="11" t="s">
        <v>248</v>
      </c>
      <c r="D320" s="61" t="s">
        <v>132</v>
      </c>
      <c r="E320" s="10">
        <v>10</v>
      </c>
      <c r="F320" s="1"/>
      <c r="G320" s="2" t="str">
        <f t="shared" si="77"/>
        <v xml:space="preserve">$   - </v>
      </c>
    </row>
    <row r="321" spans="1:9" ht="15.6" thickBot="1" x14ac:dyDescent="0.3">
      <c r="A321" s="64" t="str">
        <f>A261</f>
        <v>G</v>
      </c>
      <c r="B321" s="126" t="str">
        <f>B261</f>
        <v>Provisional Items</v>
      </c>
      <c r="C321" s="127"/>
      <c r="D321" s="127"/>
      <c r="E321" s="127"/>
      <c r="F321" s="65" t="s">
        <v>14</v>
      </c>
      <c r="G321" s="66">
        <f>SUM(G262:G320)</f>
        <v>0</v>
      </c>
    </row>
    <row r="322" spans="1:9" ht="15.6" thickTop="1" x14ac:dyDescent="0.25">
      <c r="A322" s="128" t="s">
        <v>169</v>
      </c>
      <c r="B322" s="129"/>
      <c r="C322" s="129"/>
      <c r="D322" s="129"/>
      <c r="E322" s="129"/>
      <c r="F322" s="129"/>
      <c r="G322" s="130"/>
    </row>
    <row r="323" spans="1:9" ht="15.6" x14ac:dyDescent="0.25">
      <c r="A323" s="85" t="s">
        <v>170</v>
      </c>
      <c r="B323" s="132" t="s">
        <v>142</v>
      </c>
      <c r="C323" s="132"/>
      <c r="D323" s="132"/>
      <c r="E323" s="132"/>
      <c r="F323" s="132"/>
      <c r="G323" s="132"/>
    </row>
    <row r="324" spans="1:9" x14ac:dyDescent="0.25">
      <c r="A324" s="86" t="s">
        <v>171</v>
      </c>
      <c r="B324" s="87" t="s">
        <v>144</v>
      </c>
      <c r="C324" s="88" t="s">
        <v>100</v>
      </c>
      <c r="D324" s="89" t="s">
        <v>145</v>
      </c>
      <c r="E324" s="90">
        <v>1</v>
      </c>
      <c r="F324" s="23">
        <v>100000</v>
      </c>
      <c r="G324" s="23">
        <f t="shared" ref="G324" si="78">IF(OR(ISTEXT(F324),ISBLANK(F324)), "$   - ",ROUND(E324*F324,2))</f>
        <v>100000</v>
      </c>
    </row>
    <row r="325" spans="1:9" ht="15.6" thickBot="1" x14ac:dyDescent="0.3">
      <c r="A325" s="64" t="s">
        <v>170</v>
      </c>
      <c r="B325" s="117" t="str">
        <f>B323</f>
        <v>Cash Allowance for Additional Work</v>
      </c>
      <c r="C325" s="118"/>
      <c r="D325" s="118"/>
      <c r="E325" s="119"/>
      <c r="F325" s="65" t="s">
        <v>14</v>
      </c>
      <c r="G325" s="66">
        <f>SUM(G324)</f>
        <v>100000</v>
      </c>
    </row>
    <row r="326" spans="1:9" ht="15.6" thickTop="1" x14ac:dyDescent="0.25">
      <c r="A326" s="91"/>
      <c r="B326" s="92" t="s">
        <v>25</v>
      </c>
      <c r="C326" s="24"/>
      <c r="D326" s="24"/>
      <c r="E326" s="24"/>
      <c r="F326" s="93"/>
      <c r="G326" s="94"/>
      <c r="I326" s="95"/>
    </row>
    <row r="327" spans="1:9" x14ac:dyDescent="0.25">
      <c r="A327" s="108" t="s">
        <v>26</v>
      </c>
      <c r="B327" s="109"/>
      <c r="C327" s="109"/>
      <c r="D327" s="109"/>
      <c r="E327" s="109"/>
      <c r="F327" s="38"/>
      <c r="G327" s="96"/>
    </row>
    <row r="328" spans="1:9" ht="15.6" thickBot="1" x14ac:dyDescent="0.3">
      <c r="A328" s="97" t="str">
        <f>A9</f>
        <v>A</v>
      </c>
      <c r="B328" s="110" t="str">
        <f>B9</f>
        <v>Royal Crescent - McGregor Street to McGregor Street</v>
      </c>
      <c r="C328" s="111"/>
      <c r="D328" s="111"/>
      <c r="E328" s="112"/>
      <c r="F328" s="98" t="s">
        <v>14</v>
      </c>
      <c r="G328" s="99">
        <f>G45</f>
        <v>0</v>
      </c>
    </row>
    <row r="329" spans="1:9" ht="16.2" thickTop="1" thickBot="1" x14ac:dyDescent="0.3">
      <c r="A329" s="97" t="str">
        <f>A47</f>
        <v>B</v>
      </c>
      <c r="B329" s="113" t="str">
        <f>B47</f>
        <v>Royal Avenue - McGregor Street to Andrews Street</v>
      </c>
      <c r="C329" s="114"/>
      <c r="D329" s="114"/>
      <c r="E329" s="115"/>
      <c r="F329" s="98" t="s">
        <v>14</v>
      </c>
      <c r="G329" s="99">
        <f>G72</f>
        <v>0</v>
      </c>
    </row>
    <row r="330" spans="1:9" ht="16.2" thickTop="1" thickBot="1" x14ac:dyDescent="0.3">
      <c r="A330" s="97" t="str">
        <f>A74</f>
        <v>C</v>
      </c>
      <c r="B330" s="113" t="str">
        <f>B74</f>
        <v>Leila Avenue - Main Street to Scotia Street</v>
      </c>
      <c r="C330" s="114"/>
      <c r="D330" s="114"/>
      <c r="E330" s="115"/>
      <c r="F330" s="98" t="s">
        <v>14</v>
      </c>
      <c r="G330" s="99">
        <f>G121</f>
        <v>0</v>
      </c>
    </row>
    <row r="331" spans="1:9" ht="16.2" thickTop="1" thickBot="1" x14ac:dyDescent="0.3">
      <c r="A331" s="97" t="str">
        <f>A123</f>
        <v>D</v>
      </c>
      <c r="B331" s="113" t="str">
        <f>+B123</f>
        <v>Marymound Way - Newton Avenue to Leila Avenue</v>
      </c>
      <c r="C331" s="114"/>
      <c r="D331" s="114"/>
      <c r="E331" s="115"/>
      <c r="F331" s="98" t="s">
        <v>14</v>
      </c>
      <c r="G331" s="99">
        <f>G151</f>
        <v>0</v>
      </c>
    </row>
    <row r="332" spans="1:9" ht="16.2" thickTop="1" thickBot="1" x14ac:dyDescent="0.3">
      <c r="A332" s="97" t="str">
        <f>A153</f>
        <v>E</v>
      </c>
      <c r="B332" s="100" t="str">
        <f>B153</f>
        <v>Scotia Street - Newton Avenue to Scotia Street South Limit</v>
      </c>
      <c r="C332" s="25"/>
      <c r="D332" s="25"/>
      <c r="E332" s="25"/>
      <c r="F332" s="98" t="s">
        <v>14</v>
      </c>
      <c r="G332" s="99">
        <f>G203</f>
        <v>10000</v>
      </c>
    </row>
    <row r="333" spans="1:9" ht="16.2" thickTop="1" thickBot="1" x14ac:dyDescent="0.3">
      <c r="A333" s="101" t="str">
        <f>A259</f>
        <v>F</v>
      </c>
      <c r="B333" s="100" t="str">
        <f>B259</f>
        <v>Fortier Avenue - Henderson Highway to Mid-block E</v>
      </c>
      <c r="C333" s="25"/>
      <c r="D333" s="25"/>
      <c r="E333" s="25"/>
      <c r="F333" s="98" t="s">
        <v>14</v>
      </c>
      <c r="G333" s="99">
        <f>G259</f>
        <v>0</v>
      </c>
    </row>
    <row r="334" spans="1:9" ht="16.2" thickTop="1" thickBot="1" x14ac:dyDescent="0.3">
      <c r="A334" s="102" t="str">
        <f>A261</f>
        <v>G</v>
      </c>
      <c r="B334" s="100" t="str">
        <f>+B261</f>
        <v>Provisional Items</v>
      </c>
      <c r="C334" s="25"/>
      <c r="D334" s="25"/>
      <c r="E334" s="25"/>
      <c r="F334" s="98" t="s">
        <v>14</v>
      </c>
      <c r="G334" s="99">
        <f>G321</f>
        <v>0</v>
      </c>
    </row>
    <row r="335" spans="1:9" ht="15.6" thickTop="1" x14ac:dyDescent="0.25">
      <c r="A335" s="103" t="str">
        <f>A323</f>
        <v>H</v>
      </c>
      <c r="B335" s="100" t="str">
        <f>B323</f>
        <v>Cash Allowance for Additional Work</v>
      </c>
      <c r="C335" s="25"/>
      <c r="D335" s="25"/>
      <c r="E335" s="25"/>
      <c r="F335" s="104" t="s">
        <v>14</v>
      </c>
      <c r="G335" s="105">
        <f>G325</f>
        <v>100000</v>
      </c>
    </row>
    <row r="336" spans="1:9" x14ac:dyDescent="0.25">
      <c r="A336" s="116" t="s">
        <v>27</v>
      </c>
      <c r="B336" s="107"/>
      <c r="C336" s="107"/>
      <c r="D336" s="107"/>
      <c r="E336" s="107"/>
      <c r="F336" s="106">
        <f>SUM(G328:G335)</f>
        <v>110000</v>
      </c>
      <c r="G336" s="107"/>
    </row>
  </sheetData>
  <sheetProtection algorithmName="SHA-512" hashValue="MzbvKz0eKD0r3Wextzmlrj5N3/40JSkLiI7Onh1MqOO5OoIhcu4l4vj6Ad7QX5P7yE7A/flA9LLlrj54EJYKUw==" saltValue="RlWba3mCjoYPEVSmZ/w/bg==" spinCount="100000" sheet="1" objects="1" scenarios="1" selectLockedCells="1"/>
  <mergeCells count="31">
    <mergeCell ref="B151:E151"/>
    <mergeCell ref="A8:E8"/>
    <mergeCell ref="B9:G9"/>
    <mergeCell ref="B45:E45"/>
    <mergeCell ref="A46:G46"/>
    <mergeCell ref="B47:G47"/>
    <mergeCell ref="B72:E72"/>
    <mergeCell ref="A73:G73"/>
    <mergeCell ref="B74:G74"/>
    <mergeCell ref="B121:E121"/>
    <mergeCell ref="A122:G122"/>
    <mergeCell ref="B123:G123"/>
    <mergeCell ref="B325:E325"/>
    <mergeCell ref="A152:G152"/>
    <mergeCell ref="B153:G153"/>
    <mergeCell ref="B203:E203"/>
    <mergeCell ref="A204:G204"/>
    <mergeCell ref="B205:G205"/>
    <mergeCell ref="B259:E259"/>
    <mergeCell ref="A260:G260"/>
    <mergeCell ref="B261:G261"/>
    <mergeCell ref="B321:E321"/>
    <mergeCell ref="A322:G322"/>
    <mergeCell ref="B323:G323"/>
    <mergeCell ref="F336:G336"/>
    <mergeCell ref="A327:E327"/>
    <mergeCell ref="B328:E328"/>
    <mergeCell ref="B329:E329"/>
    <mergeCell ref="B330:E330"/>
    <mergeCell ref="B331:E331"/>
    <mergeCell ref="A336:E336"/>
  </mergeCells>
  <conditionalFormatting sqref="C17:C22 C24:C32 C52 C55:C57 C87:C88 C267:C279">
    <cfRule type="cellIs" dxfId="20" priority="27" stopIfTrue="1" operator="equal">
      <formula>"CW 2130-R11"</formula>
    </cfRule>
    <cfRule type="cellIs" dxfId="19" priority="28" stopIfTrue="1" operator="equal">
      <formula>"CW 3120-R2"</formula>
    </cfRule>
    <cfRule type="cellIs" dxfId="18" priority="29" stopIfTrue="1" operator="equal">
      <formula>"CW 3240-R7"</formula>
    </cfRule>
  </conditionalFormatting>
  <conditionalFormatting sqref="C48">
    <cfRule type="cellIs" dxfId="17" priority="24" stopIfTrue="1" operator="equal">
      <formula>"CW 2130-R11"</formula>
    </cfRule>
    <cfRule type="cellIs" dxfId="16" priority="25" stopIfTrue="1" operator="equal">
      <formula>"CW 3120-R2"</formula>
    </cfRule>
    <cfRule type="cellIs" dxfId="15" priority="26" stopIfTrue="1" operator="equal">
      <formula>"CW 3240-R7"</formula>
    </cfRule>
  </conditionalFormatting>
  <conditionalFormatting sqref="C59:C67">
    <cfRule type="cellIs" dxfId="14" priority="21" stopIfTrue="1" operator="equal">
      <formula>"CW 2130-R11"</formula>
    </cfRule>
    <cfRule type="cellIs" dxfId="13" priority="22" stopIfTrue="1" operator="equal">
      <formula>"CW 3120-R2"</formula>
    </cfRule>
    <cfRule type="cellIs" dxfId="12" priority="23" stopIfTrue="1" operator="equal">
      <formula>"CW 3240-R7"</formula>
    </cfRule>
  </conditionalFormatting>
  <conditionalFormatting sqref="C79">
    <cfRule type="cellIs" dxfId="11" priority="15" stopIfTrue="1" operator="equal">
      <formula>"CW 2130-R11"</formula>
    </cfRule>
    <cfRule type="cellIs" dxfId="10" priority="16" stopIfTrue="1" operator="equal">
      <formula>"CW 3120-R2"</formula>
    </cfRule>
    <cfRule type="cellIs" dxfId="9" priority="17" stopIfTrue="1" operator="equal">
      <formula>"CW 3240-R7"</formula>
    </cfRule>
  </conditionalFormatting>
  <conditionalFormatting sqref="C90:C93">
    <cfRule type="cellIs" dxfId="8" priority="18" stopIfTrue="1" operator="equal">
      <formula>"CW 2130-R11"</formula>
    </cfRule>
    <cfRule type="cellIs" dxfId="7" priority="19" stopIfTrue="1" operator="equal">
      <formula>"CW 3120-R2"</formula>
    </cfRule>
    <cfRule type="cellIs" dxfId="6" priority="20" stopIfTrue="1" operator="equal">
      <formula>"CW 3240-R7"</formula>
    </cfRule>
  </conditionalFormatting>
  <conditionalFormatting sqref="C97:C98">
    <cfRule type="cellIs" dxfId="5" priority="9" stopIfTrue="1" operator="equal">
      <formula>"CW 2130-R11"</formula>
    </cfRule>
    <cfRule type="cellIs" dxfId="4" priority="10" stopIfTrue="1" operator="equal">
      <formula>"CW 3120-R2"</formula>
    </cfRule>
    <cfRule type="cellIs" dxfId="3" priority="11" stopIfTrue="1" operator="equal">
      <formula>"CW 3240-R7"</formula>
    </cfRule>
  </conditionalFormatting>
  <conditionalFormatting sqref="C220:C221">
    <cfRule type="cellIs" dxfId="2" priority="12" stopIfTrue="1" operator="equal">
      <formula>"CW 2130-R11"</formula>
    </cfRule>
    <cfRule type="cellIs" dxfId="1" priority="13" stopIfTrue="1" operator="equal">
      <formula>"CW 3120-R2"</formula>
    </cfRule>
    <cfRule type="cellIs" dxfId="0" priority="14" stopIfTrue="1" operator="equal">
      <formula>"CW 3240-R7"</formula>
    </cfRule>
  </conditionalFormatting>
  <dataValidations count="3">
    <dataValidation type="decimal" operator="equal" allowBlank="1" showInputMessage="1" showErrorMessage="1" error="Unit Price must be greater than 0_x000a_and cannot include fractions of a cent" prompt="Enter your Unit Bid Price._x000a_You do not need to type in the &quot;$&quot;" sqref="F97:F98 F162 F219:F221 F224 F240 F195:F197 F250:F251 F267:F279 F48:F71 F10:F41 F142 F144:F145 F245:F247 F43 F208 F126 F156 F77:F79 F130 F217 F132 F81 F165 F214 F169 F84 F172 F135 F86:F93 F107:F118 F185 F95 F183 F228 F234 F103 F140 F105 F242 F199 F253 F147 F255:F256 F149:F150 F201 F258 F179 F181" xr:uid="{8EBCD9E0-B3C8-4020-AAEE-50A7CAB69BDB}">
      <formula1>IF(F10&gt;=0,ROUND(F10,2),0.01)</formula1>
    </dataValidation>
    <dataValidation type="decimal" operator="equal" allowBlank="1" showInputMessage="1" showErrorMessage="1" error="Unit Price must be greater than 0_x000a_and cannot include fractions of a cent" prompt="Enter your Unit Bid Price._x000a_You do not need to type in the &quot;$&quot;_x000a_" sqref="F96 F85 F75:F76 F218 F80 F82:F83 F215:F216 F94 F101:F102 F104 F106" xr:uid="{18DFA68A-3238-40D9-864D-B2EA8A97684F}">
      <formula1>IF(F75&gt;=0,ROUND(F75,2),0.01)</formula1>
    </dataValidation>
    <dataValidation type="decimal" operator="equal" allowBlank="1" showInputMessage="1" showErrorMessage="1" error="Unit Price must be greater than 0_x000a_and cannot include fractions of a cent_x000a_" prompt="Enter your Unit Bid Price._x000a_You do not need to type in the &quot;$&quot;_x000a_" sqref="F262:F266 F324 F186:F194 F44 F99:F100 F235:F239 F119:F120 F209:F213 F173:F178 F141 F143 F248:F249 F243:F244 F202 F42 F124:F125 F154:F155 F206:F207 F127:F129 F157:F161 F131 F163:F164 F166:F168 F133:F134 F170:F171 F257 F222:F223 F182 F225:F227 F184 F136:F139 F229:F233 F198 F241 F146 F252 F148 F200 F254 F280:F320 F180" xr:uid="{7365F80F-85F5-4B56-A787-87A79B0E3F2D}">
      <formula1>IF(F42&gt;=0,ROUND(F42,2),0.01)</formula1>
    </dataValidation>
  </dataValidations>
  <pageMargins left="0.5" right="0.5" top="0.75" bottom="0.75" header="0.25" footer="0.25"/>
  <pageSetup scale="69" orientation="portrait" r:id="rId1"/>
  <headerFooter alignWithMargins="0">
    <oddHeader>&amp;LThe City of Winnipeg
Tender No. xxxx-yyyy 
&amp;RBid Submission
 Page &amp;P of &amp;N</oddHeader>
    <oddFooter xml:space="preserve">&amp;R__________________
Name of Bidder                    </oddFooter>
  </headerFooter>
  <rowBreaks count="5" manualBreakCount="5">
    <brk id="45" max="6" man="1"/>
    <brk id="72" max="6" man="1"/>
    <brk id="121" max="6" man="1"/>
    <brk id="151" max="6" man="1"/>
    <brk id="25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Sheet1</vt:lpstr>
      <vt:lpstr>242-2026_Form B (R1)</vt:lpstr>
      <vt:lpstr>'242-2026_Form B (R1)'!Print_Area</vt:lpstr>
      <vt:lpstr>'242-2026_Form B (R1)'!Print_Titles</vt:lpstr>
      <vt:lpstr>'242-2026_Form B (R1)'!XEVERYTHING</vt:lpstr>
      <vt:lpstr>'242-2026_Form B (R1)'!XITEMS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Johanna Mag-uyon</cp:lastModifiedBy>
  <cp:revision/>
  <cp:lastPrinted>2026-04-09T19:45:18Z</cp:lastPrinted>
  <dcterms:created xsi:type="dcterms:W3CDTF">1999-10-18T14:40:40Z</dcterms:created>
  <dcterms:modified xsi:type="dcterms:W3CDTF">2026-04-24T14:51:41Z</dcterms:modified>
  <cp:category/>
  <cp:contentStatus/>
</cp:coreProperties>
</file>