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MS\26-0107-001\"/>
    </mc:Choice>
  </mc:AlternateContent>
  <xr:revisionPtr revIDLastSave="0" documentId="13_ncr:1_{736FE927-6774-441D-8831-2F9AC91779E7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Sheet1" sheetId="7" state="hidden" r:id="rId1"/>
    <sheet name="242-2026_Form_B" sheetId="20" r:id="rId2"/>
  </sheets>
  <externalReferences>
    <externalReference r:id="rId3"/>
    <externalReference r:id="rId4"/>
  </externalReferences>
  <definedNames>
    <definedName name="_12TENDER_SUBMISSI" localSheetId="1">'[1]FORM B - PRICES'!#REF!</definedName>
    <definedName name="_12TENDER_SUBMISSI">'[2]FORM B; PRICES'!#REF!</definedName>
    <definedName name="_1PAGE_1_OF_13" localSheetId="1">'242-2026_Form_B'!#REF!</definedName>
    <definedName name="_4PAGE_1_OF_13" localSheetId="1">'[1]FORM B - PRICES'!#REF!</definedName>
    <definedName name="_4PAGE_1_OF_13">'[2]FORM B; PRICES'!#REF!</definedName>
    <definedName name="_5TENDER_NO._181" localSheetId="1">'242-2026_Form_B'!#REF!</definedName>
    <definedName name="_8TENDER_NO._181" localSheetId="1">'[1]FORM B - PRICES'!#REF!</definedName>
    <definedName name="_8TENDER_NO._181">'[2]FORM B; PRICES'!#REF!</definedName>
    <definedName name="_9TENDER_SUBMISSI" localSheetId="1">'242-2026_Form_B'!#REF!</definedName>
    <definedName name="BClean">#REF!</definedName>
    <definedName name="ColumnTypes" localSheetId="1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1">'242-2026_Form_B'!#REF!</definedName>
    <definedName name="HEADER">'[2]FORM B; PRICES'!#REF!</definedName>
    <definedName name="_xlnm.Print_Area" localSheetId="1">'242-2026_Form_B'!$A$6:$G$332</definedName>
    <definedName name="Print_Area_1">#REF!</definedName>
    <definedName name="Print_Area_2">#REF!</definedName>
    <definedName name="_xlnm.Print_Titles" localSheetId="1">'242-2026_Form_B'!$1:$5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 localSheetId="1">'242-2026_Form_B'!#REF!</definedName>
    <definedName name="TEMP">'[2]FORM B; PRICES'!#REF!</definedName>
    <definedName name="TESTHEAD" localSheetId="1">'242-2026_Form_B'!#REF!</definedName>
    <definedName name="TESTHEAD">'[2]FORM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 localSheetId="1">'242-2026_Form_B'!$A$1:$IJ$199</definedName>
    <definedName name="XEverything">#REF!</definedName>
    <definedName name="XITEMS" localSheetId="1">'242-2026_Form_B'!$A$7:$IJ$199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6" i="20" l="1"/>
  <c r="G152" i="20"/>
  <c r="G117" i="20"/>
  <c r="G41" i="20"/>
  <c r="E200" i="20" l="1"/>
  <c r="E192" i="20"/>
  <c r="G128" i="20"/>
  <c r="E98" i="20"/>
  <c r="E248" i="20"/>
  <c r="G215" i="20" l="1"/>
  <c r="G247" i="20"/>
  <c r="G248" i="20"/>
  <c r="E243" i="20"/>
  <c r="G243" i="20" s="1"/>
  <c r="G195" i="20"/>
  <c r="E120" i="20"/>
  <c r="G91" i="20"/>
  <c r="G10" i="20" l="1"/>
  <c r="E65" i="20"/>
  <c r="G42" i="20"/>
  <c r="G39" i="20"/>
  <c r="G38" i="20"/>
  <c r="G36" i="20"/>
  <c r="G34" i="20"/>
  <c r="G33" i="20"/>
  <c r="G28" i="20"/>
  <c r="G20" i="20"/>
  <c r="G18" i="20"/>
  <c r="G17" i="20"/>
  <c r="G14" i="20"/>
  <c r="G12" i="20"/>
  <c r="G249" i="20"/>
  <c r="G160" i="20"/>
  <c r="G241" i="20"/>
  <c r="G244" i="20" l="1"/>
  <c r="G145" i="20"/>
  <c r="G200" i="20"/>
  <c r="G298" i="20"/>
  <c r="G309" i="20" l="1"/>
  <c r="G119" i="20" l="1"/>
  <c r="G254" i="20"/>
  <c r="G316" i="20"/>
  <c r="G315" i="20"/>
  <c r="G296" i="20"/>
  <c r="G293" i="20"/>
  <c r="G292" i="20"/>
  <c r="G291" i="20"/>
  <c r="G285" i="20"/>
  <c r="G288" i="20"/>
  <c r="G271" i="20"/>
  <c r="G275" i="20"/>
  <c r="G251" i="20"/>
  <c r="G118" i="20" l="1"/>
  <c r="G120" i="20"/>
  <c r="G115" i="20"/>
  <c r="G114" i="20"/>
  <c r="E235" i="20"/>
  <c r="E234" i="20"/>
  <c r="G234" i="20" s="1"/>
  <c r="E193" i="20"/>
  <c r="G104" i="20"/>
  <c r="E107" i="20"/>
  <c r="G94" i="20"/>
  <c r="G25" i="20"/>
  <c r="G109" i="20" l="1"/>
  <c r="G112" i="20"/>
  <c r="G106" i="20"/>
  <c r="E30" i="20"/>
  <c r="G30" i="20" s="1"/>
  <c r="E31" i="20"/>
  <c r="G31" i="20" s="1"/>
  <c r="G23" i="20"/>
  <c r="G264" i="20"/>
  <c r="G208" i="20"/>
  <c r="G312" i="20"/>
  <c r="G277" i="20"/>
  <c r="G274" i="20"/>
  <c r="G273" i="20"/>
  <c r="G272" i="20"/>
  <c r="G270" i="20"/>
  <c r="G269" i="20"/>
  <c r="G267" i="20"/>
  <c r="G206" i="20"/>
  <c r="G176" i="20"/>
  <c r="E142" i="20"/>
  <c r="G142" i="20" s="1"/>
  <c r="G86" i="20"/>
  <c r="G170" i="20"/>
  <c r="G43" i="20" l="1"/>
  <c r="G110" i="20"/>
  <c r="E66" i="20"/>
  <c r="G262" i="20"/>
  <c r="G172" i="20" l="1"/>
  <c r="G84" i="20"/>
  <c r="G55" i="20"/>
  <c r="G224" i="20" l="1"/>
  <c r="G232" i="20"/>
  <c r="G227" i="20"/>
  <c r="G194" i="20"/>
  <c r="G96" i="20"/>
  <c r="G52" i="20"/>
  <c r="G219" i="20"/>
  <c r="G217" i="20"/>
  <c r="G174" i="20"/>
  <c r="G169" i="20"/>
  <c r="G168" i="20"/>
  <c r="G163" i="20"/>
  <c r="G77" i="20"/>
  <c r="G141" i="20"/>
  <c r="G137" i="20"/>
  <c r="A329" i="20"/>
  <c r="B257" i="20"/>
  <c r="B329" i="20" s="1"/>
  <c r="G253" i="20"/>
  <c r="G240" i="20"/>
  <c r="G238" i="20"/>
  <c r="G237" i="20"/>
  <c r="G235" i="20"/>
  <c r="G230" i="20"/>
  <c r="G226" i="20"/>
  <c r="G222" i="20"/>
  <c r="G212" i="20"/>
  <c r="G210" i="20"/>
  <c r="B331" i="20"/>
  <c r="A331" i="20"/>
  <c r="B330" i="20"/>
  <c r="A330" i="20"/>
  <c r="B328" i="20"/>
  <c r="A328" i="20"/>
  <c r="B327" i="20"/>
  <c r="A327" i="20"/>
  <c r="B326" i="20"/>
  <c r="A326" i="20"/>
  <c r="B325" i="20"/>
  <c r="A325" i="20"/>
  <c r="B324" i="20"/>
  <c r="A324" i="20"/>
  <c r="B321" i="20"/>
  <c r="G320" i="20"/>
  <c r="G321" i="20" s="1"/>
  <c r="G331" i="20" s="1"/>
  <c r="B317" i="20"/>
  <c r="A317" i="20"/>
  <c r="G314" i="20"/>
  <c r="G311" i="20"/>
  <c r="G307" i="20"/>
  <c r="G306" i="20"/>
  <c r="G305" i="20"/>
  <c r="G304" i="20"/>
  <c r="G302" i="20"/>
  <c r="G301" i="20"/>
  <c r="G300" i="20"/>
  <c r="G287" i="20"/>
  <c r="G284" i="20"/>
  <c r="G282" i="20"/>
  <c r="G280" i="20"/>
  <c r="B201" i="20"/>
  <c r="G199" i="20"/>
  <c r="G197" i="20"/>
  <c r="G193" i="20"/>
  <c r="G192" i="20"/>
  <c r="G190" i="20"/>
  <c r="G188" i="20"/>
  <c r="G185" i="20"/>
  <c r="G183" i="20"/>
  <c r="G181" i="20"/>
  <c r="G179" i="20"/>
  <c r="G165" i="20"/>
  <c r="G162" i="20"/>
  <c r="G158" i="20"/>
  <c r="B153" i="20"/>
  <c r="G150" i="20"/>
  <c r="G149" i="20"/>
  <c r="G147" i="20"/>
  <c r="G144" i="20"/>
  <c r="G140" i="20"/>
  <c r="G135" i="20"/>
  <c r="G132" i="20"/>
  <c r="G130" i="20"/>
  <c r="G126" i="20"/>
  <c r="B121" i="20"/>
  <c r="G107" i="20"/>
  <c r="G103" i="20"/>
  <c r="G101" i="20"/>
  <c r="G93" i="20"/>
  <c r="G89" i="20"/>
  <c r="G82" i="20"/>
  <c r="G79" i="20"/>
  <c r="G75" i="20"/>
  <c r="B70" i="20"/>
  <c r="G69" i="20"/>
  <c r="G68" i="20"/>
  <c r="G66" i="20"/>
  <c r="G65" i="20"/>
  <c r="G63" i="20"/>
  <c r="G60" i="20"/>
  <c r="G58" i="20"/>
  <c r="G50" i="20"/>
  <c r="G48" i="20"/>
  <c r="B43" i="20"/>
  <c r="G257" i="20" l="1"/>
  <c r="G329" i="20" s="1"/>
  <c r="G153" i="20"/>
  <c r="G327" i="20" s="1"/>
  <c r="G201" i="20"/>
  <c r="G328" i="20" s="1"/>
  <c r="G317" i="20"/>
  <c r="G330" i="20" s="1"/>
  <c r="G70" i="20"/>
  <c r="G325" i="20" s="1"/>
  <c r="G324" i="20"/>
  <c r="G98" i="20"/>
  <c r="G121" i="20" s="1"/>
  <c r="G326" i="20" l="1"/>
  <c r="F332" i="20" l="1"/>
</calcChain>
</file>

<file path=xl/sharedStrings.xml><?xml version="1.0" encoding="utf-8"?>
<sst xmlns="http://schemas.openxmlformats.org/spreadsheetml/2006/main" count="736" uniqueCount="278">
  <si>
    <t>(See "Prices" clause in tender document)</t>
  </si>
  <si>
    <t>UNIT PRICES</t>
  </si>
  <si>
    <t>each</t>
  </si>
  <si>
    <t>FORM B: PRICES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</si>
  <si>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</si>
  <si>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</si>
  <si>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</si>
  <si>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</si>
  <si>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</si>
  <si>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</si>
  <si>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</si>
  <si>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</si>
  <si>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</si>
  <si>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Section A</t>
  </si>
  <si>
    <t>A</t>
  </si>
  <si>
    <t>Subtotal:</t>
  </si>
  <si>
    <t>Section B</t>
  </si>
  <si>
    <t>B</t>
  </si>
  <si>
    <t>Section C</t>
  </si>
  <si>
    <t>C</t>
  </si>
  <si>
    <t>Section D</t>
  </si>
  <si>
    <t>D</t>
  </si>
  <si>
    <t>Section E</t>
  </si>
  <si>
    <t>E</t>
  </si>
  <si>
    <t>Section F</t>
  </si>
  <si>
    <t>F</t>
  </si>
  <si>
    <t>SUMMARY</t>
  </si>
  <si>
    <t>Section Subtotal</t>
  </si>
  <si>
    <t xml:space="preserve">TOTAL BID PRICE (GST extra)                                                                              (in figures)                                             </t>
  </si>
  <si>
    <t>E15</t>
  </si>
  <si>
    <t>m²</t>
  </si>
  <si>
    <t>E12</t>
  </si>
  <si>
    <t>Sodding</t>
  </si>
  <si>
    <t>Watermain Renewal</t>
  </si>
  <si>
    <t>CW 2110</t>
  </si>
  <si>
    <t>i) trenchless installation, Class B sand bedding, Class 3 backfill</t>
  </si>
  <si>
    <t>I.m</t>
  </si>
  <si>
    <t>Watermain Valve</t>
  </si>
  <si>
    <t>Fittings</t>
  </si>
  <si>
    <t>Water Services</t>
  </si>
  <si>
    <t>a) 19mm</t>
  </si>
  <si>
    <t>l.m</t>
  </si>
  <si>
    <t>Corporation Stops</t>
  </si>
  <si>
    <t>Connecting to Existing Watermains and Large Diameter Water Services</t>
  </si>
  <si>
    <t>i) 200mm</t>
  </si>
  <si>
    <t>10.9 Kilogram Sacrificial Zinc Anodes</t>
  </si>
  <si>
    <t>a) On Water Services</t>
  </si>
  <si>
    <t>Partial Slab Patches</t>
  </si>
  <si>
    <t>a) 150mm reinforced concrete pavement</t>
  </si>
  <si>
    <t>Miscellaneous Concrete Slab Renewal</t>
  </si>
  <si>
    <t>a) Sidewalk (SD-228A)</t>
  </si>
  <si>
    <t>Concrete Curb Renewal</t>
  </si>
  <si>
    <t>a) Barrier curb (SD-204)</t>
  </si>
  <si>
    <t>b) Ramp curb</t>
  </si>
  <si>
    <t>a) Bends (SD-004)</t>
  </si>
  <si>
    <t>Provisional Items</t>
  </si>
  <si>
    <t>Hydrant Assembly</t>
  </si>
  <si>
    <t>a) SD-006</t>
  </si>
  <si>
    <t>Planing</t>
  </si>
  <si>
    <t>a) Planing 0-50mm depth</t>
  </si>
  <si>
    <t>i) Asphaltic Concrete</t>
  </si>
  <si>
    <t>tonne</t>
  </si>
  <si>
    <t>Curb Stops - Replace Existing</t>
  </si>
  <si>
    <t>Watermain Insulation</t>
  </si>
  <si>
    <t>Maintaining Curb Stop Excavations for Replacement of Private Lead Services</t>
  </si>
  <si>
    <t>Curb Stops Boxes - Replace Existing</t>
  </si>
  <si>
    <t>Continuity Bonding</t>
  </si>
  <si>
    <t>Regrading of Existing Sewer Services up to 1.5m</t>
  </si>
  <si>
    <t>A1</t>
  </si>
  <si>
    <t>A3</t>
  </si>
  <si>
    <t>A4</t>
  </si>
  <si>
    <t>A5</t>
  </si>
  <si>
    <t>A6</t>
  </si>
  <si>
    <t>A7</t>
  </si>
  <si>
    <t>A8</t>
  </si>
  <si>
    <t>A9</t>
  </si>
  <si>
    <t>A14</t>
  </si>
  <si>
    <t>A15</t>
  </si>
  <si>
    <t>A16</t>
  </si>
  <si>
    <t>B1</t>
  </si>
  <si>
    <t>B2</t>
  </si>
  <si>
    <t>B4</t>
  </si>
  <si>
    <t>B5</t>
  </si>
  <si>
    <t>B6</t>
  </si>
  <si>
    <t>B9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</si>
  <si>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</si>
  <si>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</si>
  <si>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</si>
  <si>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</si>
  <si>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</si>
  <si>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</si>
  <si>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</si>
  <si>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</si>
  <si>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</si>
  <si>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D1</t>
  </si>
  <si>
    <t>D2</t>
  </si>
  <si>
    <t>D3</t>
  </si>
  <si>
    <t>D4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</si>
  <si>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</si>
  <si>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</si>
  <si>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</si>
  <si>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</si>
  <si>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</si>
  <si>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</si>
  <si>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</si>
  <si>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</si>
  <si>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</si>
  <si>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</si>
  <si>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</si>
  <si>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E14</t>
  </si>
  <si>
    <t>F1</t>
  </si>
  <si>
    <t>F3</t>
  </si>
  <si>
    <t>F4</t>
  </si>
  <si>
    <t>F5</t>
  </si>
  <si>
    <t>F6</t>
  </si>
  <si>
    <t>F7</t>
  </si>
  <si>
    <t>day</t>
  </si>
  <si>
    <t>Re-Installation of Existing Interlocking Paving Stones on Walkways</t>
  </si>
  <si>
    <t>E16</t>
  </si>
  <si>
    <t>Regrading of Existing Sewer Services longer than 1.5m</t>
  </si>
  <si>
    <t>m</t>
  </si>
  <si>
    <t>F8</t>
  </si>
  <si>
    <t>F9</t>
  </si>
  <si>
    <t>F10</t>
  </si>
  <si>
    <t>a) In a trench (SD-018)</t>
  </si>
  <si>
    <t>a) Bends (SD-005)</t>
  </si>
  <si>
    <t>Remove and Replace Existing Catchbasins</t>
  </si>
  <si>
    <t>Remove and Replace Existing Catchpit</t>
  </si>
  <si>
    <t>a) SD-023</t>
  </si>
  <si>
    <t>a) SD-024</t>
  </si>
  <si>
    <t>Adjustment of Precast Sidewalk Blocks</t>
  </si>
  <si>
    <t>Cement Stabilize Fill</t>
  </si>
  <si>
    <r>
      <t>m</t>
    </r>
    <r>
      <rPr>
        <vertAlign val="superscript"/>
        <sz val="10"/>
        <rFont val="Arial"/>
        <family val="2"/>
      </rPr>
      <t>3</t>
    </r>
  </si>
  <si>
    <t>F11</t>
  </si>
  <si>
    <t>F12</t>
  </si>
  <si>
    <t>i) trenchless installation, Class B sand bedding, Cement Bentonite Fill Backfill</t>
  </si>
  <si>
    <t>Flood Protection Dike - Cement-Bentonite Fill</t>
  </si>
  <si>
    <t>B10</t>
  </si>
  <si>
    <t>CW 3510</t>
  </si>
  <si>
    <t>CW 2130</t>
  </si>
  <si>
    <t>CW 3150</t>
  </si>
  <si>
    <t>Section G</t>
  </si>
  <si>
    <t>G</t>
  </si>
  <si>
    <t>Cash Allowance for Additional Work</t>
  </si>
  <si>
    <t>G1</t>
  </si>
  <si>
    <t>Cash Allowance</t>
  </si>
  <si>
    <t>L.S.</t>
  </si>
  <si>
    <t>E6, CW 3230</t>
  </si>
  <si>
    <t>E7, CW 3235</t>
  </si>
  <si>
    <t>E8,CW 3240</t>
  </si>
  <si>
    <t>E13</t>
  </si>
  <si>
    <t>Royal Crescent - McGregor Street to McGregor Street</t>
  </si>
  <si>
    <t>Royal Avenue - McGregor Street to Andrews Street</t>
  </si>
  <si>
    <t>Leila Avenue - Main Street to Scotia Street</t>
  </si>
  <si>
    <t>Marymound Way - Newton Avenue to Leila Avenue</t>
  </si>
  <si>
    <t>Fortier Avenue - Henderson Highway to Mid-block E</t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</si>
  <si>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</si>
  <si>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</si>
  <si>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</si>
  <si>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</si>
  <si>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</si>
  <si>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</si>
  <si>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</si>
  <si>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</si>
  <si>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</si>
  <si>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G13</t>
  </si>
  <si>
    <t>G14</t>
  </si>
  <si>
    <t>G15</t>
  </si>
  <si>
    <t>G16</t>
  </si>
  <si>
    <t>G18</t>
  </si>
  <si>
    <t>G19</t>
  </si>
  <si>
    <t>Section H</t>
  </si>
  <si>
    <t>H</t>
  </si>
  <si>
    <t>H1</t>
  </si>
  <si>
    <t>a) 150mm</t>
  </si>
  <si>
    <t>i) 150mm</t>
  </si>
  <si>
    <t>ii) 150mm -  45°</t>
  </si>
  <si>
    <t>i) 150mm X 150mm X 150mm</t>
  </si>
  <si>
    <t>i) 150mm -  45°</t>
  </si>
  <si>
    <t>i) 200mm - 150mm</t>
  </si>
  <si>
    <t>b) Reducer</t>
  </si>
  <si>
    <t>b) SD-007</t>
  </si>
  <si>
    <t>A11</t>
  </si>
  <si>
    <t>A13</t>
  </si>
  <si>
    <t>B3</t>
  </si>
  <si>
    <t>b) 25mm</t>
  </si>
  <si>
    <t>a) Perpendicular Connection</t>
  </si>
  <si>
    <t>a) Inline Connection - No Plug Existing</t>
  </si>
  <si>
    <t xml:space="preserve">i) 300mm </t>
  </si>
  <si>
    <t>Scotia Street - Newton Avenue to Scotia Street South Limit</t>
  </si>
  <si>
    <t>b) Bends (SD-005)</t>
  </si>
  <si>
    <t>c) Reducer</t>
  </si>
  <si>
    <t>E6, CW 3235</t>
  </si>
  <si>
    <t>E6,CW 3240</t>
  </si>
  <si>
    <t>a) SD-007</t>
  </si>
  <si>
    <t>F13</t>
  </si>
  <si>
    <t>F14</t>
  </si>
  <si>
    <t>iii) 150mm -  90°</t>
  </si>
  <si>
    <t>i) 150mm -  22 1/2°</t>
  </si>
  <si>
    <t>a) In-line connection - no plug existing</t>
  </si>
  <si>
    <t>i) 150mm X 150mm X 150mm X 150mm</t>
  </si>
  <si>
    <t>C10</t>
  </si>
  <si>
    <t>D5</t>
  </si>
  <si>
    <t>D6</t>
  </si>
  <si>
    <t>D7</t>
  </si>
  <si>
    <t>D8</t>
  </si>
  <si>
    <t>D10</t>
  </si>
  <si>
    <t>D11</t>
  </si>
  <si>
    <t>d) Tees</t>
  </si>
  <si>
    <t>i) 300mm x 300mm x 150 mm</t>
  </si>
  <si>
    <t>a) On Metallic Watermains</t>
  </si>
  <si>
    <t>a) 200mm</t>
  </si>
  <si>
    <t>b) 300mm</t>
  </si>
  <si>
    <t>c) Crosses</t>
  </si>
  <si>
    <t>i) 250mm - 150mm</t>
  </si>
  <si>
    <t>i) 150mm -  11 1/4°</t>
  </si>
  <si>
    <t>ii) 150mm -  22 1/2°</t>
  </si>
  <si>
    <t>b) SD-025</t>
  </si>
  <si>
    <t>G10</t>
  </si>
  <si>
    <t>b) 38mm</t>
  </si>
  <si>
    <t>i) 50mm thick</t>
  </si>
  <si>
    <t>ii) 75mm thick</t>
  </si>
  <si>
    <t>iii) 100mm thick</t>
  </si>
  <si>
    <t>b) 50mm</t>
  </si>
  <si>
    <t>a) 38mm</t>
  </si>
  <si>
    <t>a) 100mm</t>
  </si>
  <si>
    <t>b) 150mm</t>
  </si>
  <si>
    <t>c) 200mm</t>
  </si>
  <si>
    <t>E7, CW 3335</t>
  </si>
  <si>
    <t>ii) 200mm</t>
  </si>
  <si>
    <t>i) 250mm -  45°</t>
  </si>
  <si>
    <t>a) 250mm</t>
  </si>
  <si>
    <t>iv) 200mm -  11 1/4°</t>
  </si>
  <si>
    <t>v) 200mm -  22 1/2°</t>
  </si>
  <si>
    <t>vi) 200mm -  45°</t>
  </si>
  <si>
    <t>vii) 250mm -  45°</t>
  </si>
  <si>
    <t>i) 250mm</t>
  </si>
  <si>
    <t>CW 3235</t>
  </si>
  <si>
    <t>Granular Backfill Material</t>
  </si>
  <si>
    <t>A2</t>
  </si>
  <si>
    <t>A10</t>
  </si>
  <si>
    <t>B7</t>
  </si>
  <si>
    <t>B8</t>
  </si>
  <si>
    <t>B11</t>
  </si>
  <si>
    <t>C11</t>
  </si>
  <si>
    <t>C12</t>
  </si>
  <si>
    <t>C13</t>
  </si>
  <si>
    <t>C14</t>
  </si>
  <si>
    <t>C15</t>
  </si>
  <si>
    <t>C17</t>
  </si>
  <si>
    <t>C18</t>
  </si>
  <si>
    <t>C19</t>
  </si>
  <si>
    <t>F2</t>
  </si>
  <si>
    <t>G2</t>
  </si>
  <si>
    <t>a) 250mm reinforced concrete pavement</t>
  </si>
  <si>
    <t>CW 2030</t>
  </si>
  <si>
    <t>E17</t>
  </si>
  <si>
    <t>b) 200mm reinforced concrete pavement</t>
  </si>
  <si>
    <t>CW 3410</t>
  </si>
  <si>
    <t>b) 200mm</t>
  </si>
  <si>
    <t>Construction of Asphaltic Concrete Patches Type 1A</t>
  </si>
  <si>
    <t>Construction of Asphaltic Concrete Overlay Type 1A</t>
  </si>
  <si>
    <t>C20</t>
  </si>
  <si>
    <t>Re-Installation of Existing Interlocking Paving Stones on Driveways</t>
  </si>
  <si>
    <t>F15</t>
  </si>
  <si>
    <t>F16</t>
  </si>
  <si>
    <t>Cement Bentonite Fill Material Testing and Quality Assurance</t>
  </si>
  <si>
    <t>lump sum</t>
  </si>
  <si>
    <t>Full Slab Renewal</t>
  </si>
  <si>
    <t>F17</t>
  </si>
  <si>
    <t>F18</t>
  </si>
  <si>
    <t>CW 3326</t>
  </si>
  <si>
    <t>Connecting Water Services to New Water Mains</t>
  </si>
  <si>
    <t>Connecting Water Services to New Watermains</t>
  </si>
  <si>
    <t>C16</t>
  </si>
  <si>
    <t>c) Tees</t>
  </si>
  <si>
    <t>Supply and Install Detectable Warning Surface Tiles</t>
  </si>
  <si>
    <t>a) 610mm x 1220mm 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</si>
</sst>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&quot;$&quot;#,##0.00"/>
  </numFmts>
  <fonts count="4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u/>
      <sz val="10"/>
      <color indexed="8"/>
      <name val="Arial"/>
      <family val="2"/>
    </font>
    <font>
      <b/>
      <sz val="10"/>
      <color rgb="FF000000"/>
      <name val="Arial"/>
      <family val="2"/>
    </font>
    <font>
      <b/>
      <i/>
      <u/>
      <sz val="12"/>
      <color indexed="8"/>
      <name val="Arial"/>
      <family val="2"/>
    </font>
    <font>
      <sz val="10"/>
      <color indexed="8"/>
      <name val="Arial"/>
      <family val="2"/>
    </font>
    <font>
      <b/>
      <i/>
      <u/>
      <sz val="11"/>
      <color indexed="8"/>
      <name val="Arial"/>
      <family val="2"/>
    </font>
    <font>
      <vertAlign val="superscript"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8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1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8" fontId="25" fillId="0" borderId="11" applyFill="0">
      <alignment horizontal="right" vertical="top"/>
    </xf>
    <xf numFmtId="168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6" fontId="28" fillId="0" borderId="13" applyFill="0">
      <alignment horizontal="centerContinuous" wrapText="1"/>
    </xf>
    <xf numFmtId="166" fontId="28" fillId="0" borderId="13" applyFill="0">
      <alignment horizontal="centerContinuous" wrapText="1"/>
    </xf>
    <xf numFmtId="166" fontId="25" fillId="0" borderId="10" applyFill="0">
      <alignment horizontal="center" vertical="top" wrapText="1"/>
    </xf>
    <xf numFmtId="166" fontId="25" fillId="0" borderId="10" applyFill="0">
      <alignment horizontal="center" vertical="top" wrapText="1"/>
    </xf>
    <xf numFmtId="166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3" fontId="25" fillId="0" borderId="10" applyFill="0"/>
    <xf numFmtId="173" fontId="25" fillId="0" borderId="10" applyFill="0"/>
    <xf numFmtId="173" fontId="25" fillId="0" borderId="10" applyFill="0"/>
    <xf numFmtId="169" fontId="25" fillId="0" borderId="10" applyFill="0">
      <alignment horizontal="right"/>
      <protection locked="0"/>
    </xf>
    <xf numFmtId="169" fontId="25" fillId="0" borderId="10" applyFill="0">
      <alignment horizontal="right"/>
      <protection locked="0"/>
    </xf>
    <xf numFmtId="169" fontId="25" fillId="0" borderId="10" applyFill="0">
      <alignment horizontal="right"/>
      <protection locked="0"/>
    </xf>
    <xf numFmtId="167" fontId="25" fillId="0" borderId="10" applyFill="0">
      <alignment horizontal="right"/>
      <protection locked="0"/>
    </xf>
    <xf numFmtId="167" fontId="25" fillId="0" borderId="10" applyFill="0">
      <alignment horizontal="right"/>
      <protection locked="0"/>
    </xf>
    <xf numFmtId="167" fontId="25" fillId="0" borderId="10" applyFill="0">
      <alignment horizontal="right"/>
      <protection locked="0"/>
    </xf>
    <xf numFmtId="167" fontId="25" fillId="0" borderId="10" applyFill="0"/>
    <xf numFmtId="167" fontId="25" fillId="0" borderId="10" applyFill="0"/>
    <xf numFmtId="167" fontId="25" fillId="0" borderId="10" applyFill="0"/>
    <xf numFmtId="167" fontId="25" fillId="0" borderId="12" applyFill="0">
      <alignment horizontal="right"/>
    </xf>
    <xf numFmtId="167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5" fontId="26" fillId="0" borderId="12" applyNumberFormat="0" applyFont="0" applyFill="0" applyBorder="0" applyAlignment="0" applyProtection="0">
      <alignment horizontal="center" vertical="top" wrapText="1"/>
    </xf>
    <xf numFmtId="175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2" fontId="32" fillId="0" borderId="0" applyFill="0">
      <alignment horizontal="centerContinuous" vertical="center"/>
    </xf>
    <xf numFmtId="172" fontId="32" fillId="0" borderId="0" applyFill="0">
      <alignment horizontal="centerContinuous" vertical="center"/>
    </xf>
    <xf numFmtId="174" fontId="32" fillId="0" borderId="0" applyFill="0">
      <alignment horizontal="centerContinuous" vertical="center"/>
    </xf>
    <xf numFmtId="174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70" fontId="33" fillId="0" borderId="0" applyFill="0">
      <alignment horizontal="left"/>
    </xf>
    <xf numFmtId="170" fontId="33" fillId="0" borderId="0" applyFill="0">
      <alignment horizontal="left"/>
    </xf>
    <xf numFmtId="171" fontId="34" fillId="0" borderId="0" applyFill="0">
      <alignment horizontal="right"/>
    </xf>
    <xf numFmtId="171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40" fillId="24" borderId="0"/>
    <xf numFmtId="0" fontId="2" fillId="0" borderId="0"/>
    <xf numFmtId="0" fontId="2" fillId="0" borderId="0"/>
    <xf numFmtId="0" fontId="2" fillId="26" borderId="0"/>
    <xf numFmtId="44" fontId="2" fillId="0" borderId="0" applyFont="0" applyFill="0" applyBorder="0" applyAlignment="0" applyProtection="0"/>
    <xf numFmtId="0" fontId="21" fillId="24" borderId="0"/>
    <xf numFmtId="0" fontId="2" fillId="0" borderId="0"/>
  </cellStyleXfs>
  <cellXfs count="175">
    <xf numFmtId="0" fontId="0" fillId="0" borderId="0" xfId="0"/>
    <xf numFmtId="0" fontId="40" fillId="24" borderId="0" xfId="114"/>
    <xf numFmtId="0" fontId="40" fillId="24" borderId="0" xfId="114" applyAlignment="1">
      <alignment vertical="center"/>
    </xf>
    <xf numFmtId="176" fontId="2" fillId="24" borderId="55" xfId="114" applyNumberFormat="1" applyFont="1" applyBorder="1" applyAlignment="1" applyProtection="1">
      <alignment horizontal="center" vertical="center"/>
      <protection locked="0"/>
    </xf>
    <xf numFmtId="176" fontId="2" fillId="0" borderId="55" xfId="114" applyNumberFormat="1" applyFont="1" applyFill="1" applyBorder="1" applyAlignment="1" applyProtection="1">
      <alignment horizontal="center" vertical="center"/>
      <protection locked="0"/>
    </xf>
    <xf numFmtId="0" fontId="40" fillId="24" borderId="0" xfId="114" applyAlignment="1" applyProtection="1">
      <alignment vertical="top"/>
      <protection locked="0"/>
    </xf>
    <xf numFmtId="0" fontId="40" fillId="24" borderId="0" xfId="114" applyProtection="1">
      <protection locked="0"/>
    </xf>
    <xf numFmtId="0" fontId="40" fillId="24" borderId="0" xfId="114" applyAlignment="1" applyProtection="1">
      <alignment horizontal="center"/>
      <protection locked="0"/>
    </xf>
    <xf numFmtId="0" fontId="40" fillId="0" borderId="0" xfId="114" applyFill="1" applyProtection="1">
      <protection locked="0"/>
    </xf>
    <xf numFmtId="176" fontId="40" fillId="24" borderId="0" xfId="114" applyNumberFormat="1" applyAlignment="1" applyProtection="1">
      <alignment horizontal="center"/>
      <protection locked="0"/>
    </xf>
    <xf numFmtId="0" fontId="40" fillId="24" borderId="0" xfId="114" applyAlignment="1" applyProtection="1">
      <alignment horizontal="right"/>
      <protection locked="0"/>
    </xf>
    <xf numFmtId="176" fontId="45" fillId="0" borderId="72" xfId="0" applyNumberFormat="1" applyFont="1" applyBorder="1" applyAlignment="1" applyProtection="1">
      <alignment horizontal="center" vertical="center"/>
      <protection locked="0"/>
    </xf>
    <xf numFmtId="0" fontId="40" fillId="24" borderId="0" xfId="114" applyAlignment="1" applyProtection="1">
      <alignment vertical="center"/>
      <protection locked="0"/>
    </xf>
    <xf numFmtId="165" fontId="2" fillId="0" borderId="54" xfId="115" applyNumberFormat="1" applyBorder="1" applyAlignment="1" applyProtection="1">
      <alignment horizontal="center" vertical="center"/>
    </xf>
    <xf numFmtId="166" fontId="45" fillId="25" borderId="54" xfId="114" applyNumberFormat="1" applyFont="1" applyFill="1" applyBorder="1" applyAlignment="1" applyProtection="1">
      <alignment horizontal="left" vertical="center"/>
    </xf>
    <xf numFmtId="1" fontId="2" fillId="24" borderId="54" xfId="114" applyNumberFormat="1" applyFont="1" applyBorder="1" applyAlignment="1" applyProtection="1">
      <alignment horizontal="center" vertical="center"/>
    </xf>
    <xf numFmtId="0" fontId="2" fillId="0" borderId="54" xfId="114" applyFont="1" applyFill="1" applyBorder="1" applyAlignment="1" applyProtection="1">
      <alignment horizontal="center" vertical="center"/>
    </xf>
    <xf numFmtId="0" fontId="2" fillId="24" borderId="54" xfId="114" applyFont="1" applyBorder="1" applyAlignment="1" applyProtection="1">
      <alignment horizontal="center" vertical="center"/>
    </xf>
    <xf numFmtId="165" fontId="2" fillId="0" borderId="55" xfId="115" applyNumberFormat="1" applyBorder="1" applyAlignment="1" applyProtection="1">
      <alignment horizontal="center" vertical="center"/>
    </xf>
    <xf numFmtId="166" fontId="45" fillId="25" borderId="55" xfId="114" applyNumberFormat="1" applyFont="1" applyFill="1" applyBorder="1" applyAlignment="1" applyProtection="1">
      <alignment horizontal="left" vertical="top" wrapText="1" indent="1"/>
    </xf>
    <xf numFmtId="1" fontId="2" fillId="24" borderId="55" xfId="114" applyNumberFormat="1" applyFont="1" applyBorder="1" applyAlignment="1" applyProtection="1">
      <alignment horizontal="center" vertical="center"/>
    </xf>
    <xf numFmtId="0" fontId="2" fillId="0" borderId="55" xfId="114" applyFont="1" applyFill="1" applyBorder="1" applyAlignment="1" applyProtection="1">
      <alignment horizontal="center" vertical="center"/>
    </xf>
    <xf numFmtId="0" fontId="2" fillId="24" borderId="55" xfId="114" applyFont="1" applyBorder="1" applyAlignment="1" applyProtection="1">
      <alignment horizontal="center" vertical="center"/>
    </xf>
    <xf numFmtId="166" fontId="45" fillId="25" borderId="55" xfId="114" applyNumberFormat="1" applyFont="1" applyFill="1" applyBorder="1" applyAlignment="1" applyProtection="1">
      <alignment horizontal="left" vertical="top" wrapText="1" indent="2"/>
    </xf>
    <xf numFmtId="166" fontId="45" fillId="25" borderId="55" xfId="114" applyNumberFormat="1" applyFont="1" applyFill="1" applyBorder="1" applyAlignment="1" applyProtection="1">
      <alignment horizontal="left" vertical="center" wrapText="1"/>
    </xf>
    <xf numFmtId="0" fontId="40" fillId="24" borderId="55" xfId="114" applyBorder="1" applyAlignment="1" applyProtection="1">
      <alignment horizontal="center" vertical="center"/>
    </xf>
    <xf numFmtId="1" fontId="2" fillId="0" borderId="55" xfId="114" applyNumberFormat="1" applyFont="1" applyFill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center" vertical="center" wrapText="1"/>
    </xf>
    <xf numFmtId="0" fontId="2" fillId="0" borderId="55" xfId="0" applyFont="1" applyBorder="1" applyAlignment="1" applyProtection="1">
      <alignment horizontal="left" vertical="top" wrapText="1" indent="1"/>
    </xf>
    <xf numFmtId="0" fontId="2" fillId="0" borderId="55" xfId="0" applyFont="1" applyBorder="1" applyAlignment="1" applyProtection="1">
      <alignment horizontal="left" vertical="top" wrapText="1" indent="2"/>
    </xf>
    <xf numFmtId="166" fontId="45" fillId="0" borderId="55" xfId="114" applyNumberFormat="1" applyFont="1" applyFill="1" applyBorder="1" applyAlignment="1" applyProtection="1">
      <alignment horizontal="left" vertical="center"/>
    </xf>
    <xf numFmtId="176" fontId="2" fillId="24" borderId="54" xfId="114" applyNumberFormat="1" applyFont="1" applyBorder="1" applyAlignment="1" applyProtection="1">
      <alignment horizontal="center" vertical="center"/>
    </xf>
    <xf numFmtId="176" fontId="2" fillId="24" borderId="55" xfId="114" applyNumberFormat="1" applyFont="1" applyBorder="1" applyAlignment="1" applyProtection="1">
      <alignment horizontal="center" vertical="center"/>
    </xf>
    <xf numFmtId="176" fontId="2" fillId="0" borderId="55" xfId="114" applyNumberFormat="1" applyFont="1" applyFill="1" applyBorder="1" applyAlignment="1" applyProtection="1">
      <alignment horizontal="center" vertical="center"/>
    </xf>
    <xf numFmtId="176" fontId="2" fillId="24" borderId="65" xfId="114" applyNumberFormat="1" applyFont="1" applyBorder="1" applyAlignment="1" applyProtection="1">
      <alignment horizontal="center"/>
    </xf>
    <xf numFmtId="176" fontId="2" fillId="24" borderId="59" xfId="114" applyNumberFormat="1" applyFont="1" applyBorder="1" applyAlignment="1" applyProtection="1">
      <alignment horizontal="right"/>
    </xf>
    <xf numFmtId="1" fontId="42" fillId="24" borderId="49" xfId="111" applyNumberFormat="1" applyFont="1" applyBorder="1" applyAlignment="1" applyProtection="1">
      <alignment horizontal="left" vertical="center" wrapText="1"/>
    </xf>
    <xf numFmtId="0" fontId="2" fillId="24" borderId="50" xfId="111" applyFont="1" applyBorder="1" applyAlignment="1" applyProtection="1">
      <alignment vertical="center" wrapText="1"/>
    </xf>
    <xf numFmtId="0" fontId="26" fillId="24" borderId="48" xfId="114" applyFont="1" applyBorder="1" applyAlignment="1" applyProtection="1">
      <alignment horizontal="center" vertical="center"/>
    </xf>
    <xf numFmtId="0" fontId="26" fillId="24" borderId="22" xfId="114" applyFont="1" applyBorder="1" applyAlignment="1" applyProtection="1">
      <alignment horizontal="center" vertical="center"/>
    </xf>
    <xf numFmtId="1" fontId="44" fillId="0" borderId="16" xfId="0" applyNumberFormat="1" applyFont="1" applyBorder="1" applyAlignment="1" applyProtection="1">
      <alignment horizontal="center" vertical="center" wrapText="1"/>
    </xf>
    <xf numFmtId="1" fontId="44" fillId="0" borderId="15" xfId="0" applyNumberFormat="1" applyFont="1" applyBorder="1" applyAlignment="1" applyProtection="1">
      <alignment horizontal="center" vertical="center" wrapText="1"/>
    </xf>
    <xf numFmtId="1" fontId="44" fillId="0" borderId="17" xfId="0" applyNumberFormat="1" applyFont="1" applyBorder="1" applyAlignment="1" applyProtection="1">
      <alignment horizontal="center" vertical="center" wrapText="1"/>
    </xf>
    <xf numFmtId="1" fontId="36" fillId="24" borderId="0" xfId="114" applyNumberFormat="1" applyFont="1" applyAlignment="1" applyProtection="1">
      <alignment horizontal="centerContinuous" vertical="top"/>
    </xf>
    <xf numFmtId="0" fontId="36" fillId="24" borderId="0" xfId="114" applyFont="1" applyAlignment="1" applyProtection="1">
      <alignment horizontal="centerContinuous" vertical="center"/>
    </xf>
    <xf numFmtId="0" fontId="41" fillId="24" borderId="0" xfId="114" applyFont="1" applyAlignment="1" applyProtection="1">
      <alignment horizontal="centerContinuous" vertical="center"/>
    </xf>
    <xf numFmtId="0" fontId="36" fillId="0" borderId="0" xfId="114" applyFont="1" applyFill="1" applyAlignment="1" applyProtection="1">
      <alignment horizontal="centerContinuous" vertical="center"/>
    </xf>
    <xf numFmtId="176" fontId="38" fillId="24" borderId="0" xfId="114" applyNumberFormat="1" applyFont="1" applyAlignment="1" applyProtection="1">
      <alignment horizontal="center" vertical="center"/>
    </xf>
    <xf numFmtId="1" fontId="40" fillId="24" borderId="0" xfId="114" applyNumberFormat="1" applyAlignment="1" applyProtection="1">
      <alignment horizontal="centerContinuous" vertical="top"/>
    </xf>
    <xf numFmtId="0" fontId="40" fillId="24" borderId="0" xfId="114" applyAlignment="1" applyProtection="1">
      <alignment horizontal="centerContinuous" vertical="center"/>
    </xf>
    <xf numFmtId="0" fontId="35" fillId="24" borderId="0" xfId="114" applyFont="1" applyAlignment="1" applyProtection="1">
      <alignment horizontal="center" vertical="center"/>
    </xf>
    <xf numFmtId="0" fontId="40" fillId="0" borderId="0" xfId="114" applyFill="1" applyAlignment="1" applyProtection="1">
      <alignment horizontal="centerContinuous" vertical="center"/>
    </xf>
    <xf numFmtId="176" fontId="39" fillId="24" borderId="0" xfId="114" applyNumberFormat="1" applyFont="1" applyAlignment="1" applyProtection="1">
      <alignment horizontal="center" vertical="center"/>
    </xf>
    <xf numFmtId="0" fontId="2" fillId="24" borderId="0" xfId="114" applyFont="1" applyAlignment="1" applyProtection="1">
      <alignment vertical="top"/>
    </xf>
    <xf numFmtId="0" fontId="2" fillId="24" borderId="0" xfId="114" applyFont="1" applyProtection="1"/>
    <xf numFmtId="0" fontId="2" fillId="0" borderId="0" xfId="114" applyFont="1" applyFill="1" applyProtection="1"/>
    <xf numFmtId="176" fontId="2" fillId="24" borderId="0" xfId="114" applyNumberFormat="1" applyFont="1" applyAlignment="1" applyProtection="1">
      <alignment horizontal="center" vertical="center"/>
    </xf>
    <xf numFmtId="2" fontId="2" fillId="24" borderId="0" xfId="114" applyNumberFormat="1" applyFont="1" applyProtection="1"/>
    <xf numFmtId="0" fontId="2" fillId="24" borderId="19" xfId="114" applyFont="1" applyBorder="1" applyAlignment="1" applyProtection="1">
      <alignment horizontal="center" vertical="top"/>
    </xf>
    <xf numFmtId="0" fontId="2" fillId="24" borderId="20" xfId="114" applyFont="1" applyBorder="1" applyAlignment="1" applyProtection="1">
      <alignment horizontal="center"/>
    </xf>
    <xf numFmtId="0" fontId="2" fillId="24" borderId="19" xfId="114" applyFont="1" applyBorder="1" applyAlignment="1" applyProtection="1">
      <alignment horizontal="center"/>
    </xf>
    <xf numFmtId="0" fontId="2" fillId="0" borderId="21" xfId="114" applyFont="1" applyFill="1" applyBorder="1" applyAlignment="1" applyProtection="1">
      <alignment horizontal="center"/>
    </xf>
    <xf numFmtId="0" fontId="2" fillId="24" borderId="21" xfId="114" applyFont="1" applyBorder="1" applyAlignment="1" applyProtection="1">
      <alignment horizontal="center"/>
    </xf>
    <xf numFmtId="176" fontId="2" fillId="24" borderId="21" xfId="114" applyNumberFormat="1" applyFont="1" applyBorder="1" applyAlignment="1" applyProtection="1">
      <alignment horizontal="center"/>
    </xf>
    <xf numFmtId="0" fontId="2" fillId="24" borderId="22" xfId="114" applyFont="1" applyBorder="1" applyAlignment="1" applyProtection="1">
      <alignment vertical="top"/>
    </xf>
    <xf numFmtId="0" fontId="2" fillId="24" borderId="23" xfId="114" applyFont="1" applyBorder="1" applyProtection="1"/>
    <xf numFmtId="0" fontId="2" fillId="24" borderId="22" xfId="114" applyFont="1" applyBorder="1" applyAlignment="1" applyProtection="1">
      <alignment horizontal="center"/>
    </xf>
    <xf numFmtId="0" fontId="2" fillId="0" borderId="24" xfId="114" applyFont="1" applyFill="1" applyBorder="1" applyProtection="1"/>
    <xf numFmtId="0" fontId="2" fillId="24" borderId="24" xfId="114" applyFont="1" applyBorder="1" applyAlignment="1" applyProtection="1">
      <alignment horizontal="center"/>
    </xf>
    <xf numFmtId="176" fontId="2" fillId="24" borderId="24" xfId="114" applyNumberFormat="1" applyFont="1" applyBorder="1" applyAlignment="1" applyProtection="1">
      <alignment horizontal="center"/>
    </xf>
    <xf numFmtId="0" fontId="2" fillId="24" borderId="22" xfId="114" applyFont="1" applyBorder="1" applyAlignment="1" applyProtection="1">
      <alignment horizontal="right"/>
    </xf>
    <xf numFmtId="0" fontId="1" fillId="24" borderId="45" xfId="114" applyFont="1" applyBorder="1" applyProtection="1"/>
    <xf numFmtId="0" fontId="2" fillId="24" borderId="44" xfId="114" applyFont="1" applyBorder="1" applyProtection="1"/>
    <xf numFmtId="0" fontId="2" fillId="24" borderId="43" xfId="114" applyFont="1" applyBorder="1" applyProtection="1"/>
    <xf numFmtId="176" fontId="40" fillId="24" borderId="46" xfId="114" applyNumberFormat="1" applyBorder="1" applyAlignment="1" applyProtection="1">
      <alignment horizontal="center"/>
    </xf>
    <xf numFmtId="0" fontId="40" fillId="24" borderId="46" xfId="114" applyBorder="1" applyAlignment="1" applyProtection="1">
      <alignment horizontal="right"/>
    </xf>
    <xf numFmtId="0" fontId="26" fillId="24" borderId="0" xfId="114" applyFont="1" applyProtection="1"/>
    <xf numFmtId="0" fontId="26" fillId="24" borderId="41" xfId="114" applyFont="1" applyBorder="1" applyProtection="1"/>
    <xf numFmtId="0" fontId="26" fillId="24" borderId="57" xfId="114" applyFont="1" applyBorder="1" applyAlignment="1" applyProtection="1">
      <alignment horizontal="center" vertical="center"/>
    </xf>
    <xf numFmtId="1" fontId="44" fillId="24" borderId="47" xfId="111" applyNumberFormat="1" applyFont="1" applyBorder="1" applyAlignment="1" applyProtection="1">
      <alignment horizontal="center" vertical="center" wrapText="1"/>
    </xf>
    <xf numFmtId="1" fontId="44" fillId="24" borderId="18" xfId="111" applyNumberFormat="1" applyFont="1" applyBorder="1" applyAlignment="1" applyProtection="1">
      <alignment horizontal="center" vertical="center" wrapText="1"/>
    </xf>
    <xf numFmtId="165" fontId="2" fillId="0" borderId="56" xfId="115" applyNumberFormat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vertical="center" wrapText="1"/>
    </xf>
    <xf numFmtId="0" fontId="2" fillId="0" borderId="56" xfId="0" applyFont="1" applyBorder="1" applyAlignment="1" applyProtection="1">
      <alignment horizontal="center" vertical="center" wrapText="1"/>
    </xf>
    <xf numFmtId="0" fontId="2" fillId="24" borderId="56" xfId="114" applyFont="1" applyBorder="1" applyAlignment="1" applyProtection="1">
      <alignment horizontal="center" vertical="center"/>
    </xf>
    <xf numFmtId="176" fontId="2" fillId="24" borderId="56" xfId="114" applyNumberFormat="1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vertical="center" wrapText="1"/>
    </xf>
    <xf numFmtId="176" fontId="2" fillId="24" borderId="60" xfId="114" applyNumberFormat="1" applyFont="1" applyBorder="1" applyAlignment="1" applyProtection="1">
      <alignment horizontal="center" vertical="center"/>
    </xf>
    <xf numFmtId="0" fontId="43" fillId="24" borderId="61" xfId="114" applyFont="1" applyBorder="1" applyProtection="1"/>
    <xf numFmtId="0" fontId="43" fillId="24" borderId="62" xfId="114" applyFont="1" applyBorder="1" applyProtection="1"/>
    <xf numFmtId="0" fontId="43" fillId="24" borderId="63" xfId="114" applyFont="1" applyBorder="1" applyProtection="1"/>
    <xf numFmtId="0" fontId="26" fillId="24" borderId="26" xfId="114" applyFont="1" applyBorder="1" applyAlignment="1" applyProtection="1">
      <alignment horizontal="center" vertical="center"/>
    </xf>
    <xf numFmtId="1" fontId="44" fillId="24" borderId="25" xfId="111" applyNumberFormat="1" applyFont="1" applyBorder="1" applyAlignment="1" applyProtection="1">
      <alignment horizontal="center" vertical="center" wrapText="1"/>
    </xf>
    <xf numFmtId="1" fontId="44" fillId="24" borderId="0" xfId="111" applyNumberFormat="1" applyFont="1" applyAlignment="1" applyProtection="1">
      <alignment horizontal="center" vertical="center" wrapText="1"/>
    </xf>
    <xf numFmtId="1" fontId="44" fillId="24" borderId="41" xfId="111" applyNumberFormat="1" applyFont="1" applyBorder="1" applyAlignment="1" applyProtection="1">
      <alignment horizontal="center" vertical="center" wrapText="1"/>
    </xf>
    <xf numFmtId="1" fontId="2" fillId="24" borderId="55" xfId="114" applyNumberFormat="1" applyFont="1" applyBorder="1" applyAlignment="1" applyProtection="1">
      <alignment horizontal="left" vertical="center"/>
    </xf>
    <xf numFmtId="166" fontId="45" fillId="0" borderId="55" xfId="114" applyNumberFormat="1" applyFont="1" applyFill="1" applyBorder="1" applyAlignment="1" applyProtection="1">
      <alignment horizontal="left" vertical="center" wrapText="1"/>
    </xf>
    <xf numFmtId="0" fontId="2" fillId="0" borderId="0" xfId="117" applyFill="1" applyAlignment="1" applyProtection="1">
      <alignment horizontal="justify" vertical="center"/>
    </xf>
    <xf numFmtId="166" fontId="45" fillId="25" borderId="55" xfId="114" applyNumberFormat="1" applyFont="1" applyFill="1" applyBorder="1" applyAlignment="1" applyProtection="1">
      <alignment vertical="center" wrapText="1"/>
    </xf>
    <xf numFmtId="0" fontId="26" fillId="24" borderId="61" xfId="114" applyFont="1" applyBorder="1" applyProtection="1"/>
    <xf numFmtId="0" fontId="26" fillId="24" borderId="62" xfId="114" applyFont="1" applyBorder="1" applyProtection="1"/>
    <xf numFmtId="0" fontId="26" fillId="24" borderId="63" xfId="114" applyFont="1" applyBorder="1" applyProtection="1"/>
    <xf numFmtId="0" fontId="26" fillId="24" borderId="64" xfId="114" applyFont="1" applyBorder="1" applyAlignment="1" applyProtection="1">
      <alignment horizontal="center" vertical="center"/>
    </xf>
    <xf numFmtId="166" fontId="45" fillId="25" borderId="54" xfId="114" applyNumberFormat="1" applyFont="1" applyFill="1" applyBorder="1" applyAlignment="1" applyProtection="1">
      <alignment vertical="center"/>
    </xf>
    <xf numFmtId="176" fontId="2" fillId="24" borderId="54" xfId="114" applyNumberFormat="1" applyFont="1" applyBorder="1" applyAlignment="1" applyProtection="1">
      <alignment horizontal="center"/>
    </xf>
    <xf numFmtId="166" fontId="45" fillId="25" borderId="55" xfId="114" applyNumberFormat="1" applyFont="1" applyFill="1" applyBorder="1" applyAlignment="1" applyProtection="1">
      <alignment horizontal="left" vertical="top" indent="1"/>
    </xf>
    <xf numFmtId="166" fontId="45" fillId="25" borderId="55" xfId="114" applyNumberFormat="1" applyFont="1" applyFill="1" applyBorder="1" applyAlignment="1" applyProtection="1">
      <alignment vertical="center"/>
    </xf>
    <xf numFmtId="166" fontId="45" fillId="25" borderId="55" xfId="114" applyNumberFormat="1" applyFont="1" applyFill="1" applyBorder="1" applyAlignment="1" applyProtection="1">
      <alignment horizontal="left" vertical="top" indent="2"/>
    </xf>
    <xf numFmtId="0" fontId="1" fillId="24" borderId="25" xfId="114" applyFont="1" applyBorder="1" applyProtection="1"/>
    <xf numFmtId="0" fontId="1" fillId="24" borderId="0" xfId="114" applyFont="1" applyProtection="1"/>
    <xf numFmtId="0" fontId="1" fillId="24" borderId="41" xfId="114" applyFont="1" applyBorder="1" applyProtection="1"/>
    <xf numFmtId="0" fontId="26" fillId="24" borderId="42" xfId="114" applyFont="1" applyBorder="1" applyAlignment="1" applyProtection="1">
      <alignment horizontal="center" vertical="center"/>
    </xf>
    <xf numFmtId="1" fontId="46" fillId="24" borderId="51" xfId="111" applyNumberFormat="1" applyFont="1" applyBorder="1" applyAlignment="1" applyProtection="1">
      <alignment horizontal="center" vertical="center" wrapText="1"/>
    </xf>
    <xf numFmtId="1" fontId="46" fillId="24" borderId="52" xfId="111" applyNumberFormat="1" applyFont="1" applyBorder="1" applyAlignment="1" applyProtection="1">
      <alignment horizontal="center" vertical="center" wrapText="1"/>
    </xf>
    <xf numFmtId="1" fontId="46" fillId="24" borderId="53" xfId="111" applyNumberFormat="1" applyFont="1" applyBorder="1" applyAlignment="1" applyProtection="1">
      <alignment horizontal="center" vertical="center" wrapText="1"/>
    </xf>
    <xf numFmtId="166" fontId="45" fillId="25" borderId="55" xfId="114" applyNumberFormat="1" applyFont="1" applyFill="1" applyBorder="1" applyAlignment="1" applyProtection="1">
      <alignment horizontal="left" vertical="center"/>
    </xf>
    <xf numFmtId="2" fontId="2" fillId="24" borderId="55" xfId="114" applyNumberFormat="1" applyFont="1" applyBorder="1" applyAlignment="1" applyProtection="1">
      <alignment horizontal="center" vertical="center"/>
    </xf>
    <xf numFmtId="2" fontId="2" fillId="0" borderId="55" xfId="114" applyNumberFormat="1" applyFont="1" applyFill="1" applyBorder="1" applyAlignment="1" applyProtection="1">
      <alignment horizontal="center" vertical="center"/>
    </xf>
    <xf numFmtId="1" fontId="2" fillId="0" borderId="60" xfId="114" applyNumberFormat="1" applyFont="1" applyFill="1" applyBorder="1" applyAlignment="1" applyProtection="1">
      <alignment horizontal="center" vertical="center"/>
    </xf>
    <xf numFmtId="2" fontId="2" fillId="0" borderId="60" xfId="114" applyNumberFormat="1" applyFont="1" applyFill="1" applyBorder="1" applyAlignment="1" applyProtection="1">
      <alignment horizontal="center" vertical="center"/>
    </xf>
    <xf numFmtId="1" fontId="2" fillId="0" borderId="56" xfId="114" applyNumberFormat="1" applyFont="1" applyFill="1" applyBorder="1" applyAlignment="1" applyProtection="1">
      <alignment horizontal="center" vertical="center"/>
    </xf>
    <xf numFmtId="166" fontId="45" fillId="0" borderId="54" xfId="114" applyNumberFormat="1" applyFont="1" applyFill="1" applyBorder="1" applyAlignment="1" applyProtection="1">
      <alignment vertical="center" wrapText="1"/>
    </xf>
    <xf numFmtId="1" fontId="2" fillId="0" borderId="54" xfId="114" applyNumberFormat="1" applyFont="1" applyFill="1" applyBorder="1" applyAlignment="1" applyProtection="1">
      <alignment horizontal="center" vertical="center"/>
    </xf>
    <xf numFmtId="166" fontId="45" fillId="0" borderId="55" xfId="114" applyNumberFormat="1" applyFont="1" applyFill="1" applyBorder="1" applyAlignment="1" applyProtection="1">
      <alignment horizontal="left" vertical="top" wrapText="1" indent="1"/>
    </xf>
    <xf numFmtId="166" fontId="45" fillId="0" borderId="55" xfId="114" applyNumberFormat="1" applyFont="1" applyFill="1" applyBorder="1" applyAlignment="1" applyProtection="1">
      <alignment horizontal="left" vertical="top" wrapText="1" indent="2"/>
    </xf>
    <xf numFmtId="166" fontId="45" fillId="0" borderId="71" xfId="117" applyNumberFormat="1" applyFont="1" applyFill="1" applyBorder="1" applyAlignment="1" applyProtection="1">
      <alignment horizontal="left" vertical="center" wrapText="1" indent="2"/>
    </xf>
    <xf numFmtId="166" fontId="45" fillId="0" borderId="55" xfId="114" applyNumberFormat="1" applyFont="1" applyFill="1" applyBorder="1" applyAlignment="1" applyProtection="1">
      <alignment vertical="center" wrapText="1"/>
    </xf>
    <xf numFmtId="1" fontId="26" fillId="24" borderId="25" xfId="111" applyNumberFormat="1" applyFont="1" applyBorder="1" applyProtection="1"/>
    <xf numFmtId="1" fontId="26" fillId="24" borderId="0" xfId="111" applyNumberFormat="1" applyFont="1" applyProtection="1"/>
    <xf numFmtId="1" fontId="26" fillId="24" borderId="41" xfId="111" applyNumberFormat="1" applyFont="1" applyBorder="1" applyProtection="1"/>
    <xf numFmtId="0" fontId="26" fillId="24" borderId="58" xfId="114" applyFont="1" applyBorder="1" applyAlignment="1" applyProtection="1">
      <alignment horizontal="center" vertical="center"/>
    </xf>
    <xf numFmtId="1" fontId="44" fillId="24" borderId="58" xfId="111" applyNumberFormat="1" applyFont="1" applyBorder="1" applyAlignment="1" applyProtection="1">
      <alignment horizontal="center" vertical="center" wrapText="1"/>
    </xf>
    <xf numFmtId="0" fontId="26" fillId="24" borderId="59" xfId="114" applyFont="1" applyBorder="1" applyAlignment="1" applyProtection="1">
      <alignment horizontal="center" vertical="center"/>
    </xf>
    <xf numFmtId="1" fontId="44" fillId="24" borderId="59" xfId="111" applyNumberFormat="1" applyFont="1" applyBorder="1" applyAlignment="1" applyProtection="1">
      <alignment horizontal="center" vertical="center" wrapText="1"/>
    </xf>
    <xf numFmtId="165" fontId="2" fillId="0" borderId="66" xfId="115" applyNumberFormat="1" applyBorder="1" applyAlignment="1" applyProtection="1">
      <alignment horizontal="center" vertical="center"/>
    </xf>
    <xf numFmtId="166" fontId="45" fillId="25" borderId="66" xfId="114" applyNumberFormat="1" applyFont="1" applyFill="1" applyBorder="1" applyAlignment="1" applyProtection="1">
      <alignment vertical="center" wrapText="1"/>
    </xf>
    <xf numFmtId="1" fontId="2" fillId="24" borderId="66" xfId="114" applyNumberFormat="1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 wrapText="1"/>
    </xf>
    <xf numFmtId="0" fontId="2" fillId="24" borderId="66" xfId="114" applyFont="1" applyBorder="1" applyAlignment="1" applyProtection="1">
      <alignment horizontal="center" vertical="center"/>
    </xf>
    <xf numFmtId="176" fontId="2" fillId="0" borderId="66" xfId="114" applyNumberFormat="1" applyFont="1" applyFill="1" applyBorder="1" applyAlignment="1" applyProtection="1">
      <alignment horizontal="center" vertical="center"/>
    </xf>
    <xf numFmtId="176" fontId="2" fillId="24" borderId="66" xfId="114" applyNumberFormat="1" applyFont="1" applyBorder="1" applyAlignment="1" applyProtection="1">
      <alignment horizontal="center" vertical="center"/>
    </xf>
    <xf numFmtId="1" fontId="42" fillId="24" borderId="67" xfId="111" applyNumberFormat="1" applyFont="1" applyBorder="1" applyAlignment="1" applyProtection="1">
      <alignment horizontal="left" vertical="center" wrapText="1"/>
    </xf>
    <xf numFmtId="1" fontId="42" fillId="24" borderId="68" xfId="111" applyNumberFormat="1" applyFont="1" applyBorder="1" applyAlignment="1" applyProtection="1">
      <alignment horizontal="left" vertical="center" wrapText="1"/>
    </xf>
    <xf numFmtId="1" fontId="42" fillId="24" borderId="69" xfId="111" applyNumberFormat="1" applyFont="1" applyBorder="1" applyAlignment="1" applyProtection="1">
      <alignment horizontal="left" vertical="center" wrapText="1"/>
    </xf>
    <xf numFmtId="0" fontId="2" fillId="24" borderId="40" xfId="114" applyFont="1" applyBorder="1" applyAlignment="1" applyProtection="1">
      <alignment vertical="top"/>
    </xf>
    <xf numFmtId="0" fontId="1" fillId="24" borderId="39" xfId="114" applyFont="1" applyBorder="1" applyAlignment="1" applyProtection="1">
      <alignment horizontal="centerContinuous"/>
    </xf>
    <xf numFmtId="0" fontId="2" fillId="24" borderId="39" xfId="114" applyFont="1" applyBorder="1" applyAlignment="1" applyProtection="1">
      <alignment horizontal="centerContinuous"/>
    </xf>
    <xf numFmtId="0" fontId="2" fillId="0" borderId="39" xfId="114" applyFont="1" applyFill="1" applyBorder="1" applyAlignment="1" applyProtection="1">
      <alignment horizontal="centerContinuous"/>
    </xf>
    <xf numFmtId="176" fontId="2" fillId="24" borderId="39" xfId="114" applyNumberFormat="1" applyFont="1" applyBorder="1" applyAlignment="1" applyProtection="1">
      <alignment horizontal="center"/>
    </xf>
    <xf numFmtId="0" fontId="2" fillId="24" borderId="38" xfId="114" applyFont="1" applyBorder="1" applyAlignment="1" applyProtection="1">
      <alignment horizontal="right"/>
    </xf>
    <xf numFmtId="0" fontId="1" fillId="24" borderId="37" xfId="114" applyFont="1" applyBorder="1" applyAlignment="1" applyProtection="1">
      <alignment vertical="center"/>
    </xf>
    <xf numFmtId="0" fontId="2" fillId="24" borderId="36" xfId="114" applyFont="1" applyBorder="1" applyAlignment="1" applyProtection="1">
      <alignment vertical="center"/>
    </xf>
    <xf numFmtId="0" fontId="2" fillId="24" borderId="35" xfId="114" applyFont="1" applyBorder="1" applyAlignment="1" applyProtection="1">
      <alignment horizontal="right" vertical="center"/>
    </xf>
    <xf numFmtId="0" fontId="26" fillId="24" borderId="31" xfId="114" applyFont="1" applyBorder="1" applyAlignment="1" applyProtection="1">
      <alignment horizontal="center" vertical="center"/>
    </xf>
    <xf numFmtId="1" fontId="27" fillId="24" borderId="34" xfId="114" applyNumberFormat="1" applyFont="1" applyBorder="1" applyAlignment="1" applyProtection="1">
      <alignment horizontal="left" vertical="center" wrapText="1"/>
    </xf>
    <xf numFmtId="0" fontId="2" fillId="24" borderId="33" xfId="114" applyFont="1" applyBorder="1" applyAlignment="1" applyProtection="1">
      <alignment vertical="center" wrapText="1"/>
    </xf>
    <xf numFmtId="0" fontId="2" fillId="24" borderId="32" xfId="114" applyFont="1" applyBorder="1" applyAlignment="1" applyProtection="1">
      <alignment vertical="center" wrapText="1"/>
    </xf>
    <xf numFmtId="176" fontId="2" fillId="24" borderId="31" xfId="114" applyNumberFormat="1" applyFont="1" applyBorder="1" applyAlignment="1" applyProtection="1">
      <alignment horizontal="center"/>
    </xf>
    <xf numFmtId="164" fontId="2" fillId="24" borderId="31" xfId="114" applyNumberFormat="1" applyFont="1" applyBorder="1" applyAlignment="1" applyProtection="1">
      <alignment horizontal="right"/>
    </xf>
    <xf numFmtId="1" fontId="27" fillId="24" borderId="29" xfId="114" applyNumberFormat="1" applyFont="1" applyBorder="1" applyAlignment="1" applyProtection="1">
      <alignment horizontal="left" vertical="center" wrapText="1"/>
    </xf>
    <xf numFmtId="0" fontId="2" fillId="24" borderId="28" xfId="114" applyFont="1" applyBorder="1" applyAlignment="1" applyProtection="1">
      <alignment vertical="center" wrapText="1"/>
    </xf>
    <xf numFmtId="0" fontId="2" fillId="24" borderId="27" xfId="114" applyFont="1" applyBorder="1" applyAlignment="1" applyProtection="1">
      <alignment vertical="center" wrapText="1"/>
    </xf>
    <xf numFmtId="1" fontId="27" fillId="24" borderId="44" xfId="114" applyNumberFormat="1" applyFont="1" applyBorder="1" applyAlignment="1" applyProtection="1">
      <alignment horizontal="left" vertical="center" wrapText="1"/>
    </xf>
    <xf numFmtId="0" fontId="2" fillId="24" borderId="44" xfId="114" applyFont="1" applyBorder="1" applyAlignment="1" applyProtection="1">
      <alignment vertical="center" wrapText="1"/>
    </xf>
    <xf numFmtId="0" fontId="2" fillId="0" borderId="44" xfId="114" applyFont="1" applyFill="1" applyBorder="1" applyAlignment="1" applyProtection="1">
      <alignment vertical="center" wrapText="1"/>
    </xf>
    <xf numFmtId="0" fontId="26" fillId="24" borderId="70" xfId="114" applyFont="1" applyBorder="1" applyAlignment="1" applyProtection="1">
      <alignment horizontal="center" vertical="center"/>
    </xf>
    <xf numFmtId="165" fontId="26" fillId="24" borderId="30" xfId="114" applyNumberFormat="1" applyFont="1" applyBorder="1" applyAlignment="1" applyProtection="1">
      <alignment horizontal="center" vertical="center"/>
    </xf>
    <xf numFmtId="165" fontId="26" fillId="24" borderId="46" xfId="114" applyNumberFormat="1" applyFont="1" applyBorder="1" applyAlignment="1" applyProtection="1">
      <alignment horizontal="center" vertical="center"/>
    </xf>
    <xf numFmtId="176" fontId="2" fillId="24" borderId="19" xfId="114" applyNumberFormat="1" applyFont="1" applyBorder="1" applyAlignment="1" applyProtection="1">
      <alignment horizontal="center"/>
    </xf>
    <xf numFmtId="164" fontId="2" fillId="24" borderId="19" xfId="114" applyNumberFormat="1" applyFont="1" applyBorder="1" applyAlignment="1" applyProtection="1">
      <alignment horizontal="right"/>
    </xf>
    <xf numFmtId="0" fontId="21" fillId="0" borderId="12" xfId="114" applyFont="1" applyFill="1" applyBorder="1" applyProtection="1"/>
    <xf numFmtId="0" fontId="40" fillId="0" borderId="12" xfId="114" applyFill="1" applyBorder="1" applyProtection="1"/>
    <xf numFmtId="164" fontId="40" fillId="24" borderId="12" xfId="114" applyNumberFormat="1" applyBorder="1" applyAlignment="1" applyProtection="1">
      <alignment horizontal="center"/>
    </xf>
    <xf numFmtId="0" fontId="40" fillId="24" borderId="12" xfId="114" applyBorder="1" applyProtection="1"/>
  </cellXfs>
  <cellStyles count="121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 2" xfId="118" xr:uid="{777D4C61-13C4-44BA-9C2C-5FF45EB59331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2 2" xfId="120" xr:uid="{275FF327-8E5C-4015-A57F-C3B5FCC66C16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rmal 8 3" xfId="119" xr:uid="{A6506224-9127-40B9-934D-FBAF9C3F8250}"/>
    <cellStyle name="Normal 9" xfId="117" xr:uid="{0BE8BA71-09B9-4732-B753-E2E75C36BD59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findfs\Template\Excel\Award%20Whole%20or%20Section%20Blank_Form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ORM B - PRIC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A439-DAC2-4129-8028-35E2C26D2F21}">
  <sheetPr>
    <tabColor indexed="23"/>
    <pageSetUpPr autoPageBreaks="0"/>
  </sheetPr>
  <dimension ref="A1:Q332"/>
  <sheetViews>
    <sheetView tabSelected="1" showOutlineSymbols="0" showWhiteSpace="0" topLeftCell="A298" zoomScale="85" zoomScaleNormal="85" zoomScaleSheetLayoutView="75" zoomScalePageLayoutView="70" workbookViewId="0">
      <selection activeCell="I316" sqref="I316"/>
    </sheetView>
  </sheetViews>
  <sheetFormatPr defaultColWidth="13.5546875" defaultRowHeight="15" x14ac:dyDescent="0.25"/>
  <cols>
    <col min="1" max="1" width="11.33203125" style="5" customWidth="1"/>
    <col min="2" max="2" width="62.6640625" style="6" bestFit="1" customWidth="1"/>
    <col min="3" max="3" width="16.44140625" style="7" customWidth="1"/>
    <col min="4" max="4" width="8.6640625" style="8" customWidth="1"/>
    <col min="5" max="5" width="15.109375" style="6" customWidth="1"/>
    <col min="6" max="6" width="15.109375" style="9" customWidth="1"/>
    <col min="7" max="7" width="21.5546875" style="10" customWidth="1"/>
    <col min="8" max="17" width="13.5546875" style="6"/>
    <col min="18" max="16384" width="13.5546875" style="1"/>
  </cols>
  <sheetData>
    <row r="1" spans="1:17" ht="15.6" x14ac:dyDescent="0.25">
      <c r="A1" s="44" t="s">
        <v>3</v>
      </c>
      <c r="B1" s="45"/>
      <c r="C1" s="46"/>
      <c r="D1" s="47"/>
      <c r="E1" s="45"/>
      <c r="F1" s="48"/>
      <c r="G1" s="45"/>
    </row>
    <row r="2" spans="1:17" x14ac:dyDescent="0.25">
      <c r="A2" s="49"/>
      <c r="B2" s="50"/>
      <c r="C2" s="51" t="s">
        <v>0</v>
      </c>
      <c r="D2" s="52"/>
      <c r="E2" s="50"/>
      <c r="F2" s="53"/>
      <c r="G2" s="50"/>
    </row>
    <row r="3" spans="1:17" x14ac:dyDescent="0.25">
      <c r="A3" s="54" t="s">
        <v>1</v>
      </c>
      <c r="B3" s="55"/>
      <c r="C3" s="55"/>
      <c r="D3" s="56"/>
      <c r="E3" s="55"/>
      <c r="F3" s="57"/>
      <c r="G3" s="58"/>
    </row>
    <row r="4" spans="1:17" x14ac:dyDescent="0.25">
      <c r="A4" s="59" t="s">
        <v>4</v>
      </c>
      <c r="B4" s="60" t="s">
        <v>5</v>
      </c>
      <c r="C4" s="61" t="s">
        <v>6</v>
      </c>
      <c r="D4" s="62" t="s">
        <v>7</v>
      </c>
      <c r="E4" s="63" t="s">
        <v>8</v>
      </c>
      <c r="F4" s="64" t="s">
        <v>9</v>
      </c>
      <c r="G4" s="61" t="s">
        <v>10</v>
      </c>
    </row>
    <row r="5" spans="1:17" ht="15.6" thickBot="1" x14ac:dyDescent="0.3">
      <c r="A5" s="65"/>
      <c r="B5" s="66"/>
      <c r="C5" s="67" t="s">
        <v>11</v>
      </c>
      <c r="D5" s="68"/>
      <c r="E5" s="69" t="s">
        <v>12</v>
      </c>
      <c r="F5" s="70"/>
      <c r="G5" s="71"/>
    </row>
    <row r="6" spans="1:17" ht="30" customHeight="1" thickTop="1" x14ac:dyDescent="0.25">
      <c r="A6" s="72" t="s">
        <v>13</v>
      </c>
      <c r="B6" s="73"/>
      <c r="C6" s="73"/>
      <c r="D6" s="73"/>
      <c r="E6" s="74"/>
      <c r="F6" s="75"/>
      <c r="G6" s="76"/>
    </row>
    <row r="7" spans="1:17" s="2" customFormat="1" ht="31.95" customHeight="1" x14ac:dyDescent="0.25">
      <c r="A7" s="39" t="s">
        <v>14</v>
      </c>
      <c r="B7" s="41" t="s">
        <v>151</v>
      </c>
      <c r="C7" s="42"/>
      <c r="D7" s="42"/>
      <c r="E7" s="42"/>
      <c r="F7" s="42"/>
      <c r="G7" s="43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1.95" customHeight="1" x14ac:dyDescent="0.25">
      <c r="A8" s="13" t="s">
        <v>68</v>
      </c>
      <c r="B8" s="14" t="s">
        <v>33</v>
      </c>
      <c r="C8" s="15" t="s">
        <v>34</v>
      </c>
      <c r="D8" s="16"/>
      <c r="E8" s="17"/>
      <c r="F8" s="32"/>
      <c r="G8" s="32"/>
    </row>
    <row r="9" spans="1:17" ht="31.95" customHeight="1" x14ac:dyDescent="0.25">
      <c r="A9" s="18"/>
      <c r="B9" s="19" t="s">
        <v>174</v>
      </c>
      <c r="C9" s="20"/>
      <c r="D9" s="21"/>
      <c r="E9" s="22"/>
      <c r="F9" s="33"/>
      <c r="G9" s="33"/>
    </row>
    <row r="10" spans="1:17" ht="31.95" customHeight="1" x14ac:dyDescent="0.25">
      <c r="A10" s="18"/>
      <c r="B10" s="23" t="s">
        <v>35</v>
      </c>
      <c r="C10" s="20"/>
      <c r="D10" s="21" t="s">
        <v>36</v>
      </c>
      <c r="E10" s="20">
        <v>290</v>
      </c>
      <c r="F10" s="11"/>
      <c r="G10" s="33" t="str">
        <f t="shared" ref="G10" si="0">IF(OR(ISTEXT(F10),ISBLANK(F10)), "$   - ",ROUND(E10*F10,2))</f>
        <v xml:space="preserve">$   - </v>
      </c>
    </row>
    <row r="11" spans="1:17" ht="31.95" customHeight="1" x14ac:dyDescent="0.25">
      <c r="A11" s="18" t="s">
        <v>239</v>
      </c>
      <c r="B11" s="24" t="s">
        <v>56</v>
      </c>
      <c r="C11" s="20" t="s">
        <v>34</v>
      </c>
      <c r="D11" s="21"/>
      <c r="E11" s="20"/>
      <c r="F11" s="33"/>
      <c r="G11" s="33"/>
    </row>
    <row r="12" spans="1:17" ht="31.95" customHeight="1" x14ac:dyDescent="0.25">
      <c r="A12" s="25"/>
      <c r="B12" s="19" t="s">
        <v>57</v>
      </c>
      <c r="C12" s="20"/>
      <c r="D12" s="21" t="s">
        <v>2</v>
      </c>
      <c r="E12" s="20">
        <v>3</v>
      </c>
      <c r="F12" s="11"/>
      <c r="G12" s="33" t="str">
        <f t="shared" ref="G12" si="1">IF(OR(ISTEXT(F12),ISBLANK(F12)), "$   - ",ROUND(E12*F12,2))</f>
        <v xml:space="preserve">$   - </v>
      </c>
    </row>
    <row r="13" spans="1:17" ht="31.95" customHeight="1" x14ac:dyDescent="0.25">
      <c r="A13" s="18" t="s">
        <v>69</v>
      </c>
      <c r="B13" s="24" t="s">
        <v>37</v>
      </c>
      <c r="C13" s="20" t="s">
        <v>34</v>
      </c>
      <c r="D13" s="21"/>
      <c r="E13" s="20"/>
      <c r="F13" s="33"/>
      <c r="G13" s="33"/>
    </row>
    <row r="14" spans="1:17" ht="31.95" customHeight="1" x14ac:dyDescent="0.25">
      <c r="A14" s="18"/>
      <c r="B14" s="19" t="s">
        <v>174</v>
      </c>
      <c r="C14" s="20"/>
      <c r="D14" s="21" t="s">
        <v>2</v>
      </c>
      <c r="E14" s="26">
        <v>2</v>
      </c>
      <c r="F14" s="4"/>
      <c r="G14" s="33" t="str">
        <f t="shared" ref="G14" si="2">IF(OR(ISTEXT(F14),ISBLANK(F14)), "$   - ",ROUND(E14*F14,2))</f>
        <v xml:space="preserve">$   - </v>
      </c>
    </row>
    <row r="15" spans="1:17" ht="31.95" customHeight="1" x14ac:dyDescent="0.25">
      <c r="A15" s="18" t="s">
        <v>70</v>
      </c>
      <c r="B15" s="27" t="s">
        <v>38</v>
      </c>
      <c r="C15" s="28" t="s">
        <v>34</v>
      </c>
      <c r="D15" s="28"/>
      <c r="E15" s="26"/>
      <c r="F15" s="34"/>
      <c r="G15" s="33"/>
    </row>
    <row r="16" spans="1:17" ht="31.95" customHeight="1" x14ac:dyDescent="0.25">
      <c r="A16" s="18"/>
      <c r="B16" s="29" t="s">
        <v>54</v>
      </c>
      <c r="C16" s="28"/>
      <c r="D16" s="28"/>
      <c r="E16" s="26"/>
      <c r="F16" s="34"/>
      <c r="G16" s="33"/>
    </row>
    <row r="17" spans="1:7" ht="31.95" customHeight="1" x14ac:dyDescent="0.25">
      <c r="A17" s="18"/>
      <c r="B17" s="30" t="s">
        <v>198</v>
      </c>
      <c r="C17" s="28"/>
      <c r="D17" s="28" t="s">
        <v>2</v>
      </c>
      <c r="E17" s="26">
        <v>2</v>
      </c>
      <c r="F17" s="4"/>
      <c r="G17" s="33" t="str">
        <f t="shared" ref="G17:G18" si="3">IF(OR(ISTEXT(F17),ISBLANK(F17)), "$   - ",ROUND(E17*F17,2))</f>
        <v xml:space="preserve">$   - </v>
      </c>
    </row>
    <row r="18" spans="1:7" ht="31.95" customHeight="1" x14ac:dyDescent="0.25">
      <c r="A18" s="18"/>
      <c r="B18" s="30" t="s">
        <v>176</v>
      </c>
      <c r="C18" s="28"/>
      <c r="D18" s="28" t="s">
        <v>2</v>
      </c>
      <c r="E18" s="26">
        <v>3</v>
      </c>
      <c r="F18" s="4"/>
      <c r="G18" s="33" t="str">
        <f t="shared" si="3"/>
        <v xml:space="preserve">$   - </v>
      </c>
    </row>
    <row r="19" spans="1:7" ht="31.95" customHeight="1" x14ac:dyDescent="0.25">
      <c r="A19" s="18"/>
      <c r="B19" s="29" t="s">
        <v>190</v>
      </c>
      <c r="C19" s="28"/>
      <c r="D19" s="28"/>
      <c r="E19" s="26"/>
      <c r="F19" s="34"/>
      <c r="G19" s="33"/>
    </row>
    <row r="20" spans="1:7" ht="31.95" customHeight="1" x14ac:dyDescent="0.25">
      <c r="A20" s="18"/>
      <c r="B20" s="30" t="s">
        <v>178</v>
      </c>
      <c r="C20" s="28"/>
      <c r="D20" s="28" t="s">
        <v>2</v>
      </c>
      <c r="E20" s="26">
        <v>4</v>
      </c>
      <c r="F20" s="4"/>
      <c r="G20" s="33" t="str">
        <f t="shared" ref="G20" si="4">IF(OR(ISTEXT(F20),ISBLANK(F20)), "$   - ",ROUND(E20*F20,2))</f>
        <v xml:space="preserve">$   - </v>
      </c>
    </row>
    <row r="21" spans="1:7" ht="31.95" customHeight="1" x14ac:dyDescent="0.25">
      <c r="A21" s="18" t="s">
        <v>71</v>
      </c>
      <c r="B21" s="27" t="s">
        <v>39</v>
      </c>
      <c r="C21" s="28" t="s">
        <v>34</v>
      </c>
      <c r="D21" s="28"/>
      <c r="E21" s="26"/>
      <c r="F21" s="34"/>
      <c r="G21" s="33"/>
    </row>
    <row r="22" spans="1:7" ht="31.95" customHeight="1" x14ac:dyDescent="0.25">
      <c r="A22" s="18"/>
      <c r="B22" s="29" t="s">
        <v>40</v>
      </c>
      <c r="C22" s="28"/>
      <c r="D22" s="28"/>
      <c r="E22" s="26"/>
      <c r="F22" s="34"/>
      <c r="G22" s="33"/>
    </row>
    <row r="23" spans="1:7" ht="31.95" customHeight="1" x14ac:dyDescent="0.25">
      <c r="A23" s="18"/>
      <c r="B23" s="30" t="s">
        <v>35</v>
      </c>
      <c r="C23" s="28"/>
      <c r="D23" s="28" t="s">
        <v>41</v>
      </c>
      <c r="E23" s="26">
        <v>40</v>
      </c>
      <c r="F23" s="4"/>
      <c r="G23" s="33" t="str">
        <f t="shared" ref="G23" si="5">IF(OR(ISTEXT(F23),ISBLANK(F23)), "$   - ",ROUND(E23*F23,2))</f>
        <v xml:space="preserve">$   - </v>
      </c>
    </row>
    <row r="24" spans="1:7" ht="31.95" customHeight="1" x14ac:dyDescent="0.25">
      <c r="A24" s="18" t="s">
        <v>72</v>
      </c>
      <c r="B24" s="27" t="s">
        <v>42</v>
      </c>
      <c r="C24" s="28" t="s">
        <v>34</v>
      </c>
      <c r="D24" s="28"/>
      <c r="E24" s="26"/>
      <c r="F24" s="34"/>
      <c r="G24" s="33"/>
    </row>
    <row r="25" spans="1:7" ht="31.95" customHeight="1" x14ac:dyDescent="0.25">
      <c r="A25" s="18"/>
      <c r="B25" s="29" t="s">
        <v>40</v>
      </c>
      <c r="C25" s="28"/>
      <c r="D25" s="28" t="s">
        <v>2</v>
      </c>
      <c r="E25" s="26">
        <v>34</v>
      </c>
      <c r="F25" s="4"/>
      <c r="G25" s="33" t="str">
        <f t="shared" ref="G25" si="6">IF(OR(ISTEXT(F25),ISBLANK(F25)), "$   - ",ROUND(E25*F25,2))</f>
        <v xml:space="preserve">$   - </v>
      </c>
    </row>
    <row r="26" spans="1:7" ht="31.95" customHeight="1" x14ac:dyDescent="0.25">
      <c r="A26" s="18" t="s">
        <v>73</v>
      </c>
      <c r="B26" s="27" t="s">
        <v>43</v>
      </c>
      <c r="C26" s="28" t="s">
        <v>34</v>
      </c>
      <c r="D26" s="28"/>
      <c r="E26" s="26"/>
      <c r="F26" s="34"/>
      <c r="G26" s="33"/>
    </row>
    <row r="27" spans="1:7" ht="31.95" customHeight="1" x14ac:dyDescent="0.25">
      <c r="A27" s="18"/>
      <c r="B27" s="29" t="s">
        <v>199</v>
      </c>
      <c r="C27" s="28"/>
      <c r="D27" s="28"/>
      <c r="E27" s="26"/>
      <c r="F27" s="34"/>
      <c r="G27" s="33"/>
    </row>
    <row r="28" spans="1:7" ht="31.95" customHeight="1" x14ac:dyDescent="0.25">
      <c r="A28" s="18"/>
      <c r="B28" s="30" t="s">
        <v>175</v>
      </c>
      <c r="C28" s="28"/>
      <c r="D28" s="28" t="s">
        <v>2</v>
      </c>
      <c r="E28" s="26">
        <v>2</v>
      </c>
      <c r="F28" s="4"/>
      <c r="G28" s="33" t="str">
        <f t="shared" ref="G28" si="7">IF(OR(ISTEXT(F28),ISBLANK(F28)), "$   - ",ROUND(E28*F28,2))</f>
        <v xml:space="preserve">$   - </v>
      </c>
    </row>
    <row r="29" spans="1:7" ht="31.95" customHeight="1" x14ac:dyDescent="0.25">
      <c r="A29" s="18" t="s">
        <v>74</v>
      </c>
      <c r="B29" s="27" t="s">
        <v>273</v>
      </c>
      <c r="C29" s="28" t="s">
        <v>34</v>
      </c>
      <c r="D29" s="28"/>
      <c r="E29" s="26"/>
      <c r="F29" s="34"/>
      <c r="G29" s="33"/>
    </row>
    <row r="30" spans="1:7" ht="31.95" customHeight="1" x14ac:dyDescent="0.25">
      <c r="A30" s="18"/>
      <c r="B30" s="29" t="s">
        <v>40</v>
      </c>
      <c r="C30" s="28"/>
      <c r="D30" s="28" t="s">
        <v>2</v>
      </c>
      <c r="E30" s="26">
        <f>E25</f>
        <v>34</v>
      </c>
      <c r="F30" s="4"/>
      <c r="G30" s="33" t="str">
        <f t="shared" ref="G30:G31" si="8">IF(OR(ISTEXT(F30),ISBLANK(F30)), "$   - ",ROUND(E30*F30,2))</f>
        <v xml:space="preserve">$   - </v>
      </c>
    </row>
    <row r="31" spans="1:7" ht="31.95" customHeight="1" x14ac:dyDescent="0.25">
      <c r="A31" s="18" t="s">
        <v>75</v>
      </c>
      <c r="B31" s="27" t="s">
        <v>66</v>
      </c>
      <c r="C31" s="28" t="s">
        <v>34</v>
      </c>
      <c r="D31" s="28" t="s">
        <v>2</v>
      </c>
      <c r="E31" s="26">
        <f>E25+E28</f>
        <v>36</v>
      </c>
      <c r="F31" s="4"/>
      <c r="G31" s="33" t="str">
        <f t="shared" si="8"/>
        <v xml:space="preserve">$   - </v>
      </c>
    </row>
    <row r="32" spans="1:7" ht="31.95" customHeight="1" x14ac:dyDescent="0.25">
      <c r="A32" s="18" t="s">
        <v>240</v>
      </c>
      <c r="B32" s="27" t="s">
        <v>47</v>
      </c>
      <c r="C32" s="28" t="s">
        <v>147</v>
      </c>
      <c r="D32" s="28"/>
      <c r="E32" s="26"/>
      <c r="F32" s="34"/>
      <c r="G32" s="33"/>
    </row>
    <row r="33" spans="1:7" ht="31.95" customHeight="1" x14ac:dyDescent="0.25">
      <c r="A33" s="18"/>
      <c r="B33" s="29" t="s">
        <v>48</v>
      </c>
      <c r="C33" s="28"/>
      <c r="D33" s="28" t="s">
        <v>30</v>
      </c>
      <c r="E33" s="26">
        <v>40</v>
      </c>
      <c r="F33" s="4"/>
      <c r="G33" s="33" t="str">
        <f t="shared" ref="G33:G34" si="9">IF(OR(ISTEXT(F33),ISBLANK(F33)), "$   - ",ROUND(E33*F33,2))</f>
        <v xml:space="preserve">$   - </v>
      </c>
    </row>
    <row r="34" spans="1:7" ht="31.95" customHeight="1" x14ac:dyDescent="0.25">
      <c r="A34" s="18" t="s">
        <v>182</v>
      </c>
      <c r="B34" s="27" t="s">
        <v>260</v>
      </c>
      <c r="C34" s="28" t="s">
        <v>258</v>
      </c>
      <c r="D34" s="28" t="s">
        <v>30</v>
      </c>
      <c r="E34" s="26">
        <v>40</v>
      </c>
      <c r="F34" s="4"/>
      <c r="G34" s="33" t="str">
        <f t="shared" si="9"/>
        <v xml:space="preserve">$   - </v>
      </c>
    </row>
    <row r="35" spans="1:7" ht="31.95" customHeight="1" x14ac:dyDescent="0.25">
      <c r="A35" s="18" t="s">
        <v>183</v>
      </c>
      <c r="B35" s="27" t="s">
        <v>49</v>
      </c>
      <c r="C35" s="28" t="s">
        <v>192</v>
      </c>
      <c r="D35" s="28"/>
      <c r="E35" s="26"/>
      <c r="F35" s="34"/>
      <c r="G35" s="33"/>
    </row>
    <row r="36" spans="1:7" ht="31.95" customHeight="1" x14ac:dyDescent="0.25">
      <c r="A36" s="18"/>
      <c r="B36" s="29" t="s">
        <v>50</v>
      </c>
      <c r="C36" s="28"/>
      <c r="D36" s="28" t="s">
        <v>30</v>
      </c>
      <c r="E36" s="26">
        <v>15</v>
      </c>
      <c r="F36" s="4"/>
      <c r="G36" s="33" t="str">
        <f t="shared" ref="G36" si="10">IF(OR(ISTEXT(F36),ISBLANK(F36)), "$   - ",ROUND(E36*F36,2))</f>
        <v xml:space="preserve">$   - </v>
      </c>
    </row>
    <row r="37" spans="1:7" ht="31.95" customHeight="1" x14ac:dyDescent="0.25">
      <c r="A37" s="18" t="s">
        <v>76</v>
      </c>
      <c r="B37" s="27" t="s">
        <v>51</v>
      </c>
      <c r="C37" s="28" t="s">
        <v>193</v>
      </c>
      <c r="D37" s="28"/>
      <c r="E37" s="26"/>
      <c r="F37" s="34"/>
      <c r="G37" s="33"/>
    </row>
    <row r="38" spans="1:7" ht="31.95" customHeight="1" x14ac:dyDescent="0.25">
      <c r="A38" s="18"/>
      <c r="B38" s="29" t="s">
        <v>52</v>
      </c>
      <c r="C38" s="28"/>
      <c r="D38" s="28" t="s">
        <v>41</v>
      </c>
      <c r="E38" s="26">
        <v>10</v>
      </c>
      <c r="F38" s="4"/>
      <c r="G38" s="33" t="str">
        <f t="shared" ref="G38:G42" si="11">IF(OR(ISTEXT(F38),ISBLANK(F38)), "$   - ",ROUND(E38*F38,2))</f>
        <v xml:space="preserve">$   - </v>
      </c>
    </row>
    <row r="39" spans="1:7" ht="31.95" customHeight="1" x14ac:dyDescent="0.25">
      <c r="A39" s="18"/>
      <c r="B39" s="29" t="s">
        <v>53</v>
      </c>
      <c r="C39" s="28"/>
      <c r="D39" s="28" t="s">
        <v>41</v>
      </c>
      <c r="E39" s="26">
        <v>10</v>
      </c>
      <c r="F39" s="4"/>
      <c r="G39" s="33" t="str">
        <f t="shared" si="11"/>
        <v xml:space="preserve">$   - </v>
      </c>
    </row>
    <row r="40" spans="1:7" ht="31.95" customHeight="1" x14ac:dyDescent="0.25">
      <c r="A40" s="18" t="s">
        <v>77</v>
      </c>
      <c r="B40" s="31" t="s">
        <v>276</v>
      </c>
      <c r="C40" s="26" t="s">
        <v>271</v>
      </c>
      <c r="D40" s="26"/>
      <c r="E40" s="26"/>
      <c r="F40" s="34"/>
      <c r="G40" s="33"/>
    </row>
    <row r="41" spans="1:7" ht="31.95" customHeight="1" x14ac:dyDescent="0.25">
      <c r="A41" s="18"/>
      <c r="B41" s="29" t="s">
        <v>277</v>
      </c>
      <c r="C41" s="28"/>
      <c r="D41" s="28" t="s">
        <v>2</v>
      </c>
      <c r="E41" s="26">
        <v>1</v>
      </c>
      <c r="F41" s="4"/>
      <c r="G41" s="33" t="str">
        <f t="shared" ref="G41" si="12">IF(OR(ISTEXT(F41),ISBLANK(F41)), "$   - ",ROUND(E41*F41,2))</f>
        <v xml:space="preserve">$   - </v>
      </c>
    </row>
    <row r="42" spans="1:7" ht="31.95" customHeight="1" x14ac:dyDescent="0.25">
      <c r="A42" s="18" t="s">
        <v>78</v>
      </c>
      <c r="B42" s="31" t="s">
        <v>130</v>
      </c>
      <c r="C42" s="26" t="s">
        <v>237</v>
      </c>
      <c r="D42" s="26" t="s">
        <v>30</v>
      </c>
      <c r="E42" s="26">
        <v>10</v>
      </c>
      <c r="F42" s="4"/>
      <c r="G42" s="33" t="str">
        <f t="shared" si="11"/>
        <v xml:space="preserve">$   - </v>
      </c>
    </row>
    <row r="43" spans="1:7" ht="31.2" customHeight="1" thickBot="1" x14ac:dyDescent="0.3">
      <c r="A43" s="40" t="s">
        <v>14</v>
      </c>
      <c r="B43" s="37" t="str">
        <f>B7</f>
        <v>Royal Crescent - McGregor Street to McGregor Street</v>
      </c>
      <c r="C43" s="38"/>
      <c r="D43" s="38"/>
      <c r="E43" s="38"/>
      <c r="F43" s="35" t="s">
        <v>15</v>
      </c>
      <c r="G43" s="36">
        <f>SUM(G8:G42)</f>
        <v>0</v>
      </c>
    </row>
    <row r="44" spans="1:7" ht="31.2" customHeight="1" thickTop="1" x14ac:dyDescent="0.25">
      <c r="A44" s="77" t="s">
        <v>16</v>
      </c>
      <c r="B44" s="77"/>
      <c r="C44" s="77"/>
      <c r="D44" s="77"/>
      <c r="E44" s="77"/>
      <c r="F44" s="77"/>
      <c r="G44" s="78"/>
    </row>
    <row r="45" spans="1:7" ht="31.2" customHeight="1" x14ac:dyDescent="0.25">
      <c r="A45" s="79" t="s">
        <v>17</v>
      </c>
      <c r="B45" s="80" t="s">
        <v>152</v>
      </c>
      <c r="C45" s="80"/>
      <c r="D45" s="80"/>
      <c r="E45" s="80"/>
      <c r="F45" s="80"/>
      <c r="G45" s="81"/>
    </row>
    <row r="46" spans="1:7" ht="31.2" customHeight="1" x14ac:dyDescent="0.25">
      <c r="A46" s="82" t="s">
        <v>79</v>
      </c>
      <c r="B46" s="83" t="s">
        <v>33</v>
      </c>
      <c r="C46" s="84" t="s">
        <v>34</v>
      </c>
      <c r="D46" s="84"/>
      <c r="E46" s="85"/>
      <c r="F46" s="86"/>
      <c r="G46" s="86"/>
    </row>
    <row r="47" spans="1:7" ht="31.2" customHeight="1" x14ac:dyDescent="0.25">
      <c r="A47" s="18"/>
      <c r="B47" s="29" t="s">
        <v>174</v>
      </c>
      <c r="C47" s="28"/>
      <c r="D47" s="28"/>
      <c r="E47" s="20"/>
      <c r="F47" s="33"/>
      <c r="G47" s="33"/>
    </row>
    <row r="48" spans="1:7" ht="31.2" customHeight="1" x14ac:dyDescent="0.25">
      <c r="A48" s="18"/>
      <c r="B48" s="30" t="s">
        <v>135</v>
      </c>
      <c r="C48" s="28"/>
      <c r="D48" s="28" t="s">
        <v>36</v>
      </c>
      <c r="E48" s="22">
        <v>180</v>
      </c>
      <c r="F48" s="3"/>
      <c r="G48" s="33" t="str">
        <f t="shared" ref="G48:G65" si="13">IF(OR(ISTEXT(F48),ISBLANK(F48)), "$   - ",ROUND(E48*F48,2))</f>
        <v xml:space="preserve">$   - </v>
      </c>
    </row>
    <row r="49" spans="1:7" ht="31.2" customHeight="1" x14ac:dyDescent="0.25">
      <c r="A49" s="18" t="s">
        <v>80</v>
      </c>
      <c r="B49" s="87" t="s">
        <v>56</v>
      </c>
      <c r="C49" s="20" t="s">
        <v>34</v>
      </c>
      <c r="D49" s="28"/>
      <c r="E49" s="22"/>
      <c r="F49" s="33"/>
      <c r="G49" s="33"/>
    </row>
    <row r="50" spans="1:7" ht="31.2" customHeight="1" x14ac:dyDescent="0.25">
      <c r="A50" s="18"/>
      <c r="B50" s="29" t="s">
        <v>57</v>
      </c>
      <c r="C50" s="28"/>
      <c r="D50" s="28" t="s">
        <v>2</v>
      </c>
      <c r="E50" s="22">
        <v>1</v>
      </c>
      <c r="F50" s="3"/>
      <c r="G50" s="33" t="str">
        <f t="shared" si="13"/>
        <v xml:space="preserve">$   - </v>
      </c>
    </row>
    <row r="51" spans="1:7" ht="31.95" customHeight="1" x14ac:dyDescent="0.25">
      <c r="A51" s="18" t="s">
        <v>184</v>
      </c>
      <c r="B51" s="24" t="s">
        <v>37</v>
      </c>
      <c r="C51" s="20" t="s">
        <v>34</v>
      </c>
      <c r="D51" s="21"/>
      <c r="E51" s="22"/>
      <c r="F51" s="33"/>
      <c r="G51" s="33"/>
    </row>
    <row r="52" spans="1:7" ht="31.95" customHeight="1" x14ac:dyDescent="0.25">
      <c r="A52" s="18"/>
      <c r="B52" s="19" t="s">
        <v>174</v>
      </c>
      <c r="C52" s="20"/>
      <c r="D52" s="21" t="s">
        <v>2</v>
      </c>
      <c r="E52" s="21">
        <v>1</v>
      </c>
      <c r="F52" s="4"/>
      <c r="G52" s="33" t="str">
        <f t="shared" ref="G52" si="14">IF(OR(ISTEXT(F52),ISBLANK(F52)), "$   - ",ROUND(E52*F52,2))</f>
        <v xml:space="preserve">$   - </v>
      </c>
    </row>
    <row r="53" spans="1:7" ht="31.2" customHeight="1" x14ac:dyDescent="0.25">
      <c r="A53" s="18" t="s">
        <v>81</v>
      </c>
      <c r="B53" s="87" t="s">
        <v>38</v>
      </c>
      <c r="C53" s="28" t="s">
        <v>34</v>
      </c>
      <c r="D53" s="28"/>
      <c r="E53" s="20"/>
      <c r="F53" s="33"/>
      <c r="G53" s="33"/>
    </row>
    <row r="54" spans="1:7" ht="31.95" customHeight="1" x14ac:dyDescent="0.25">
      <c r="A54" s="18"/>
      <c r="B54" s="29" t="s">
        <v>125</v>
      </c>
      <c r="C54" s="28"/>
      <c r="D54" s="28"/>
      <c r="E54" s="21"/>
      <c r="F54" s="34"/>
      <c r="G54" s="33"/>
    </row>
    <row r="55" spans="1:7" ht="31.95" customHeight="1" x14ac:dyDescent="0.25">
      <c r="A55" s="18"/>
      <c r="B55" s="30" t="s">
        <v>178</v>
      </c>
      <c r="C55" s="28"/>
      <c r="D55" s="28" t="s">
        <v>2</v>
      </c>
      <c r="E55" s="21">
        <v>4</v>
      </c>
      <c r="F55" s="4"/>
      <c r="G55" s="33" t="str">
        <f t="shared" ref="G55" si="15">IF(OR(ISTEXT(F55),ISBLANK(F55)), "$   - ",ROUND(E55*F55,2))</f>
        <v xml:space="preserve">$   - </v>
      </c>
    </row>
    <row r="56" spans="1:7" ht="31.2" customHeight="1" x14ac:dyDescent="0.25">
      <c r="A56" s="18" t="s">
        <v>82</v>
      </c>
      <c r="B56" s="87" t="s">
        <v>39</v>
      </c>
      <c r="C56" s="28" t="s">
        <v>34</v>
      </c>
      <c r="D56" s="28"/>
      <c r="E56" s="20"/>
      <c r="F56" s="33"/>
      <c r="G56" s="33"/>
    </row>
    <row r="57" spans="1:7" ht="31.2" customHeight="1" x14ac:dyDescent="0.25">
      <c r="A57" s="18"/>
      <c r="B57" s="29" t="s">
        <v>40</v>
      </c>
      <c r="C57" s="28"/>
      <c r="D57" s="28"/>
      <c r="E57" s="22"/>
      <c r="F57" s="33"/>
      <c r="G57" s="33"/>
    </row>
    <row r="58" spans="1:7" ht="31.2" customHeight="1" x14ac:dyDescent="0.25">
      <c r="A58" s="18"/>
      <c r="B58" s="30" t="s">
        <v>35</v>
      </c>
      <c r="C58" s="28"/>
      <c r="D58" s="28" t="s">
        <v>41</v>
      </c>
      <c r="E58" s="22">
        <v>20</v>
      </c>
      <c r="F58" s="3"/>
      <c r="G58" s="33" t="str">
        <f t="shared" si="13"/>
        <v xml:space="preserve">$   - </v>
      </c>
    </row>
    <row r="59" spans="1:7" ht="31.2" customHeight="1" x14ac:dyDescent="0.25">
      <c r="A59" s="18" t="s">
        <v>83</v>
      </c>
      <c r="B59" s="87" t="s">
        <v>42</v>
      </c>
      <c r="C59" s="28" t="s">
        <v>34</v>
      </c>
      <c r="D59" s="28"/>
      <c r="E59" s="22"/>
      <c r="F59" s="33"/>
      <c r="G59" s="33"/>
    </row>
    <row r="60" spans="1:7" ht="31.2" customHeight="1" x14ac:dyDescent="0.25">
      <c r="A60" s="18"/>
      <c r="B60" s="29" t="s">
        <v>40</v>
      </c>
      <c r="C60" s="28"/>
      <c r="D60" s="28" t="s">
        <v>2</v>
      </c>
      <c r="E60" s="22">
        <v>22</v>
      </c>
      <c r="F60" s="3"/>
      <c r="G60" s="33" t="str">
        <f t="shared" si="13"/>
        <v xml:space="preserve">$   - </v>
      </c>
    </row>
    <row r="61" spans="1:7" ht="31.2" customHeight="1" x14ac:dyDescent="0.25">
      <c r="A61" s="18" t="s">
        <v>241</v>
      </c>
      <c r="B61" s="87" t="s">
        <v>43</v>
      </c>
      <c r="C61" s="28" t="s">
        <v>34</v>
      </c>
      <c r="D61" s="28"/>
      <c r="E61" s="22"/>
      <c r="F61" s="33"/>
      <c r="G61" s="33"/>
    </row>
    <row r="62" spans="1:7" ht="31.2" customHeight="1" x14ac:dyDescent="0.25">
      <c r="A62" s="18"/>
      <c r="B62" s="29" t="s">
        <v>199</v>
      </c>
      <c r="C62" s="28"/>
      <c r="D62" s="28"/>
      <c r="E62" s="22"/>
      <c r="F62" s="33"/>
      <c r="G62" s="33"/>
    </row>
    <row r="63" spans="1:7" ht="31.2" customHeight="1" x14ac:dyDescent="0.25">
      <c r="A63" s="18"/>
      <c r="B63" s="30" t="s">
        <v>175</v>
      </c>
      <c r="C63" s="28"/>
      <c r="D63" s="28" t="s">
        <v>2</v>
      </c>
      <c r="E63" s="20">
        <v>2</v>
      </c>
      <c r="F63" s="3"/>
      <c r="G63" s="33" t="str">
        <f t="shared" si="13"/>
        <v xml:space="preserve">$   - </v>
      </c>
    </row>
    <row r="64" spans="1:7" ht="31.2" customHeight="1" x14ac:dyDescent="0.25">
      <c r="A64" s="18" t="s">
        <v>242</v>
      </c>
      <c r="B64" s="87" t="s">
        <v>273</v>
      </c>
      <c r="C64" s="28" t="s">
        <v>34</v>
      </c>
      <c r="D64" s="28"/>
      <c r="E64" s="22"/>
      <c r="F64" s="33"/>
      <c r="G64" s="33"/>
    </row>
    <row r="65" spans="1:7" ht="31.2" customHeight="1" x14ac:dyDescent="0.25">
      <c r="A65" s="18"/>
      <c r="B65" s="29" t="s">
        <v>40</v>
      </c>
      <c r="C65" s="28"/>
      <c r="D65" s="28" t="s">
        <v>2</v>
      </c>
      <c r="E65" s="22">
        <f>E60</f>
        <v>22</v>
      </c>
      <c r="F65" s="3"/>
      <c r="G65" s="33" t="str">
        <f t="shared" si="13"/>
        <v xml:space="preserve">$   - </v>
      </c>
    </row>
    <row r="66" spans="1:7" ht="31.95" customHeight="1" x14ac:dyDescent="0.25">
      <c r="A66" s="18" t="s">
        <v>84</v>
      </c>
      <c r="B66" s="27" t="s">
        <v>66</v>
      </c>
      <c r="C66" s="28" t="s">
        <v>34</v>
      </c>
      <c r="D66" s="28" t="s">
        <v>2</v>
      </c>
      <c r="E66" s="26">
        <f>E60+E63</f>
        <v>24</v>
      </c>
      <c r="F66" s="3"/>
      <c r="G66" s="33" t="str">
        <f t="shared" ref="G66" si="16">IF(OR(ISTEXT(F66),ISBLANK(F66)), "$   - ",ROUND(E66*F66,2))</f>
        <v xml:space="preserve">$   - </v>
      </c>
    </row>
    <row r="67" spans="1:7" ht="31.2" customHeight="1" x14ac:dyDescent="0.25">
      <c r="A67" s="18" t="s">
        <v>137</v>
      </c>
      <c r="B67" s="27" t="s">
        <v>49</v>
      </c>
      <c r="C67" s="28" t="s">
        <v>192</v>
      </c>
      <c r="D67" s="28"/>
      <c r="E67" s="21"/>
      <c r="F67" s="34"/>
      <c r="G67" s="33"/>
    </row>
    <row r="68" spans="1:7" ht="31.2" customHeight="1" x14ac:dyDescent="0.25">
      <c r="A68" s="18"/>
      <c r="B68" s="29" t="s">
        <v>50</v>
      </c>
      <c r="C68" s="28"/>
      <c r="D68" s="28" t="s">
        <v>30</v>
      </c>
      <c r="E68" s="26">
        <v>33</v>
      </c>
      <c r="F68" s="4"/>
      <c r="G68" s="88" t="str">
        <f>IF(OR(ISTEXT(F68),ISBLANK(F68)), "$   - ",ROUND(E68*F68,2))</f>
        <v xml:space="preserve">$   - </v>
      </c>
    </row>
    <row r="69" spans="1:7" ht="31.95" customHeight="1" x14ac:dyDescent="0.25">
      <c r="A69" s="18" t="s">
        <v>243</v>
      </c>
      <c r="B69" s="87" t="s">
        <v>117</v>
      </c>
      <c r="C69" s="28" t="s">
        <v>228</v>
      </c>
      <c r="D69" s="28" t="s">
        <v>30</v>
      </c>
      <c r="E69" s="21">
        <v>5</v>
      </c>
      <c r="F69" s="4"/>
      <c r="G69" s="33" t="str">
        <f>IF(OR(ISTEXT(F69),ISBLANK(F69)), "$   - ",ROUND(E69*F69,2))</f>
        <v xml:space="preserve">$   - </v>
      </c>
    </row>
    <row r="70" spans="1:7" ht="31.2" customHeight="1" thickBot="1" x14ac:dyDescent="0.3">
      <c r="A70" s="40" t="s">
        <v>17</v>
      </c>
      <c r="B70" s="37" t="str">
        <f>B45</f>
        <v>Royal Avenue - McGregor Street to Andrews Street</v>
      </c>
      <c r="C70" s="38"/>
      <c r="D70" s="38"/>
      <c r="E70" s="38"/>
      <c r="F70" s="35" t="s">
        <v>15</v>
      </c>
      <c r="G70" s="36">
        <f>SUM(G46:G69)</f>
        <v>0</v>
      </c>
    </row>
    <row r="71" spans="1:7" ht="31.2" customHeight="1" thickTop="1" x14ac:dyDescent="0.25">
      <c r="A71" s="89" t="s">
        <v>18</v>
      </c>
      <c r="B71" s="90"/>
      <c r="C71" s="90"/>
      <c r="D71" s="90"/>
      <c r="E71" s="90"/>
      <c r="F71" s="90"/>
      <c r="G71" s="91"/>
    </row>
    <row r="72" spans="1:7" ht="31.2" customHeight="1" x14ac:dyDescent="0.25">
      <c r="A72" s="92" t="s">
        <v>19</v>
      </c>
      <c r="B72" s="93" t="s">
        <v>153</v>
      </c>
      <c r="C72" s="94"/>
      <c r="D72" s="94"/>
      <c r="E72" s="94"/>
      <c r="F72" s="94"/>
      <c r="G72" s="95"/>
    </row>
    <row r="73" spans="1:7" ht="31.2" customHeight="1" x14ac:dyDescent="0.25">
      <c r="A73" s="13" t="s">
        <v>85</v>
      </c>
      <c r="B73" s="14" t="s">
        <v>33</v>
      </c>
      <c r="C73" s="15" t="s">
        <v>34</v>
      </c>
      <c r="D73" s="16"/>
      <c r="E73" s="17"/>
      <c r="F73" s="32"/>
      <c r="G73" s="32"/>
    </row>
    <row r="74" spans="1:7" ht="31.2" customHeight="1" x14ac:dyDescent="0.25">
      <c r="A74" s="18"/>
      <c r="B74" s="19" t="s">
        <v>174</v>
      </c>
      <c r="C74" s="20"/>
      <c r="D74" s="26"/>
      <c r="E74" s="20"/>
      <c r="F74" s="33"/>
      <c r="G74" s="33"/>
    </row>
    <row r="75" spans="1:7" ht="31.2" customHeight="1" x14ac:dyDescent="0.25">
      <c r="A75" s="18"/>
      <c r="B75" s="23" t="s">
        <v>35</v>
      </c>
      <c r="C75" s="20"/>
      <c r="D75" s="21" t="s">
        <v>36</v>
      </c>
      <c r="E75" s="20">
        <v>560</v>
      </c>
      <c r="F75" s="3"/>
      <c r="G75" s="33" t="str">
        <f t="shared" ref="G75:G82" si="17">IF(OR(ISTEXT(F75),ISBLANK(F75)), "$   - ",ROUND(E75*F75,2))</f>
        <v xml:space="preserve">$   - </v>
      </c>
    </row>
    <row r="76" spans="1:7" ht="31.2" customHeight="1" x14ac:dyDescent="0.25">
      <c r="A76" s="18" t="s">
        <v>86</v>
      </c>
      <c r="B76" s="87" t="s">
        <v>56</v>
      </c>
      <c r="C76" s="20" t="s">
        <v>34</v>
      </c>
      <c r="D76" s="28"/>
      <c r="E76" s="20"/>
      <c r="F76" s="33"/>
      <c r="G76" s="33"/>
    </row>
    <row r="77" spans="1:7" ht="31.2" customHeight="1" x14ac:dyDescent="0.25">
      <c r="A77" s="18"/>
      <c r="B77" s="29" t="s">
        <v>57</v>
      </c>
      <c r="C77" s="28"/>
      <c r="D77" s="28" t="s">
        <v>2</v>
      </c>
      <c r="E77" s="20">
        <v>6</v>
      </c>
      <c r="F77" s="3"/>
      <c r="G77" s="33" t="str">
        <f t="shared" ref="G77" si="18">IF(OR(ISTEXT(F77),ISBLANK(F77)), "$   - ",ROUND(E77*F77,2))</f>
        <v xml:space="preserve">$   - </v>
      </c>
    </row>
    <row r="78" spans="1:7" ht="31.2" customHeight="1" x14ac:dyDescent="0.25">
      <c r="A78" s="18" t="s">
        <v>87</v>
      </c>
      <c r="B78" s="24" t="s">
        <v>37</v>
      </c>
      <c r="C78" s="20" t="s">
        <v>34</v>
      </c>
      <c r="D78" s="21"/>
      <c r="E78" s="20"/>
      <c r="F78" s="33"/>
      <c r="G78" s="33"/>
    </row>
    <row r="79" spans="1:7" ht="31.2" customHeight="1" x14ac:dyDescent="0.25">
      <c r="A79" s="18"/>
      <c r="B79" s="19" t="s">
        <v>174</v>
      </c>
      <c r="C79" s="20"/>
      <c r="D79" s="21" t="s">
        <v>2</v>
      </c>
      <c r="E79" s="20">
        <v>5</v>
      </c>
      <c r="F79" s="3"/>
      <c r="G79" s="33" t="str">
        <f t="shared" si="17"/>
        <v xml:space="preserve">$   - </v>
      </c>
    </row>
    <row r="80" spans="1:7" ht="31.2" customHeight="1" x14ac:dyDescent="0.25">
      <c r="A80" s="18" t="s">
        <v>88</v>
      </c>
      <c r="B80" s="24" t="s">
        <v>38</v>
      </c>
      <c r="C80" s="20" t="s">
        <v>34</v>
      </c>
      <c r="D80" s="21"/>
      <c r="E80" s="20"/>
      <c r="F80" s="33"/>
      <c r="G80" s="33"/>
    </row>
    <row r="81" spans="1:7" ht="31.95" customHeight="1" x14ac:dyDescent="0.25">
      <c r="A81" s="18"/>
      <c r="B81" s="19" t="s">
        <v>54</v>
      </c>
      <c r="C81" s="20"/>
      <c r="D81" s="21"/>
      <c r="E81" s="20"/>
      <c r="F81" s="33"/>
      <c r="G81" s="33"/>
    </row>
    <row r="82" spans="1:7" ht="31.95" customHeight="1" x14ac:dyDescent="0.25">
      <c r="A82" s="18"/>
      <c r="B82" s="23" t="s">
        <v>178</v>
      </c>
      <c r="C82" s="20"/>
      <c r="D82" s="26" t="s">
        <v>2</v>
      </c>
      <c r="E82" s="20">
        <v>2</v>
      </c>
      <c r="F82" s="3"/>
      <c r="G82" s="33" t="str">
        <f t="shared" si="17"/>
        <v xml:space="preserve">$   - </v>
      </c>
    </row>
    <row r="83" spans="1:7" ht="31.95" customHeight="1" x14ac:dyDescent="0.25">
      <c r="A83" s="18"/>
      <c r="B83" s="19" t="s">
        <v>190</v>
      </c>
      <c r="C83" s="20"/>
      <c r="D83" s="21"/>
      <c r="E83" s="20"/>
      <c r="F83" s="33"/>
      <c r="G83" s="33"/>
    </row>
    <row r="84" spans="1:7" ht="31.95" customHeight="1" x14ac:dyDescent="0.25">
      <c r="A84" s="18"/>
      <c r="B84" s="23" t="s">
        <v>178</v>
      </c>
      <c r="C84" s="20"/>
      <c r="D84" s="26" t="s">
        <v>2</v>
      </c>
      <c r="E84" s="20">
        <v>2</v>
      </c>
      <c r="F84" s="3"/>
      <c r="G84" s="33" t="str">
        <f t="shared" ref="G84" si="19">IF(OR(ISTEXT(F84),ISBLANK(F84)), "$   - ",ROUND(E84*F84,2))</f>
        <v xml:space="preserve">$   - </v>
      </c>
    </row>
    <row r="85" spans="1:7" ht="31.95" customHeight="1" x14ac:dyDescent="0.25">
      <c r="A85" s="18"/>
      <c r="B85" s="29" t="s">
        <v>213</v>
      </c>
      <c r="C85" s="28"/>
      <c r="D85" s="28"/>
      <c r="E85" s="26"/>
      <c r="F85" s="34"/>
      <c r="G85" s="33"/>
    </row>
    <row r="86" spans="1:7" ht="31.95" customHeight="1" x14ac:dyDescent="0.25">
      <c r="A86" s="18"/>
      <c r="B86" s="30" t="s">
        <v>200</v>
      </c>
      <c r="C86" s="28"/>
      <c r="D86" s="28" t="s">
        <v>2</v>
      </c>
      <c r="E86" s="26">
        <v>1</v>
      </c>
      <c r="F86" s="4"/>
      <c r="G86" s="33" t="str">
        <f t="shared" ref="G86" si="20">IF(OR(ISTEXT(F86),ISBLANK(F86)), "$   - ",ROUND(E86*F86,2))</f>
        <v xml:space="preserve">$   - </v>
      </c>
    </row>
    <row r="87" spans="1:7" ht="31.2" customHeight="1" x14ac:dyDescent="0.25">
      <c r="A87" s="18" t="s">
        <v>89</v>
      </c>
      <c r="B87" s="87" t="s">
        <v>39</v>
      </c>
      <c r="C87" s="28" t="s">
        <v>34</v>
      </c>
      <c r="D87" s="28"/>
      <c r="E87" s="20"/>
      <c r="F87" s="33"/>
      <c r="G87" s="33"/>
    </row>
    <row r="88" spans="1:7" ht="31.2" customHeight="1" x14ac:dyDescent="0.25">
      <c r="A88" s="18"/>
      <c r="B88" s="29" t="s">
        <v>40</v>
      </c>
      <c r="C88" s="28"/>
      <c r="D88" s="28"/>
      <c r="E88" s="20"/>
      <c r="F88" s="33"/>
      <c r="G88" s="33"/>
    </row>
    <row r="89" spans="1:7" ht="31.2" customHeight="1" x14ac:dyDescent="0.25">
      <c r="A89" s="18"/>
      <c r="B89" s="30" t="s">
        <v>35</v>
      </c>
      <c r="C89" s="28"/>
      <c r="D89" s="28" t="s">
        <v>41</v>
      </c>
      <c r="E89" s="20">
        <v>450</v>
      </c>
      <c r="F89" s="3"/>
      <c r="G89" s="33" t="str">
        <f t="shared" ref="G89" si="21">IF(OR(ISTEXT(F89),ISBLANK(F89)), "$   - ",ROUND(E89*F89,2))</f>
        <v xml:space="preserve">$   - </v>
      </c>
    </row>
    <row r="90" spans="1:7" ht="31.2" customHeight="1" x14ac:dyDescent="0.25">
      <c r="A90" s="18"/>
      <c r="B90" s="29" t="s">
        <v>223</v>
      </c>
      <c r="C90" s="28"/>
      <c r="D90" s="28"/>
      <c r="E90" s="20"/>
      <c r="F90" s="33"/>
      <c r="G90" s="33"/>
    </row>
    <row r="91" spans="1:7" ht="31.2" customHeight="1" x14ac:dyDescent="0.25">
      <c r="A91" s="18"/>
      <c r="B91" s="30" t="s">
        <v>35</v>
      </c>
      <c r="C91" s="28"/>
      <c r="D91" s="28" t="s">
        <v>41</v>
      </c>
      <c r="E91" s="20">
        <v>2</v>
      </c>
      <c r="F91" s="3"/>
      <c r="G91" s="33" t="str">
        <f t="shared" ref="G91" si="22">IF(OR(ISTEXT(F91),ISBLANK(F91)), "$   - ",ROUND(E91*F91,2))</f>
        <v xml:space="preserve">$   - </v>
      </c>
    </row>
    <row r="92" spans="1:7" ht="31.2" customHeight="1" x14ac:dyDescent="0.25">
      <c r="A92" s="18" t="s">
        <v>90</v>
      </c>
      <c r="B92" s="24" t="s">
        <v>42</v>
      </c>
      <c r="C92" s="20" t="s">
        <v>34</v>
      </c>
      <c r="D92" s="21"/>
      <c r="E92" s="20"/>
      <c r="F92" s="33"/>
      <c r="G92" s="33"/>
    </row>
    <row r="93" spans="1:7" ht="31.2" customHeight="1" x14ac:dyDescent="0.25">
      <c r="A93" s="18"/>
      <c r="B93" s="19" t="s">
        <v>40</v>
      </c>
      <c r="C93" s="20"/>
      <c r="D93" s="21" t="s">
        <v>2</v>
      </c>
      <c r="E93" s="20">
        <v>66</v>
      </c>
      <c r="F93" s="3"/>
      <c r="G93" s="33" t="str">
        <f t="shared" ref="G93:G103" si="23">IF(OR(ISTEXT(F93),ISBLANK(F93)), "$   - ",ROUND(E93*F93,2))</f>
        <v xml:space="preserve">$   - </v>
      </c>
    </row>
    <row r="94" spans="1:7" ht="31.2" customHeight="1" x14ac:dyDescent="0.25">
      <c r="A94" s="18"/>
      <c r="B94" s="19" t="s">
        <v>223</v>
      </c>
      <c r="C94" s="20"/>
      <c r="D94" s="21" t="s">
        <v>2</v>
      </c>
      <c r="E94" s="20">
        <v>1</v>
      </c>
      <c r="F94" s="3"/>
      <c r="G94" s="33" t="str">
        <f t="shared" ref="G94" si="24">IF(OR(ISTEXT(F94),ISBLANK(F94)), "$   - ",ROUND(E94*F94,2))</f>
        <v xml:space="preserve">$   - </v>
      </c>
    </row>
    <row r="95" spans="1:7" ht="31.2" customHeight="1" x14ac:dyDescent="0.25">
      <c r="A95" s="18" t="s">
        <v>91</v>
      </c>
      <c r="B95" s="87" t="s">
        <v>62</v>
      </c>
      <c r="C95" s="28" t="s">
        <v>34</v>
      </c>
      <c r="D95" s="28"/>
      <c r="E95" s="20"/>
      <c r="F95" s="33"/>
      <c r="G95" s="33"/>
    </row>
    <row r="96" spans="1:7" ht="31.2" customHeight="1" x14ac:dyDescent="0.25">
      <c r="A96" s="18"/>
      <c r="B96" s="29" t="s">
        <v>40</v>
      </c>
      <c r="C96" s="28"/>
      <c r="D96" s="28" t="s">
        <v>2</v>
      </c>
      <c r="E96" s="26">
        <v>42</v>
      </c>
      <c r="F96" s="3"/>
      <c r="G96" s="33" t="str">
        <f t="shared" ref="G96" si="25">IF(OR(ISTEXT(F96),ISBLANK(F96)), "$   - ",ROUND(E96*F96,2))</f>
        <v xml:space="preserve">$   - </v>
      </c>
    </row>
    <row r="97" spans="1:7" ht="31.2" customHeight="1" x14ac:dyDescent="0.25">
      <c r="A97" s="18" t="s">
        <v>92</v>
      </c>
      <c r="B97" s="24" t="s">
        <v>65</v>
      </c>
      <c r="C97" s="20" t="s">
        <v>34</v>
      </c>
      <c r="D97" s="26"/>
      <c r="E97" s="26"/>
      <c r="F97" s="33"/>
      <c r="G97" s="33"/>
    </row>
    <row r="98" spans="1:7" ht="31.2" customHeight="1" x14ac:dyDescent="0.25">
      <c r="A98" s="18"/>
      <c r="B98" s="19" t="s">
        <v>40</v>
      </c>
      <c r="C98" s="96"/>
      <c r="D98" s="21" t="s">
        <v>2</v>
      </c>
      <c r="E98" s="26">
        <f>E96</f>
        <v>42</v>
      </c>
      <c r="F98" s="3"/>
      <c r="G98" s="33" t="str">
        <f t="shared" ref="G98" si="26">IF(OR(ISTEXT(F98),ISBLANK(F98)), "$   - ",ROUND(E98*F98,2))</f>
        <v xml:space="preserve">$   - </v>
      </c>
    </row>
    <row r="99" spans="1:7" ht="31.2" customHeight="1" x14ac:dyDescent="0.25">
      <c r="A99" s="18" t="s">
        <v>93</v>
      </c>
      <c r="B99" s="24" t="s">
        <v>43</v>
      </c>
      <c r="C99" s="20" t="s">
        <v>34</v>
      </c>
      <c r="D99" s="21"/>
      <c r="E99" s="20"/>
      <c r="F99" s="33"/>
      <c r="G99" s="33"/>
    </row>
    <row r="100" spans="1:7" ht="31.2" customHeight="1" x14ac:dyDescent="0.25">
      <c r="A100" s="18"/>
      <c r="B100" s="19" t="s">
        <v>199</v>
      </c>
      <c r="C100" s="20"/>
      <c r="D100" s="21"/>
      <c r="E100" s="20"/>
      <c r="F100" s="33"/>
      <c r="G100" s="33"/>
    </row>
    <row r="101" spans="1:7" ht="31.95" customHeight="1" x14ac:dyDescent="0.25">
      <c r="A101" s="18"/>
      <c r="B101" s="23" t="s">
        <v>175</v>
      </c>
      <c r="C101" s="20"/>
      <c r="D101" s="21" t="s">
        <v>2</v>
      </c>
      <c r="E101" s="20">
        <v>1</v>
      </c>
      <c r="F101" s="3"/>
      <c r="G101" s="33" t="str">
        <f t="shared" si="23"/>
        <v xml:space="preserve">$   - </v>
      </c>
    </row>
    <row r="102" spans="1:7" ht="31.95" customHeight="1" x14ac:dyDescent="0.25">
      <c r="A102" s="18" t="s">
        <v>201</v>
      </c>
      <c r="B102" s="97" t="s">
        <v>272</v>
      </c>
      <c r="C102" s="20" t="s">
        <v>34</v>
      </c>
      <c r="D102" s="26"/>
      <c r="E102" s="20"/>
      <c r="F102" s="33"/>
      <c r="G102" s="33"/>
    </row>
    <row r="103" spans="1:7" ht="31.95" customHeight="1" x14ac:dyDescent="0.25">
      <c r="A103" s="18"/>
      <c r="B103" s="19" t="s">
        <v>40</v>
      </c>
      <c r="C103" s="20"/>
      <c r="D103" s="21" t="s">
        <v>2</v>
      </c>
      <c r="E103" s="20">
        <v>66</v>
      </c>
      <c r="F103" s="3"/>
      <c r="G103" s="33" t="str">
        <f t="shared" si="23"/>
        <v xml:space="preserve">$   - </v>
      </c>
    </row>
    <row r="104" spans="1:7" ht="31.95" customHeight="1" x14ac:dyDescent="0.25">
      <c r="A104" s="18"/>
      <c r="B104" s="19" t="s">
        <v>223</v>
      </c>
      <c r="C104" s="20"/>
      <c r="D104" s="21" t="s">
        <v>2</v>
      </c>
      <c r="E104" s="20">
        <v>1</v>
      </c>
      <c r="F104" s="3"/>
      <c r="G104" s="33" t="str">
        <f t="shared" ref="G104" si="27">IF(OR(ISTEXT(F104),ISBLANK(F104)), "$   - ",ROUND(E104*F104,2))</f>
        <v xml:space="preserve">$   - </v>
      </c>
    </row>
    <row r="105" spans="1:7" ht="31.2" customHeight="1" x14ac:dyDescent="0.25">
      <c r="A105" s="18" t="s">
        <v>244</v>
      </c>
      <c r="B105" s="98" t="s">
        <v>45</v>
      </c>
      <c r="C105" s="28" t="s">
        <v>34</v>
      </c>
      <c r="D105" s="21"/>
      <c r="E105" s="20"/>
      <c r="F105" s="33"/>
      <c r="G105" s="33"/>
    </row>
    <row r="106" spans="1:7" ht="31.2" customHeight="1" x14ac:dyDescent="0.25">
      <c r="A106" s="18"/>
      <c r="B106" s="29" t="s">
        <v>46</v>
      </c>
      <c r="C106" s="28"/>
      <c r="D106" s="28" t="s">
        <v>2</v>
      </c>
      <c r="E106" s="20">
        <v>42</v>
      </c>
      <c r="F106" s="3"/>
      <c r="G106" s="33" t="str">
        <f t="shared" ref="G106" si="28">IF(OR(ISTEXT(F106),ISBLANK(F106)), "$   - ",ROUND(E106*F106,2))</f>
        <v xml:space="preserve">$   - </v>
      </c>
    </row>
    <row r="107" spans="1:7" ht="31.2" customHeight="1" x14ac:dyDescent="0.25">
      <c r="A107" s="18" t="s">
        <v>245</v>
      </c>
      <c r="B107" s="27" t="s">
        <v>66</v>
      </c>
      <c r="C107" s="28" t="s">
        <v>34</v>
      </c>
      <c r="D107" s="28" t="s">
        <v>2</v>
      </c>
      <c r="E107" s="20">
        <f>SUM(E93,E94,E101)</f>
        <v>68</v>
      </c>
      <c r="F107" s="3"/>
      <c r="G107" s="33" t="str">
        <f t="shared" ref="G107" si="29">IF(OR(ISTEXT(F107),ISBLANK(F107)), "$   - ",ROUND(E107*F107,2))</f>
        <v xml:space="preserve">$   - </v>
      </c>
    </row>
    <row r="108" spans="1:7" ht="31.95" customHeight="1" x14ac:dyDescent="0.25">
      <c r="A108" s="18" t="s">
        <v>246</v>
      </c>
      <c r="B108" s="27" t="s">
        <v>47</v>
      </c>
      <c r="C108" s="28" t="s">
        <v>147</v>
      </c>
      <c r="D108" s="28"/>
      <c r="E108" s="26"/>
      <c r="F108" s="34"/>
      <c r="G108" s="33"/>
    </row>
    <row r="109" spans="1:7" ht="31.95" customHeight="1" x14ac:dyDescent="0.25">
      <c r="A109" s="18"/>
      <c r="B109" s="29" t="s">
        <v>48</v>
      </c>
      <c r="C109" s="28"/>
      <c r="D109" s="28" t="s">
        <v>30</v>
      </c>
      <c r="E109" s="26">
        <v>10</v>
      </c>
      <c r="F109" s="4"/>
      <c r="G109" s="33" t="str">
        <f t="shared" ref="G109:G110" si="30">IF(OR(ISTEXT(F109),ISBLANK(F109)), "$   - ",ROUND(E109*F109,2))</f>
        <v xml:space="preserve">$   - </v>
      </c>
    </row>
    <row r="110" spans="1:7" ht="31.95" customHeight="1" x14ac:dyDescent="0.25">
      <c r="A110" s="18" t="s">
        <v>247</v>
      </c>
      <c r="B110" s="27" t="s">
        <v>260</v>
      </c>
      <c r="C110" s="28" t="s">
        <v>258</v>
      </c>
      <c r="D110" s="28" t="s">
        <v>30</v>
      </c>
      <c r="E110" s="26">
        <v>10</v>
      </c>
      <c r="F110" s="4"/>
      <c r="G110" s="33" t="str">
        <f t="shared" si="30"/>
        <v xml:space="preserve">$   - </v>
      </c>
    </row>
    <row r="111" spans="1:7" ht="31.2" customHeight="1" x14ac:dyDescent="0.25">
      <c r="A111" s="18" t="s">
        <v>248</v>
      </c>
      <c r="B111" s="27" t="s">
        <v>49</v>
      </c>
      <c r="C111" s="28" t="s">
        <v>192</v>
      </c>
      <c r="D111" s="28"/>
      <c r="E111" s="26"/>
      <c r="F111" s="34"/>
      <c r="G111" s="33"/>
    </row>
    <row r="112" spans="1:7" ht="31.2" customHeight="1" x14ac:dyDescent="0.25">
      <c r="A112" s="18"/>
      <c r="B112" s="29" t="s">
        <v>50</v>
      </c>
      <c r="C112" s="28"/>
      <c r="D112" s="28" t="s">
        <v>30</v>
      </c>
      <c r="E112" s="26">
        <v>110</v>
      </c>
      <c r="F112" s="4"/>
      <c r="G112" s="88" t="str">
        <f>IF(OR(ISTEXT(F112),ISBLANK(F112)), "$   - ",ROUND(E112*F112,2))</f>
        <v xml:space="preserve">$   - </v>
      </c>
    </row>
    <row r="113" spans="1:17" ht="31.95" customHeight="1" x14ac:dyDescent="0.25">
      <c r="A113" s="18" t="s">
        <v>274</v>
      </c>
      <c r="B113" s="87" t="s">
        <v>51</v>
      </c>
      <c r="C113" s="28" t="s">
        <v>193</v>
      </c>
      <c r="D113" s="28"/>
      <c r="E113" s="20"/>
      <c r="F113" s="33"/>
      <c r="G113" s="33"/>
    </row>
    <row r="114" spans="1:17" s="2" customFormat="1" ht="30" customHeight="1" x14ac:dyDescent="0.25">
      <c r="A114" s="18"/>
      <c r="B114" s="29" t="s">
        <v>52</v>
      </c>
      <c r="C114" s="28"/>
      <c r="D114" s="28" t="s">
        <v>41</v>
      </c>
      <c r="E114" s="26">
        <v>10</v>
      </c>
      <c r="F114" s="4"/>
      <c r="G114" s="33" t="str">
        <f>IF(OR(ISTEXT(F114),ISBLANK(F114)), "$   - ",ROUND(E114*F114,2))</f>
        <v xml:space="preserve">$   - 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ht="31.95" customHeight="1" x14ac:dyDescent="0.25">
      <c r="A115" s="18"/>
      <c r="B115" s="29" t="s">
        <v>53</v>
      </c>
      <c r="C115" s="28"/>
      <c r="D115" s="28" t="s">
        <v>41</v>
      </c>
      <c r="E115" s="26">
        <v>10</v>
      </c>
      <c r="F115" s="4"/>
      <c r="G115" s="33" t="str">
        <f>IF(OR(ISTEXT(F115),ISBLANK(F115)), "$   - ",ROUND(E115*F115,2))</f>
        <v xml:space="preserve">$   - </v>
      </c>
    </row>
    <row r="116" spans="1:17" ht="31.95" customHeight="1" x14ac:dyDescent="0.25">
      <c r="A116" s="18" t="s">
        <v>249</v>
      </c>
      <c r="B116" s="31" t="s">
        <v>276</v>
      </c>
      <c r="C116" s="26" t="s">
        <v>271</v>
      </c>
      <c r="D116" s="26"/>
      <c r="E116" s="26"/>
      <c r="F116" s="34"/>
      <c r="G116" s="33"/>
    </row>
    <row r="117" spans="1:17" s="2" customFormat="1" ht="30" customHeight="1" x14ac:dyDescent="0.25">
      <c r="A117" s="18"/>
      <c r="B117" s="29" t="s">
        <v>277</v>
      </c>
      <c r="C117" s="28"/>
      <c r="D117" s="26" t="s">
        <v>2</v>
      </c>
      <c r="E117" s="26">
        <v>2</v>
      </c>
      <c r="F117" s="4"/>
      <c r="G117" s="33" t="str">
        <f t="shared" ref="G117" si="31">IF(OR(ISTEXT(F117),ISBLANK(F117)), "$   - ",ROUND(E117*F117,2))</f>
        <v xml:space="preserve">$   - 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ht="31.95" customHeight="1" x14ac:dyDescent="0.25">
      <c r="A118" s="18" t="s">
        <v>250</v>
      </c>
      <c r="B118" s="87" t="s">
        <v>117</v>
      </c>
      <c r="C118" s="28" t="s">
        <v>228</v>
      </c>
      <c r="D118" s="28" t="s">
        <v>30</v>
      </c>
      <c r="E118" s="26">
        <v>5</v>
      </c>
      <c r="F118" s="4"/>
      <c r="G118" s="33" t="str">
        <f>IF(OR(ISTEXT(F118),ISBLANK(F118)), "$   - ",ROUND(E118*F118,2))</f>
        <v xml:space="preserve">$   - </v>
      </c>
    </row>
    <row r="119" spans="1:17" ht="31.95" customHeight="1" x14ac:dyDescent="0.25">
      <c r="A119" s="18" t="s">
        <v>251</v>
      </c>
      <c r="B119" s="31" t="s">
        <v>130</v>
      </c>
      <c r="C119" s="26" t="s">
        <v>237</v>
      </c>
      <c r="D119" s="26" t="s">
        <v>30</v>
      </c>
      <c r="E119" s="26">
        <v>5</v>
      </c>
      <c r="F119" s="4"/>
      <c r="G119" s="33" t="str">
        <f t="shared" ref="G119" si="32">IF(OR(ISTEXT(F119),ISBLANK(F119)), "$   - ",ROUND(E119*F119,2))</f>
        <v xml:space="preserve">$   - </v>
      </c>
    </row>
    <row r="120" spans="1:17" ht="26.4" x14ac:dyDescent="0.25">
      <c r="A120" s="18" t="s">
        <v>262</v>
      </c>
      <c r="B120" s="99" t="s">
        <v>64</v>
      </c>
      <c r="C120" s="26" t="s">
        <v>34</v>
      </c>
      <c r="D120" s="21" t="s">
        <v>116</v>
      </c>
      <c r="E120" s="26">
        <f>37*5</f>
        <v>185</v>
      </c>
      <c r="F120" s="4"/>
      <c r="G120" s="33" t="str">
        <f t="shared" ref="G120" si="33">IF(OR(ISTEXT(F120),ISBLANK(F120)), "$   - ",ROUND(E120*F120,2))</f>
        <v xml:space="preserve">$   - </v>
      </c>
    </row>
    <row r="121" spans="1:17" s="2" customFormat="1" ht="31.95" customHeight="1" thickBot="1" x14ac:dyDescent="0.3">
      <c r="A121" s="40" t="s">
        <v>19</v>
      </c>
      <c r="B121" s="37" t="str">
        <f>B72</f>
        <v>Leila Avenue - Main Street to Scotia Street</v>
      </c>
      <c r="C121" s="38"/>
      <c r="D121" s="38"/>
      <c r="E121" s="38"/>
      <c r="F121" s="35" t="s">
        <v>15</v>
      </c>
      <c r="G121" s="36">
        <f>SUM(G73:G120)</f>
        <v>0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ht="31.95" customHeight="1" thickTop="1" x14ac:dyDescent="0.25">
      <c r="A122" s="100" t="s">
        <v>20</v>
      </c>
      <c r="B122" s="101"/>
      <c r="C122" s="101"/>
      <c r="D122" s="101"/>
      <c r="E122" s="101"/>
      <c r="F122" s="101"/>
      <c r="G122" s="102"/>
    </row>
    <row r="123" spans="1:17" ht="31.95" customHeight="1" x14ac:dyDescent="0.25">
      <c r="A123" s="103" t="s">
        <v>21</v>
      </c>
      <c r="B123" s="94" t="s">
        <v>154</v>
      </c>
      <c r="C123" s="94"/>
      <c r="D123" s="94"/>
      <c r="E123" s="94"/>
      <c r="F123" s="94"/>
      <c r="G123" s="95"/>
    </row>
    <row r="124" spans="1:17" ht="31.95" customHeight="1" x14ac:dyDescent="0.25">
      <c r="A124" s="13" t="s">
        <v>94</v>
      </c>
      <c r="B124" s="104" t="s">
        <v>33</v>
      </c>
      <c r="C124" s="15" t="s">
        <v>34</v>
      </c>
      <c r="D124" s="16"/>
      <c r="E124" s="17"/>
      <c r="F124" s="105"/>
      <c r="G124" s="105"/>
    </row>
    <row r="125" spans="1:17" ht="31.95" customHeight="1" x14ac:dyDescent="0.25">
      <c r="A125" s="18"/>
      <c r="B125" s="106" t="s">
        <v>174</v>
      </c>
      <c r="C125" s="20"/>
      <c r="D125" s="21"/>
      <c r="E125" s="22"/>
      <c r="F125" s="33"/>
      <c r="G125" s="33"/>
    </row>
    <row r="126" spans="1:17" ht="31.95" customHeight="1" x14ac:dyDescent="0.25">
      <c r="A126" s="18"/>
      <c r="B126" s="23" t="s">
        <v>35</v>
      </c>
      <c r="C126" s="20"/>
      <c r="D126" s="26" t="s">
        <v>36</v>
      </c>
      <c r="E126" s="20">
        <v>100</v>
      </c>
      <c r="F126" s="3"/>
      <c r="G126" s="33" t="str">
        <f t="shared" ref="G126:G135" si="34">IF(OR(ISTEXT(F126),ISBLANK(F126)), "$   - ",ROUND(E126*F126,2))</f>
        <v xml:space="preserve">$   - </v>
      </c>
    </row>
    <row r="127" spans="1:17" ht="31.2" customHeight="1" x14ac:dyDescent="0.25">
      <c r="A127" s="18"/>
      <c r="B127" s="106" t="s">
        <v>259</v>
      </c>
      <c r="C127" s="20"/>
      <c r="D127" s="21"/>
      <c r="E127" s="20"/>
      <c r="F127" s="33"/>
      <c r="G127" s="33"/>
    </row>
    <row r="128" spans="1:17" ht="31.2" customHeight="1" x14ac:dyDescent="0.25">
      <c r="A128" s="18"/>
      <c r="B128" s="23" t="s">
        <v>35</v>
      </c>
      <c r="C128" s="20"/>
      <c r="D128" s="26" t="s">
        <v>36</v>
      </c>
      <c r="E128" s="20">
        <v>5</v>
      </c>
      <c r="F128" s="11"/>
      <c r="G128" s="33" t="str">
        <f t="shared" ref="G128" si="35">IF(OR(ISTEXT(F128),ISBLANK(F128)), "$   - ",ROUND(E128*F128,2))</f>
        <v xml:space="preserve">$   - </v>
      </c>
    </row>
    <row r="129" spans="1:17" ht="31.95" customHeight="1" x14ac:dyDescent="0.25">
      <c r="A129" s="18" t="s">
        <v>95</v>
      </c>
      <c r="B129" s="107" t="s">
        <v>56</v>
      </c>
      <c r="C129" s="20" t="s">
        <v>34</v>
      </c>
      <c r="D129" s="26"/>
      <c r="E129" s="20"/>
      <c r="F129" s="33"/>
      <c r="G129" s="33"/>
    </row>
    <row r="130" spans="1:17" s="2" customFormat="1" ht="31.95" customHeight="1" x14ac:dyDescent="0.25">
      <c r="A130" s="18"/>
      <c r="B130" s="106" t="s">
        <v>57</v>
      </c>
      <c r="C130" s="20"/>
      <c r="D130" s="26" t="s">
        <v>2</v>
      </c>
      <c r="E130" s="20">
        <v>1</v>
      </c>
      <c r="F130" s="3"/>
      <c r="G130" s="33" t="str">
        <f t="shared" si="34"/>
        <v xml:space="preserve">$   - 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ht="31.95" customHeight="1" x14ac:dyDescent="0.25">
      <c r="A131" s="18" t="s">
        <v>96</v>
      </c>
      <c r="B131" s="107" t="s">
        <v>37</v>
      </c>
      <c r="C131" s="20" t="s">
        <v>34</v>
      </c>
      <c r="D131" s="26"/>
      <c r="E131" s="20"/>
      <c r="F131" s="33"/>
      <c r="G131" s="33"/>
    </row>
    <row r="132" spans="1:17" ht="31.95" customHeight="1" x14ac:dyDescent="0.25">
      <c r="A132" s="18"/>
      <c r="B132" s="106" t="s">
        <v>174</v>
      </c>
      <c r="C132" s="20"/>
      <c r="D132" s="21" t="s">
        <v>2</v>
      </c>
      <c r="E132" s="20">
        <v>1</v>
      </c>
      <c r="F132" s="3"/>
      <c r="G132" s="33" t="str">
        <f t="shared" si="34"/>
        <v xml:space="preserve">$   - </v>
      </c>
    </row>
    <row r="133" spans="1:17" ht="31.95" customHeight="1" x14ac:dyDescent="0.25">
      <c r="A133" s="18" t="s">
        <v>97</v>
      </c>
      <c r="B133" s="107" t="s">
        <v>38</v>
      </c>
      <c r="C133" s="20" t="s">
        <v>34</v>
      </c>
      <c r="D133" s="21"/>
      <c r="E133" s="20"/>
      <c r="F133" s="33"/>
      <c r="G133" s="33"/>
    </row>
    <row r="134" spans="1:17" ht="31.95" customHeight="1" x14ac:dyDescent="0.25">
      <c r="A134" s="18"/>
      <c r="B134" s="106" t="s">
        <v>125</v>
      </c>
      <c r="C134" s="20"/>
      <c r="D134" s="26"/>
      <c r="E134" s="20"/>
      <c r="F134" s="33"/>
      <c r="G134" s="33"/>
    </row>
    <row r="135" spans="1:17" ht="31.95" customHeight="1" x14ac:dyDescent="0.25">
      <c r="A135" s="18"/>
      <c r="B135" s="108" t="s">
        <v>178</v>
      </c>
      <c r="C135" s="20"/>
      <c r="D135" s="26" t="s">
        <v>2</v>
      </c>
      <c r="E135" s="20">
        <v>2</v>
      </c>
      <c r="F135" s="3"/>
      <c r="G135" s="33" t="str">
        <f t="shared" si="34"/>
        <v xml:space="preserve">$   - </v>
      </c>
    </row>
    <row r="136" spans="1:17" ht="31.95" customHeight="1" x14ac:dyDescent="0.25">
      <c r="A136" s="18"/>
      <c r="B136" s="106" t="s">
        <v>180</v>
      </c>
      <c r="C136" s="20"/>
      <c r="D136" s="26"/>
      <c r="E136" s="20"/>
      <c r="F136" s="33"/>
      <c r="G136" s="33"/>
    </row>
    <row r="137" spans="1:17" ht="31.95" customHeight="1" x14ac:dyDescent="0.25">
      <c r="A137" s="18"/>
      <c r="B137" s="108" t="s">
        <v>179</v>
      </c>
      <c r="C137" s="20"/>
      <c r="D137" s="26" t="s">
        <v>2</v>
      </c>
      <c r="E137" s="20">
        <v>1</v>
      </c>
      <c r="F137" s="3"/>
      <c r="G137" s="33" t="str">
        <f t="shared" ref="G137" si="36">IF(OR(ISTEXT(F137),ISBLANK(F137)), "$   - ",ROUND(E137*F137,2))</f>
        <v xml:space="preserve">$   - </v>
      </c>
    </row>
    <row r="138" spans="1:17" ht="31.95" customHeight="1" x14ac:dyDescent="0.25">
      <c r="A138" s="18" t="s">
        <v>202</v>
      </c>
      <c r="B138" s="107" t="s">
        <v>43</v>
      </c>
      <c r="C138" s="20" t="s">
        <v>34</v>
      </c>
      <c r="D138" s="26"/>
      <c r="E138" s="20"/>
      <c r="F138" s="33"/>
      <c r="G138" s="33"/>
    </row>
    <row r="139" spans="1:17" ht="31.95" customHeight="1" x14ac:dyDescent="0.25">
      <c r="A139" s="18"/>
      <c r="B139" s="106" t="s">
        <v>187</v>
      </c>
      <c r="C139" s="20"/>
      <c r="D139" s="21"/>
      <c r="E139" s="20"/>
      <c r="F139" s="33"/>
      <c r="G139" s="33"/>
    </row>
    <row r="140" spans="1:17" ht="31.95" customHeight="1" x14ac:dyDescent="0.25">
      <c r="A140" s="18"/>
      <c r="B140" s="108" t="s">
        <v>175</v>
      </c>
      <c r="C140" s="20"/>
      <c r="D140" s="21" t="s">
        <v>2</v>
      </c>
      <c r="E140" s="20">
        <v>1</v>
      </c>
      <c r="F140" s="3"/>
      <c r="G140" s="33" t="str">
        <f>IF(OR(ISTEXT(F140),ISBLANK(F140)), "$   - ",ROUND(E140*F140,2))</f>
        <v xml:space="preserve">$   - </v>
      </c>
    </row>
    <row r="141" spans="1:17" ht="31.95" customHeight="1" x14ac:dyDescent="0.25">
      <c r="A141" s="18"/>
      <c r="B141" s="108" t="s">
        <v>229</v>
      </c>
      <c r="C141" s="20"/>
      <c r="D141" s="21" t="s">
        <v>2</v>
      </c>
      <c r="E141" s="20">
        <v>1</v>
      </c>
      <c r="F141" s="3"/>
      <c r="G141" s="33" t="str">
        <f>IF(OR(ISTEXT(F141),ISBLANK(F141)), "$   - ",ROUND(E141*F141,2))</f>
        <v xml:space="preserve">$   - </v>
      </c>
    </row>
    <row r="142" spans="1:17" ht="31.2" customHeight="1" x14ac:dyDescent="0.25">
      <c r="A142" s="18" t="s">
        <v>203</v>
      </c>
      <c r="B142" s="27" t="s">
        <v>66</v>
      </c>
      <c r="C142" s="28" t="s">
        <v>34</v>
      </c>
      <c r="D142" s="28" t="s">
        <v>2</v>
      </c>
      <c r="E142" s="20">
        <f>SUM(E140:E141)</f>
        <v>2</v>
      </c>
      <c r="F142" s="3"/>
      <c r="G142" s="33" t="str">
        <f>IF(OR(ISTEXT(F142),ISBLANK(F142)), "$   - ",ROUND(E142*F142,2))</f>
        <v xml:space="preserve">$   - </v>
      </c>
    </row>
    <row r="143" spans="1:17" ht="31.95" customHeight="1" x14ac:dyDescent="0.25">
      <c r="A143" s="18" t="s">
        <v>204</v>
      </c>
      <c r="B143" s="107" t="s">
        <v>47</v>
      </c>
      <c r="C143" s="26" t="s">
        <v>147</v>
      </c>
      <c r="D143" s="21"/>
      <c r="E143" s="26"/>
      <c r="F143" s="34"/>
      <c r="G143" s="33"/>
    </row>
    <row r="144" spans="1:17" ht="31.95" customHeight="1" x14ac:dyDescent="0.25">
      <c r="A144" s="18"/>
      <c r="B144" s="106" t="s">
        <v>48</v>
      </c>
      <c r="C144" s="26"/>
      <c r="D144" s="26" t="s">
        <v>30</v>
      </c>
      <c r="E144" s="26">
        <v>20</v>
      </c>
      <c r="F144" s="4"/>
      <c r="G144" s="33" t="str">
        <f t="shared" ref="G144:G145" si="37">IF(OR(ISTEXT(F144),ISBLANK(F144)), "$   - ",ROUND(E144*F144,2))</f>
        <v xml:space="preserve">$   - </v>
      </c>
    </row>
    <row r="145" spans="1:17" ht="31.95" customHeight="1" x14ac:dyDescent="0.25">
      <c r="A145" s="18" t="s">
        <v>205</v>
      </c>
      <c r="B145" s="27" t="s">
        <v>260</v>
      </c>
      <c r="C145" s="28" t="s">
        <v>258</v>
      </c>
      <c r="D145" s="28" t="s">
        <v>30</v>
      </c>
      <c r="E145" s="26">
        <v>20</v>
      </c>
      <c r="F145" s="4"/>
      <c r="G145" s="33" t="str">
        <f t="shared" si="37"/>
        <v xml:space="preserve">$   - </v>
      </c>
    </row>
    <row r="146" spans="1:17" ht="31.95" customHeight="1" x14ac:dyDescent="0.25">
      <c r="A146" s="18" t="s">
        <v>206</v>
      </c>
      <c r="B146" s="107" t="s">
        <v>49</v>
      </c>
      <c r="C146" s="26" t="s">
        <v>192</v>
      </c>
      <c r="D146" s="26"/>
      <c r="E146" s="26"/>
      <c r="F146" s="34"/>
      <c r="G146" s="33"/>
    </row>
    <row r="147" spans="1:17" ht="31.95" customHeight="1" x14ac:dyDescent="0.25">
      <c r="A147" s="18"/>
      <c r="B147" s="106" t="s">
        <v>50</v>
      </c>
      <c r="C147" s="26"/>
      <c r="D147" s="26" t="s">
        <v>30</v>
      </c>
      <c r="E147" s="26">
        <v>45</v>
      </c>
      <c r="F147" s="4"/>
      <c r="G147" s="33" t="str">
        <f>IF(OR(ISTEXT(F147),ISBLANK(F147)), "$   - ",ROUND(E147*F147,2))</f>
        <v xml:space="preserve">$   - </v>
      </c>
    </row>
    <row r="148" spans="1:17" ht="31.95" customHeight="1" x14ac:dyDescent="0.25">
      <c r="A148" s="18" t="s">
        <v>207</v>
      </c>
      <c r="B148" s="107" t="s">
        <v>51</v>
      </c>
      <c r="C148" s="26" t="s">
        <v>193</v>
      </c>
      <c r="D148" s="26"/>
      <c r="E148" s="26"/>
      <c r="F148" s="34"/>
      <c r="G148" s="33"/>
    </row>
    <row r="149" spans="1:17" ht="31.95" customHeight="1" x14ac:dyDescent="0.25">
      <c r="A149" s="18"/>
      <c r="B149" s="106" t="s">
        <v>52</v>
      </c>
      <c r="C149" s="20"/>
      <c r="D149" s="21" t="s">
        <v>41</v>
      </c>
      <c r="E149" s="26">
        <v>10</v>
      </c>
      <c r="F149" s="4"/>
      <c r="G149" s="33" t="str">
        <f>IF(OR(ISTEXT(F149),ISBLANK(F149)), "$   - ",ROUND(E149*F149,2))</f>
        <v xml:space="preserve">$   - </v>
      </c>
    </row>
    <row r="150" spans="1:17" ht="31.95" customHeight="1" x14ac:dyDescent="0.25">
      <c r="A150" s="18"/>
      <c r="B150" s="106" t="s">
        <v>53</v>
      </c>
      <c r="C150" s="20"/>
      <c r="D150" s="26" t="s">
        <v>41</v>
      </c>
      <c r="E150" s="26">
        <v>10</v>
      </c>
      <c r="F150" s="4"/>
      <c r="G150" s="33" t="str">
        <f>IF(OR(ISTEXT(F150),ISBLANK(F150)), "$   - ",ROUND(E150*F150,2))</f>
        <v xml:space="preserve">$   - </v>
      </c>
    </row>
    <row r="151" spans="1:17" ht="31.95" customHeight="1" x14ac:dyDescent="0.25">
      <c r="A151" s="18" t="s">
        <v>251</v>
      </c>
      <c r="B151" s="31" t="s">
        <v>276</v>
      </c>
      <c r="C151" s="26" t="s">
        <v>271</v>
      </c>
      <c r="D151" s="26"/>
      <c r="E151" s="26"/>
      <c r="F151" s="34"/>
      <c r="G151" s="33"/>
    </row>
    <row r="152" spans="1:17" ht="31.95" customHeight="1" x14ac:dyDescent="0.25">
      <c r="A152" s="18"/>
      <c r="B152" s="106" t="s">
        <v>277</v>
      </c>
      <c r="C152" s="20"/>
      <c r="D152" s="26" t="s">
        <v>2</v>
      </c>
      <c r="E152" s="26">
        <v>4</v>
      </c>
      <c r="F152" s="4"/>
      <c r="G152" s="33" t="str">
        <f t="shared" ref="G152" si="38">IF(OR(ISTEXT(F152),ISBLANK(F152)), "$   - ",ROUND(E152*F152,2))</f>
        <v xml:space="preserve">$   - </v>
      </c>
    </row>
    <row r="153" spans="1:17" s="2" customFormat="1" ht="31.2" customHeight="1" thickBot="1" x14ac:dyDescent="0.3">
      <c r="A153" s="40" t="s">
        <v>21</v>
      </c>
      <c r="B153" s="37" t="str">
        <f>B123</f>
        <v>Marymound Way - Newton Avenue to Leila Avenue</v>
      </c>
      <c r="C153" s="38"/>
      <c r="D153" s="38"/>
      <c r="E153" s="38"/>
      <c r="F153" s="35" t="s">
        <v>15</v>
      </c>
      <c r="G153" s="36">
        <f>SUM(G124:G152)</f>
        <v>0</v>
      </c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ht="31.2" customHeight="1" thickTop="1" x14ac:dyDescent="0.25">
      <c r="A154" s="109" t="s">
        <v>22</v>
      </c>
      <c r="B154" s="110"/>
      <c r="C154" s="110"/>
      <c r="D154" s="110"/>
      <c r="E154" s="110"/>
      <c r="F154" s="110"/>
      <c r="G154" s="111"/>
    </row>
    <row r="155" spans="1:17" ht="31.2" customHeight="1" x14ac:dyDescent="0.25">
      <c r="A155" s="112" t="s">
        <v>23</v>
      </c>
      <c r="B155" s="113" t="s">
        <v>189</v>
      </c>
      <c r="C155" s="114"/>
      <c r="D155" s="114"/>
      <c r="E155" s="114"/>
      <c r="F155" s="114"/>
      <c r="G155" s="115"/>
    </row>
    <row r="156" spans="1:17" ht="31.2" customHeight="1" x14ac:dyDescent="0.25">
      <c r="A156" s="13" t="s">
        <v>98</v>
      </c>
      <c r="B156" s="14" t="s">
        <v>33</v>
      </c>
      <c r="C156" s="15" t="s">
        <v>34</v>
      </c>
      <c r="D156" s="16"/>
      <c r="E156" s="17"/>
      <c r="F156" s="32"/>
      <c r="G156" s="32"/>
    </row>
    <row r="157" spans="1:17" ht="31.2" customHeight="1" x14ac:dyDescent="0.25">
      <c r="A157" s="18"/>
      <c r="B157" s="106" t="s">
        <v>174</v>
      </c>
      <c r="C157" s="20"/>
      <c r="D157" s="21"/>
      <c r="E157" s="22"/>
      <c r="F157" s="33"/>
      <c r="G157" s="33"/>
    </row>
    <row r="158" spans="1:17" ht="31.2" customHeight="1" x14ac:dyDescent="0.25">
      <c r="A158" s="18"/>
      <c r="B158" s="23" t="s">
        <v>35</v>
      </c>
      <c r="C158" s="20"/>
      <c r="D158" s="26" t="s">
        <v>36</v>
      </c>
      <c r="E158" s="20">
        <v>160</v>
      </c>
      <c r="F158" s="11"/>
      <c r="G158" s="33" t="str">
        <f t="shared" ref="G158:G190" si="39">IF(OR(ISTEXT(F158),ISBLANK(F158)), "$   - ",ROUND(E158*F158,2))</f>
        <v xml:space="preserve">$   - </v>
      </c>
    </row>
    <row r="159" spans="1:17" ht="31.2" customHeight="1" x14ac:dyDescent="0.25">
      <c r="A159" s="18"/>
      <c r="B159" s="106" t="s">
        <v>259</v>
      </c>
      <c r="C159" s="20"/>
      <c r="D159" s="21"/>
      <c r="E159" s="20"/>
      <c r="F159" s="33"/>
      <c r="G159" s="33"/>
    </row>
    <row r="160" spans="1:17" ht="31.2" customHeight="1" x14ac:dyDescent="0.25">
      <c r="A160" s="18"/>
      <c r="B160" s="23" t="s">
        <v>35</v>
      </c>
      <c r="C160" s="20"/>
      <c r="D160" s="26" t="s">
        <v>36</v>
      </c>
      <c r="E160" s="20">
        <v>5</v>
      </c>
      <c r="F160" s="11"/>
      <c r="G160" s="33" t="str">
        <f t="shared" ref="G160" si="40">IF(OR(ISTEXT(F160),ISBLANK(F160)), "$   - ",ROUND(E160*F160,2))</f>
        <v xml:space="preserve">$   - </v>
      </c>
    </row>
    <row r="161" spans="1:7" ht="31.2" customHeight="1" x14ac:dyDescent="0.25">
      <c r="A161" s="18" t="s">
        <v>99</v>
      </c>
      <c r="B161" s="24" t="s">
        <v>56</v>
      </c>
      <c r="C161" s="20" t="s">
        <v>34</v>
      </c>
      <c r="D161" s="21"/>
      <c r="E161" s="20"/>
      <c r="F161" s="33"/>
      <c r="G161" s="33"/>
    </row>
    <row r="162" spans="1:7" ht="31.2" customHeight="1" x14ac:dyDescent="0.25">
      <c r="A162" s="18"/>
      <c r="B162" s="19" t="s">
        <v>57</v>
      </c>
      <c r="C162" s="20"/>
      <c r="D162" s="21" t="s">
        <v>2</v>
      </c>
      <c r="E162" s="20">
        <v>2</v>
      </c>
      <c r="F162" s="3"/>
      <c r="G162" s="33" t="str">
        <f t="shared" si="39"/>
        <v xml:space="preserve">$   - </v>
      </c>
    </row>
    <row r="163" spans="1:7" ht="31.2" customHeight="1" x14ac:dyDescent="0.25">
      <c r="A163" s="18"/>
      <c r="B163" s="19" t="s">
        <v>181</v>
      </c>
      <c r="C163" s="20"/>
      <c r="D163" s="21" t="s">
        <v>2</v>
      </c>
      <c r="E163" s="20">
        <v>1</v>
      </c>
      <c r="F163" s="3"/>
      <c r="G163" s="33" t="str">
        <f t="shared" ref="G163" si="41">IF(OR(ISTEXT(F163),ISBLANK(F163)), "$   - ",ROUND(E163*F163,2))</f>
        <v xml:space="preserve">$   - </v>
      </c>
    </row>
    <row r="164" spans="1:7" ht="31.95" customHeight="1" x14ac:dyDescent="0.25">
      <c r="A164" s="18" t="s">
        <v>100</v>
      </c>
      <c r="B164" s="24" t="s">
        <v>37</v>
      </c>
      <c r="C164" s="20" t="s">
        <v>34</v>
      </c>
      <c r="D164" s="21"/>
      <c r="E164" s="20"/>
      <c r="F164" s="33"/>
      <c r="G164" s="33"/>
    </row>
    <row r="165" spans="1:7" ht="31.95" customHeight="1" x14ac:dyDescent="0.25">
      <c r="A165" s="18"/>
      <c r="B165" s="19" t="s">
        <v>174</v>
      </c>
      <c r="C165" s="20"/>
      <c r="D165" s="21" t="s">
        <v>2</v>
      </c>
      <c r="E165" s="20">
        <v>1</v>
      </c>
      <c r="F165" s="3"/>
      <c r="G165" s="33" t="str">
        <f t="shared" si="39"/>
        <v xml:space="preserve">$   - </v>
      </c>
    </row>
    <row r="166" spans="1:7" ht="31.95" customHeight="1" x14ac:dyDescent="0.25">
      <c r="A166" s="18" t="s">
        <v>101</v>
      </c>
      <c r="B166" s="107" t="s">
        <v>38</v>
      </c>
      <c r="C166" s="20" t="s">
        <v>34</v>
      </c>
      <c r="D166" s="21"/>
      <c r="E166" s="20"/>
      <c r="F166" s="33"/>
      <c r="G166" s="33"/>
    </row>
    <row r="167" spans="1:7" ht="31.95" customHeight="1" x14ac:dyDescent="0.25">
      <c r="A167" s="18"/>
      <c r="B167" s="106" t="s">
        <v>54</v>
      </c>
      <c r="C167" s="20"/>
      <c r="D167" s="26"/>
      <c r="E167" s="20"/>
      <c r="F167" s="33"/>
      <c r="G167" s="33"/>
    </row>
    <row r="168" spans="1:7" ht="31.95" customHeight="1" x14ac:dyDescent="0.25">
      <c r="A168" s="18"/>
      <c r="B168" s="108" t="s">
        <v>215</v>
      </c>
      <c r="C168" s="20"/>
      <c r="D168" s="26" t="s">
        <v>2</v>
      </c>
      <c r="E168" s="20">
        <v>1</v>
      </c>
      <c r="F168" s="3"/>
      <c r="G168" s="33" t="str">
        <f t="shared" ref="G168" si="42">IF(OR(ISTEXT(F168),ISBLANK(F168)), "$   - ",ROUND(E168*F168,2))</f>
        <v xml:space="preserve">$   - </v>
      </c>
    </row>
    <row r="169" spans="1:7" ht="31.95" customHeight="1" x14ac:dyDescent="0.25">
      <c r="A169" s="18"/>
      <c r="B169" s="108" t="s">
        <v>216</v>
      </c>
      <c r="C169" s="20"/>
      <c r="D169" s="26" t="s">
        <v>2</v>
      </c>
      <c r="E169" s="20">
        <v>1</v>
      </c>
      <c r="F169" s="3"/>
      <c r="G169" s="33" t="str">
        <f t="shared" ref="G169" si="43">IF(OR(ISTEXT(F169),ISBLANK(F169)), "$   - ",ROUND(E169*F169,2))</f>
        <v xml:space="preserve">$   - </v>
      </c>
    </row>
    <row r="170" spans="1:7" ht="31.95" customHeight="1" x14ac:dyDescent="0.25">
      <c r="A170" s="18"/>
      <c r="B170" s="108" t="s">
        <v>197</v>
      </c>
      <c r="C170" s="20"/>
      <c r="D170" s="26" t="s">
        <v>2</v>
      </c>
      <c r="E170" s="20">
        <v>1</v>
      </c>
      <c r="F170" s="3"/>
      <c r="G170" s="33" t="str">
        <f t="shared" ref="G170" si="44">IF(OR(ISTEXT(F170),ISBLANK(F170)), "$   - ",ROUND(E170*F170,2))</f>
        <v xml:space="preserve">$   - </v>
      </c>
    </row>
    <row r="171" spans="1:7" ht="31.95" customHeight="1" x14ac:dyDescent="0.25">
      <c r="A171" s="18"/>
      <c r="B171" s="106" t="s">
        <v>190</v>
      </c>
      <c r="C171" s="20"/>
      <c r="D171" s="26"/>
      <c r="E171" s="20"/>
      <c r="F171" s="33"/>
      <c r="G171" s="33"/>
    </row>
    <row r="172" spans="1:7" ht="31.95" customHeight="1" x14ac:dyDescent="0.25">
      <c r="A172" s="18"/>
      <c r="B172" s="108" t="s">
        <v>178</v>
      </c>
      <c r="C172" s="20"/>
      <c r="D172" s="26" t="s">
        <v>2</v>
      </c>
      <c r="E172" s="20">
        <v>1</v>
      </c>
      <c r="F172" s="3"/>
      <c r="G172" s="33" t="str">
        <f t="shared" ref="G172" si="45">IF(OR(ISTEXT(F172),ISBLANK(F172)), "$   - ",ROUND(E172*F172,2))</f>
        <v xml:space="preserve">$   - </v>
      </c>
    </row>
    <row r="173" spans="1:7" ht="31.95" customHeight="1" x14ac:dyDescent="0.25">
      <c r="A173" s="18"/>
      <c r="B173" s="106" t="s">
        <v>191</v>
      </c>
      <c r="C173" s="20"/>
      <c r="D173" s="26"/>
      <c r="E173" s="20"/>
      <c r="F173" s="33"/>
      <c r="G173" s="33"/>
    </row>
    <row r="174" spans="1:7" ht="31.95" customHeight="1" x14ac:dyDescent="0.25">
      <c r="A174" s="18"/>
      <c r="B174" s="108" t="s">
        <v>179</v>
      </c>
      <c r="C174" s="20"/>
      <c r="D174" s="26" t="s">
        <v>2</v>
      </c>
      <c r="E174" s="20">
        <v>1</v>
      </c>
      <c r="F174" s="3"/>
      <c r="G174" s="33" t="str">
        <f t="shared" ref="G174" si="46">IF(OR(ISTEXT(F174),ISBLANK(F174)), "$   - ",ROUND(E174*F174,2))</f>
        <v xml:space="preserve">$   - </v>
      </c>
    </row>
    <row r="175" spans="1:7" ht="31.95" customHeight="1" x14ac:dyDescent="0.25">
      <c r="A175" s="18"/>
      <c r="B175" s="106" t="s">
        <v>208</v>
      </c>
      <c r="C175" s="20"/>
      <c r="D175" s="26"/>
      <c r="E175" s="20"/>
      <c r="F175" s="33"/>
      <c r="G175" s="33"/>
    </row>
    <row r="176" spans="1:7" ht="31.95" customHeight="1" x14ac:dyDescent="0.25">
      <c r="A176" s="18"/>
      <c r="B176" s="108" t="s">
        <v>177</v>
      </c>
      <c r="C176" s="20"/>
      <c r="D176" s="26" t="s">
        <v>2</v>
      </c>
      <c r="E176" s="20">
        <v>1</v>
      </c>
      <c r="F176" s="3"/>
      <c r="G176" s="33" t="str">
        <f t="shared" ref="G176" si="47">IF(OR(ISTEXT(F176),ISBLANK(F176)), "$   - ",ROUND(E176*F176,2))</f>
        <v xml:space="preserve">$   - </v>
      </c>
    </row>
    <row r="177" spans="1:17" s="2" customFormat="1" ht="31.2" customHeight="1" x14ac:dyDescent="0.25">
      <c r="A177" s="18" t="s">
        <v>102</v>
      </c>
      <c r="B177" s="24" t="s">
        <v>39</v>
      </c>
      <c r="C177" s="20" t="s">
        <v>34</v>
      </c>
      <c r="D177" s="21"/>
      <c r="E177" s="20"/>
      <c r="F177" s="33"/>
      <c r="G177" s="33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ht="31.2" customHeight="1" x14ac:dyDescent="0.25">
      <c r="A178" s="18"/>
      <c r="B178" s="19" t="s">
        <v>40</v>
      </c>
      <c r="C178" s="20"/>
      <c r="D178" s="26"/>
      <c r="E178" s="20"/>
      <c r="F178" s="33"/>
      <c r="G178" s="33"/>
    </row>
    <row r="179" spans="1:17" ht="31.2" customHeight="1" x14ac:dyDescent="0.25">
      <c r="A179" s="18"/>
      <c r="B179" s="23" t="s">
        <v>35</v>
      </c>
      <c r="C179" s="20"/>
      <c r="D179" s="21" t="s">
        <v>41</v>
      </c>
      <c r="E179" s="20">
        <v>38</v>
      </c>
      <c r="F179" s="3"/>
      <c r="G179" s="33" t="str">
        <f t="shared" si="39"/>
        <v xml:space="preserve">$   - </v>
      </c>
    </row>
    <row r="180" spans="1:17" ht="31.2" customHeight="1" x14ac:dyDescent="0.25">
      <c r="A180" s="18" t="s">
        <v>103</v>
      </c>
      <c r="B180" s="116" t="s">
        <v>42</v>
      </c>
      <c r="C180" s="20" t="s">
        <v>34</v>
      </c>
      <c r="D180" s="21"/>
      <c r="E180" s="20"/>
      <c r="F180" s="33"/>
      <c r="G180" s="33"/>
    </row>
    <row r="181" spans="1:17" ht="31.2" customHeight="1" x14ac:dyDescent="0.25">
      <c r="A181" s="18"/>
      <c r="B181" s="106" t="s">
        <v>40</v>
      </c>
      <c r="C181" s="20"/>
      <c r="D181" s="21" t="s">
        <v>2</v>
      </c>
      <c r="E181" s="20">
        <v>14</v>
      </c>
      <c r="F181" s="3"/>
      <c r="G181" s="33" t="str">
        <f t="shared" si="39"/>
        <v xml:space="preserve">$   - </v>
      </c>
    </row>
    <row r="182" spans="1:17" ht="31.2" customHeight="1" x14ac:dyDescent="0.25">
      <c r="A182" s="18" t="s">
        <v>104</v>
      </c>
      <c r="B182" s="24" t="s">
        <v>62</v>
      </c>
      <c r="C182" s="20" t="s">
        <v>34</v>
      </c>
      <c r="D182" s="26"/>
      <c r="E182" s="20"/>
      <c r="F182" s="33"/>
      <c r="G182" s="33"/>
    </row>
    <row r="183" spans="1:17" ht="31.2" customHeight="1" x14ac:dyDescent="0.25">
      <c r="A183" s="18"/>
      <c r="B183" s="19" t="s">
        <v>40</v>
      </c>
      <c r="C183" s="20"/>
      <c r="D183" s="21" t="s">
        <v>2</v>
      </c>
      <c r="E183" s="20">
        <v>2</v>
      </c>
      <c r="F183" s="3"/>
      <c r="G183" s="33" t="str">
        <f t="shared" si="39"/>
        <v xml:space="preserve">$   - </v>
      </c>
    </row>
    <row r="184" spans="1:17" ht="31.2" customHeight="1" x14ac:dyDescent="0.25">
      <c r="A184" s="18" t="s">
        <v>105</v>
      </c>
      <c r="B184" s="24" t="s">
        <v>65</v>
      </c>
      <c r="C184" s="20" t="s">
        <v>34</v>
      </c>
      <c r="D184" s="26"/>
      <c r="E184" s="20"/>
      <c r="F184" s="33"/>
      <c r="G184" s="33"/>
    </row>
    <row r="185" spans="1:17" ht="31.2" customHeight="1" x14ac:dyDescent="0.25">
      <c r="A185" s="18"/>
      <c r="B185" s="19" t="s">
        <v>40</v>
      </c>
      <c r="C185" s="20"/>
      <c r="D185" s="21" t="s">
        <v>2</v>
      </c>
      <c r="E185" s="20">
        <v>2</v>
      </c>
      <c r="F185" s="3"/>
      <c r="G185" s="33" t="str">
        <f t="shared" ref="G185" si="48">IF(OR(ISTEXT(F185),ISBLANK(F185)), "$   - ",ROUND(E185*F185,2))</f>
        <v xml:space="preserve">$   - </v>
      </c>
    </row>
    <row r="186" spans="1:17" ht="31.2" customHeight="1" x14ac:dyDescent="0.25">
      <c r="A186" s="18" t="s">
        <v>106</v>
      </c>
      <c r="B186" s="24" t="s">
        <v>43</v>
      </c>
      <c r="C186" s="20" t="s">
        <v>34</v>
      </c>
      <c r="D186" s="21"/>
      <c r="E186" s="20"/>
      <c r="F186" s="33"/>
      <c r="G186" s="33"/>
    </row>
    <row r="187" spans="1:17" ht="31.2" customHeight="1" x14ac:dyDescent="0.25">
      <c r="A187" s="18"/>
      <c r="B187" s="19" t="s">
        <v>199</v>
      </c>
      <c r="C187" s="20"/>
      <c r="D187" s="21"/>
      <c r="E187" s="20"/>
      <c r="F187" s="33"/>
      <c r="G187" s="33"/>
    </row>
    <row r="188" spans="1:17" ht="31.2" customHeight="1" x14ac:dyDescent="0.25">
      <c r="A188" s="18"/>
      <c r="B188" s="23" t="s">
        <v>44</v>
      </c>
      <c r="C188" s="20"/>
      <c r="D188" s="21" t="s">
        <v>2</v>
      </c>
      <c r="E188" s="20">
        <v>1</v>
      </c>
      <c r="F188" s="3"/>
      <c r="G188" s="33" t="str">
        <f t="shared" si="39"/>
        <v xml:space="preserve">$   - </v>
      </c>
    </row>
    <row r="189" spans="1:17" ht="31.2" customHeight="1" x14ac:dyDescent="0.25">
      <c r="A189" s="18" t="s">
        <v>107</v>
      </c>
      <c r="B189" s="24" t="s">
        <v>273</v>
      </c>
      <c r="C189" s="20" t="s">
        <v>34</v>
      </c>
      <c r="D189" s="21"/>
      <c r="E189" s="20"/>
      <c r="F189" s="33"/>
      <c r="G189" s="33"/>
    </row>
    <row r="190" spans="1:17" ht="31.2" customHeight="1" x14ac:dyDescent="0.25">
      <c r="A190" s="18"/>
      <c r="B190" s="19" t="s">
        <v>40</v>
      </c>
      <c r="C190" s="20"/>
      <c r="D190" s="26" t="s">
        <v>2</v>
      </c>
      <c r="E190" s="26">
        <v>14</v>
      </c>
      <c r="F190" s="3"/>
      <c r="G190" s="33" t="str">
        <f t="shared" si="39"/>
        <v xml:space="preserve">$   - </v>
      </c>
    </row>
    <row r="191" spans="1:17" ht="31.95" customHeight="1" x14ac:dyDescent="0.25">
      <c r="A191" s="18" t="s">
        <v>108</v>
      </c>
      <c r="B191" s="24" t="s">
        <v>45</v>
      </c>
      <c r="C191" s="20" t="s">
        <v>34</v>
      </c>
      <c r="D191" s="21"/>
      <c r="E191" s="20"/>
      <c r="F191" s="33"/>
      <c r="G191" s="33"/>
    </row>
    <row r="192" spans="1:17" ht="31.2" customHeight="1" x14ac:dyDescent="0.25">
      <c r="A192" s="18"/>
      <c r="B192" s="106" t="s">
        <v>46</v>
      </c>
      <c r="C192" s="20"/>
      <c r="D192" s="21" t="s">
        <v>2</v>
      </c>
      <c r="E192" s="26">
        <f>E183</f>
        <v>2</v>
      </c>
      <c r="F192" s="3"/>
      <c r="G192" s="33" t="str">
        <f t="shared" ref="G192:G197" si="49">IF(OR(ISTEXT(F192),ISBLANK(F192)), "$   - ",ROUND(E192*F192,2))</f>
        <v xml:space="preserve">$   - </v>
      </c>
    </row>
    <row r="193" spans="1:17" ht="31.2" customHeight="1" x14ac:dyDescent="0.25">
      <c r="A193" s="18" t="s">
        <v>31</v>
      </c>
      <c r="B193" s="27" t="s">
        <v>66</v>
      </c>
      <c r="C193" s="28" t="s">
        <v>34</v>
      </c>
      <c r="D193" s="28" t="s">
        <v>2</v>
      </c>
      <c r="E193" s="26">
        <f>E181+E188</f>
        <v>15</v>
      </c>
      <c r="F193" s="3"/>
      <c r="G193" s="33" t="str">
        <f>IF(OR(ISTEXT(F193),ISBLANK(F193)), "$   - ",ROUND(E193*F193,2))</f>
        <v xml:space="preserve">$   - </v>
      </c>
    </row>
    <row r="194" spans="1:17" ht="31.2" customHeight="1" x14ac:dyDescent="0.25">
      <c r="A194" s="18" t="s">
        <v>150</v>
      </c>
      <c r="B194" s="27" t="s">
        <v>136</v>
      </c>
      <c r="C194" s="28" t="s">
        <v>31</v>
      </c>
      <c r="D194" s="28" t="s">
        <v>132</v>
      </c>
      <c r="E194" s="26">
        <v>410</v>
      </c>
      <c r="F194" s="4"/>
      <c r="G194" s="33" t="str">
        <f t="shared" ref="G194" si="50">IF(OR(ISTEXT(F194),ISBLANK(F194)), "$   - ",ROUND(E194*F194,2))</f>
        <v xml:space="preserve">$   - </v>
      </c>
    </row>
    <row r="195" spans="1:17" ht="31.2" customHeight="1" x14ac:dyDescent="0.25">
      <c r="A195" s="18" t="s">
        <v>109</v>
      </c>
      <c r="B195" s="27" t="s">
        <v>266</v>
      </c>
      <c r="C195" s="28" t="s">
        <v>31</v>
      </c>
      <c r="D195" s="28" t="s">
        <v>267</v>
      </c>
      <c r="E195" s="26">
        <v>1</v>
      </c>
      <c r="F195" s="4"/>
      <c r="G195" s="33" t="str">
        <f t="shared" ref="G195" si="51">IF(OR(ISTEXT(F195),ISBLANK(F195)), "$   - ",ROUND(E195*F195,2))</f>
        <v xml:space="preserve">$   - </v>
      </c>
    </row>
    <row r="196" spans="1:17" ht="31.2" customHeight="1" x14ac:dyDescent="0.25">
      <c r="A196" s="18" t="s">
        <v>29</v>
      </c>
      <c r="B196" s="24" t="s">
        <v>47</v>
      </c>
      <c r="C196" s="26" t="s">
        <v>147</v>
      </c>
      <c r="D196" s="26"/>
      <c r="E196" s="20"/>
      <c r="F196" s="33"/>
      <c r="G196" s="33"/>
    </row>
    <row r="197" spans="1:17" ht="31.2" customHeight="1" x14ac:dyDescent="0.25">
      <c r="A197" s="18"/>
      <c r="B197" s="19" t="s">
        <v>48</v>
      </c>
      <c r="C197" s="26"/>
      <c r="D197" s="21" t="s">
        <v>30</v>
      </c>
      <c r="E197" s="26">
        <v>40</v>
      </c>
      <c r="F197" s="4"/>
      <c r="G197" s="33" t="str">
        <f t="shared" si="49"/>
        <v xml:space="preserve">$   - </v>
      </c>
    </row>
    <row r="198" spans="1:17" ht="31.2" customHeight="1" x14ac:dyDescent="0.25">
      <c r="A198" s="18" t="s">
        <v>118</v>
      </c>
      <c r="B198" s="24" t="s">
        <v>51</v>
      </c>
      <c r="C198" s="26" t="s">
        <v>149</v>
      </c>
      <c r="D198" s="26"/>
      <c r="E198" s="26"/>
      <c r="F198" s="34"/>
      <c r="G198" s="33"/>
    </row>
    <row r="199" spans="1:17" ht="31.2" customHeight="1" x14ac:dyDescent="0.25">
      <c r="A199" s="18"/>
      <c r="B199" s="19" t="s">
        <v>52</v>
      </c>
      <c r="C199" s="20"/>
      <c r="D199" s="21" t="s">
        <v>41</v>
      </c>
      <c r="E199" s="26">
        <v>10</v>
      </c>
      <c r="F199" s="4"/>
      <c r="G199" s="33" t="str">
        <f>IF(OR(ISTEXT(F199),ISBLANK(F199)), "$   - ",ROUND(E199*F199,2))</f>
        <v xml:space="preserve">$   - </v>
      </c>
    </row>
    <row r="200" spans="1:17" ht="26.4" x14ac:dyDescent="0.25">
      <c r="A200" s="18" t="s">
        <v>256</v>
      </c>
      <c r="B200" s="99" t="s">
        <v>64</v>
      </c>
      <c r="C200" s="26" t="s">
        <v>34</v>
      </c>
      <c r="D200" s="21" t="s">
        <v>116</v>
      </c>
      <c r="E200" s="26">
        <f>E183*5</f>
        <v>10</v>
      </c>
      <c r="F200" s="4"/>
      <c r="G200" s="33" t="str">
        <f t="shared" ref="G200" si="52">IF(OR(ISTEXT(F200),ISBLANK(F200)), "$   - ",ROUND(E200*F200,2))</f>
        <v xml:space="preserve">$   - </v>
      </c>
    </row>
    <row r="201" spans="1:17" s="2" customFormat="1" ht="31.2" customHeight="1" thickBot="1" x14ac:dyDescent="0.3">
      <c r="A201" s="40" t="s">
        <v>23</v>
      </c>
      <c r="B201" s="37" t="str">
        <f>B155</f>
        <v>Scotia Street - Newton Avenue to Scotia Street South Limit</v>
      </c>
      <c r="C201" s="38"/>
      <c r="D201" s="38"/>
      <c r="E201" s="38"/>
      <c r="F201" s="35" t="s">
        <v>15</v>
      </c>
      <c r="G201" s="36">
        <f>SUM(G156:G200)</f>
        <v>0</v>
      </c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ht="31.2" customHeight="1" thickTop="1" x14ac:dyDescent="0.25">
      <c r="A202" s="109" t="s">
        <v>24</v>
      </c>
      <c r="B202" s="110"/>
      <c r="C202" s="110"/>
      <c r="D202" s="110"/>
      <c r="E202" s="110"/>
      <c r="F202" s="110"/>
      <c r="G202" s="111"/>
    </row>
    <row r="203" spans="1:17" ht="31.2" customHeight="1" x14ac:dyDescent="0.25">
      <c r="A203" s="112" t="s">
        <v>25</v>
      </c>
      <c r="B203" s="113" t="s">
        <v>155</v>
      </c>
      <c r="C203" s="114"/>
      <c r="D203" s="114"/>
      <c r="E203" s="114"/>
      <c r="F203" s="114"/>
      <c r="G203" s="115"/>
    </row>
    <row r="204" spans="1:17" ht="31.2" customHeight="1" x14ac:dyDescent="0.25">
      <c r="A204" s="13" t="s">
        <v>110</v>
      </c>
      <c r="B204" s="14" t="s">
        <v>33</v>
      </c>
      <c r="C204" s="15" t="s">
        <v>34</v>
      </c>
      <c r="D204" s="16"/>
      <c r="E204" s="17"/>
      <c r="F204" s="32"/>
      <c r="G204" s="32"/>
    </row>
    <row r="205" spans="1:17" ht="31.2" customHeight="1" x14ac:dyDescent="0.25">
      <c r="A205" s="18"/>
      <c r="B205" s="106" t="s">
        <v>174</v>
      </c>
      <c r="C205" s="20"/>
      <c r="D205" s="21"/>
      <c r="E205" s="22"/>
      <c r="F205" s="33"/>
      <c r="G205" s="33"/>
    </row>
    <row r="206" spans="1:17" ht="31.2" customHeight="1" x14ac:dyDescent="0.25">
      <c r="A206" s="18"/>
      <c r="B206" s="23" t="s">
        <v>35</v>
      </c>
      <c r="C206" s="20"/>
      <c r="D206" s="26" t="s">
        <v>36</v>
      </c>
      <c r="E206" s="117">
        <v>220</v>
      </c>
      <c r="F206" s="11"/>
      <c r="G206" s="33" t="str">
        <f>IF(OR(ISTEXT(F206),ISBLANK(F206)), "$   - ",ROUND(E206*F206,2))</f>
        <v xml:space="preserve">$   - </v>
      </c>
    </row>
    <row r="207" spans="1:17" ht="31.2" customHeight="1" x14ac:dyDescent="0.25">
      <c r="A207" s="18"/>
      <c r="B207" s="106" t="s">
        <v>212</v>
      </c>
      <c r="C207" s="20"/>
      <c r="D207" s="21"/>
      <c r="E207" s="117"/>
      <c r="F207" s="33"/>
      <c r="G207" s="33"/>
    </row>
    <row r="208" spans="1:17" ht="31.2" customHeight="1" x14ac:dyDescent="0.25">
      <c r="A208" s="18"/>
      <c r="B208" s="23" t="s">
        <v>35</v>
      </c>
      <c r="C208" s="20"/>
      <c r="D208" s="26" t="s">
        <v>36</v>
      </c>
      <c r="E208" s="118">
        <v>10</v>
      </c>
      <c r="F208" s="11"/>
      <c r="G208" s="33" t="str">
        <f>IF(OR(ISTEXT(F208),ISBLANK(F208)), "$   - ",ROUND(E208*F208,2))</f>
        <v xml:space="preserve">$   - </v>
      </c>
    </row>
    <row r="209" spans="1:7" ht="31.2" customHeight="1" x14ac:dyDescent="0.25">
      <c r="A209" s="18" t="s">
        <v>252</v>
      </c>
      <c r="B209" s="24" t="s">
        <v>56</v>
      </c>
      <c r="C209" s="20" t="s">
        <v>34</v>
      </c>
      <c r="D209" s="21"/>
      <c r="E209" s="117"/>
      <c r="F209" s="33"/>
      <c r="G209" s="33"/>
    </row>
    <row r="210" spans="1:7" ht="31.2" customHeight="1" x14ac:dyDescent="0.25">
      <c r="A210" s="18"/>
      <c r="B210" s="19" t="s">
        <v>194</v>
      </c>
      <c r="C210" s="20"/>
      <c r="D210" s="21" t="s">
        <v>2</v>
      </c>
      <c r="E210" s="117">
        <v>2</v>
      </c>
      <c r="F210" s="3"/>
      <c r="G210" s="33" t="str">
        <f t="shared" ref="G210" si="53">IF(OR(ISTEXT(F210),ISBLANK(F210)), "$   - ",ROUND(E210*F210,2))</f>
        <v xml:space="preserve">$   - </v>
      </c>
    </row>
    <row r="211" spans="1:7" ht="31.2" customHeight="1" x14ac:dyDescent="0.25">
      <c r="A211" s="18" t="s">
        <v>111</v>
      </c>
      <c r="B211" s="24" t="s">
        <v>37</v>
      </c>
      <c r="C211" s="20" t="s">
        <v>34</v>
      </c>
      <c r="D211" s="21"/>
      <c r="E211" s="117"/>
      <c r="F211" s="33"/>
      <c r="G211" s="33"/>
    </row>
    <row r="212" spans="1:7" ht="31.2" customHeight="1" x14ac:dyDescent="0.25">
      <c r="A212" s="18"/>
      <c r="B212" s="19" t="s">
        <v>174</v>
      </c>
      <c r="C212" s="20"/>
      <c r="D212" s="21" t="s">
        <v>2</v>
      </c>
      <c r="E212" s="117">
        <v>3</v>
      </c>
      <c r="F212" s="3"/>
      <c r="G212" s="33" t="str">
        <f t="shared" ref="G212" si="54">IF(OR(ISTEXT(F212),ISBLANK(F212)), "$   - ",ROUND(E212*F212,2))</f>
        <v xml:space="preserve">$   - </v>
      </c>
    </row>
    <row r="213" spans="1:7" ht="31.2" customHeight="1" x14ac:dyDescent="0.25">
      <c r="A213" s="18" t="s">
        <v>112</v>
      </c>
      <c r="B213" s="24" t="s">
        <v>38</v>
      </c>
      <c r="C213" s="20" t="s">
        <v>34</v>
      </c>
      <c r="D213" s="21"/>
      <c r="E213" s="117"/>
      <c r="F213" s="33"/>
      <c r="G213" s="33"/>
    </row>
    <row r="214" spans="1:7" ht="31.95" customHeight="1" x14ac:dyDescent="0.25">
      <c r="A214" s="18"/>
      <c r="B214" s="19" t="s">
        <v>54</v>
      </c>
      <c r="C214" s="20"/>
      <c r="D214" s="21"/>
      <c r="E214" s="117"/>
      <c r="F214" s="33"/>
      <c r="G214" s="33"/>
    </row>
    <row r="215" spans="1:7" ht="31.95" customHeight="1" x14ac:dyDescent="0.25">
      <c r="A215" s="18"/>
      <c r="B215" s="23" t="s">
        <v>178</v>
      </c>
      <c r="C215" s="20"/>
      <c r="D215" s="26" t="s">
        <v>2</v>
      </c>
      <c r="E215" s="117">
        <v>1</v>
      </c>
      <c r="F215" s="3"/>
      <c r="G215" s="33" t="str">
        <f t="shared" ref="G215" si="55">IF(OR(ISTEXT(F215),ISBLANK(F215)), "$   - ",ROUND(E215*F215,2))</f>
        <v xml:space="preserve">$   - </v>
      </c>
    </row>
    <row r="216" spans="1:7" ht="31.95" customHeight="1" x14ac:dyDescent="0.25">
      <c r="A216" s="18"/>
      <c r="B216" s="19" t="s">
        <v>190</v>
      </c>
      <c r="C216" s="20"/>
      <c r="D216" s="21"/>
      <c r="E216" s="117"/>
      <c r="F216" s="33"/>
      <c r="G216" s="33"/>
    </row>
    <row r="217" spans="1:7" ht="31.95" customHeight="1" x14ac:dyDescent="0.25">
      <c r="A217" s="18"/>
      <c r="B217" s="23" t="s">
        <v>178</v>
      </c>
      <c r="C217" s="20"/>
      <c r="D217" s="26" t="s">
        <v>2</v>
      </c>
      <c r="E217" s="117">
        <v>3</v>
      </c>
      <c r="F217" s="3"/>
      <c r="G217" s="33" t="str">
        <f t="shared" ref="G217" si="56">IF(OR(ISTEXT(F217),ISBLANK(F217)), "$   - ",ROUND(E217*F217,2))</f>
        <v xml:space="preserve">$   - </v>
      </c>
    </row>
    <row r="218" spans="1:7" ht="31.95" customHeight="1" x14ac:dyDescent="0.25">
      <c r="A218" s="18"/>
      <c r="B218" s="29" t="s">
        <v>275</v>
      </c>
      <c r="C218" s="28"/>
      <c r="D218" s="28"/>
      <c r="E218" s="118"/>
      <c r="F218" s="34"/>
      <c r="G218" s="33"/>
    </row>
    <row r="219" spans="1:7" ht="31.95" customHeight="1" x14ac:dyDescent="0.25">
      <c r="A219" s="18"/>
      <c r="B219" s="30" t="s">
        <v>209</v>
      </c>
      <c r="C219" s="28"/>
      <c r="D219" s="28" t="s">
        <v>2</v>
      </c>
      <c r="E219" s="118">
        <v>1</v>
      </c>
      <c r="F219" s="4"/>
      <c r="G219" s="33" t="str">
        <f t="shared" ref="G219" si="57">IF(OR(ISTEXT(F219),ISBLANK(F219)), "$   - ",ROUND(E219*F219,2))</f>
        <v xml:space="preserve">$   - </v>
      </c>
    </row>
    <row r="220" spans="1:7" ht="31.2" customHeight="1" x14ac:dyDescent="0.25">
      <c r="A220" s="18" t="s">
        <v>113</v>
      </c>
      <c r="B220" s="24" t="s">
        <v>39</v>
      </c>
      <c r="C220" s="20" t="s">
        <v>34</v>
      </c>
      <c r="D220" s="21"/>
      <c r="E220" s="117"/>
      <c r="F220" s="33"/>
      <c r="G220" s="33"/>
    </row>
    <row r="221" spans="1:7" ht="31.2" customHeight="1" x14ac:dyDescent="0.25">
      <c r="A221" s="18"/>
      <c r="B221" s="19" t="s">
        <v>40</v>
      </c>
      <c r="C221" s="20"/>
      <c r="D221" s="26"/>
      <c r="E221" s="117"/>
      <c r="F221" s="33"/>
      <c r="G221" s="33"/>
    </row>
    <row r="222" spans="1:7" ht="31.2" customHeight="1" x14ac:dyDescent="0.25">
      <c r="A222" s="18"/>
      <c r="B222" s="23" t="s">
        <v>35</v>
      </c>
      <c r="C222" s="20"/>
      <c r="D222" s="21" t="s">
        <v>41</v>
      </c>
      <c r="E222" s="117">
        <v>20</v>
      </c>
      <c r="F222" s="3"/>
      <c r="G222" s="33" t="str">
        <f t="shared" ref="G222" si="58">IF(OR(ISTEXT(F222),ISBLANK(F222)), "$   - ",ROUND(E222*F222,2))</f>
        <v xml:space="preserve">$   - </v>
      </c>
    </row>
    <row r="223" spans="1:7" ht="31.2" customHeight="1" x14ac:dyDescent="0.25">
      <c r="A223" s="18"/>
      <c r="B223" s="19" t="s">
        <v>185</v>
      </c>
      <c r="C223" s="20"/>
      <c r="D223" s="26"/>
      <c r="E223" s="117"/>
      <c r="F223" s="33"/>
      <c r="G223" s="33"/>
    </row>
    <row r="224" spans="1:7" ht="31.2" customHeight="1" x14ac:dyDescent="0.25">
      <c r="A224" s="18"/>
      <c r="B224" s="23" t="s">
        <v>35</v>
      </c>
      <c r="C224" s="20"/>
      <c r="D224" s="21" t="s">
        <v>41</v>
      </c>
      <c r="E224" s="117">
        <v>5</v>
      </c>
      <c r="F224" s="3"/>
      <c r="G224" s="33" t="str">
        <f t="shared" ref="G224" si="59">IF(OR(ISTEXT(F224),ISBLANK(F224)), "$   - ",ROUND(E224*F224,2))</f>
        <v xml:space="preserve">$   - </v>
      </c>
    </row>
    <row r="225" spans="1:17" ht="31.2" customHeight="1" x14ac:dyDescent="0.25">
      <c r="A225" s="18" t="s">
        <v>114</v>
      </c>
      <c r="B225" s="116" t="s">
        <v>42</v>
      </c>
      <c r="C225" s="20" t="s">
        <v>34</v>
      </c>
      <c r="D225" s="21"/>
      <c r="E225" s="117"/>
      <c r="F225" s="33"/>
      <c r="G225" s="33"/>
    </row>
    <row r="226" spans="1:17" ht="31.2" customHeight="1" x14ac:dyDescent="0.25">
      <c r="A226" s="18"/>
      <c r="B226" s="106" t="s">
        <v>40</v>
      </c>
      <c r="C226" s="20"/>
      <c r="D226" s="21" t="s">
        <v>2</v>
      </c>
      <c r="E226" s="117">
        <v>20</v>
      </c>
      <c r="F226" s="3"/>
      <c r="G226" s="33" t="str">
        <f t="shared" ref="G226" si="60">IF(OR(ISTEXT(F226),ISBLANK(F226)), "$   - ",ROUND(E226*F226,2))</f>
        <v xml:space="preserve">$   - </v>
      </c>
    </row>
    <row r="227" spans="1:17" ht="31.2" customHeight="1" x14ac:dyDescent="0.25">
      <c r="A227" s="18"/>
      <c r="B227" s="106" t="s">
        <v>185</v>
      </c>
      <c r="C227" s="20"/>
      <c r="D227" s="21" t="s">
        <v>2</v>
      </c>
      <c r="E227" s="117">
        <v>2</v>
      </c>
      <c r="F227" s="3"/>
      <c r="G227" s="33" t="str">
        <f t="shared" ref="G227" si="61">IF(OR(ISTEXT(F227),ISBLANK(F227)), "$   - ",ROUND(E227*F227,2))</f>
        <v xml:space="preserve">$   - </v>
      </c>
    </row>
    <row r="228" spans="1:17" ht="31.95" customHeight="1" x14ac:dyDescent="0.25">
      <c r="A228" s="18" t="s">
        <v>115</v>
      </c>
      <c r="B228" s="24" t="s">
        <v>43</v>
      </c>
      <c r="C228" s="20" t="s">
        <v>34</v>
      </c>
      <c r="D228" s="21"/>
      <c r="E228" s="117"/>
      <c r="F228" s="33"/>
      <c r="G228" s="33"/>
    </row>
    <row r="229" spans="1:17" ht="31.95" customHeight="1" x14ac:dyDescent="0.25">
      <c r="A229" s="18"/>
      <c r="B229" s="19" t="s">
        <v>186</v>
      </c>
      <c r="C229" s="20"/>
      <c r="D229" s="21"/>
      <c r="E229" s="117"/>
      <c r="F229" s="33"/>
      <c r="G229" s="33"/>
    </row>
    <row r="230" spans="1:17" ht="31.95" customHeight="1" x14ac:dyDescent="0.25">
      <c r="A230" s="18"/>
      <c r="B230" s="23" t="s">
        <v>188</v>
      </c>
      <c r="C230" s="20"/>
      <c r="D230" s="21" t="s">
        <v>2</v>
      </c>
      <c r="E230" s="117">
        <v>2</v>
      </c>
      <c r="F230" s="3"/>
      <c r="G230" s="33" t="str">
        <f t="shared" ref="G230" si="62">IF(OR(ISTEXT(F230),ISBLANK(F230)), "$   - ",ROUND(E230*F230,2))</f>
        <v xml:space="preserve">$   - </v>
      </c>
    </row>
    <row r="231" spans="1:17" ht="31.95" customHeight="1" x14ac:dyDescent="0.25">
      <c r="A231" s="18"/>
      <c r="B231" s="19" t="s">
        <v>199</v>
      </c>
      <c r="C231" s="20"/>
      <c r="D231" s="21"/>
      <c r="E231" s="117"/>
      <c r="F231" s="33"/>
      <c r="G231" s="33"/>
    </row>
    <row r="232" spans="1:17" ht="31.95" customHeight="1" x14ac:dyDescent="0.25">
      <c r="A232" s="18"/>
      <c r="B232" s="23" t="s">
        <v>175</v>
      </c>
      <c r="C232" s="20"/>
      <c r="D232" s="21" t="s">
        <v>2</v>
      </c>
      <c r="E232" s="117">
        <v>1</v>
      </c>
      <c r="F232" s="3"/>
      <c r="G232" s="33" t="str">
        <f t="shared" ref="G232" si="63">IF(OR(ISTEXT(F232),ISBLANK(F232)), "$   - ",ROUND(E232*F232,2))</f>
        <v xml:space="preserve">$   - </v>
      </c>
    </row>
    <row r="233" spans="1:17" ht="31.95" customHeight="1" x14ac:dyDescent="0.25">
      <c r="A233" s="18" t="s">
        <v>121</v>
      </c>
      <c r="B233" s="24" t="s">
        <v>273</v>
      </c>
      <c r="C233" s="20" t="s">
        <v>34</v>
      </c>
      <c r="D233" s="21"/>
      <c r="E233" s="117"/>
      <c r="F233" s="33"/>
      <c r="G233" s="33"/>
    </row>
    <row r="234" spans="1:17" ht="31.95" customHeight="1" x14ac:dyDescent="0.25">
      <c r="A234" s="18"/>
      <c r="B234" s="19" t="s">
        <v>40</v>
      </c>
      <c r="C234" s="20"/>
      <c r="D234" s="26" t="s">
        <v>2</v>
      </c>
      <c r="E234" s="117">
        <f>E226</f>
        <v>20</v>
      </c>
      <c r="F234" s="3"/>
      <c r="G234" s="33" t="str">
        <f t="shared" ref="G234" si="64">IF(OR(ISTEXT(F234),ISBLANK(F234)), "$   - ",ROUND(E234*F234,2))</f>
        <v xml:space="preserve">$   - </v>
      </c>
    </row>
    <row r="235" spans="1:17" ht="31.95" customHeight="1" x14ac:dyDescent="0.25">
      <c r="A235" s="18"/>
      <c r="B235" s="19" t="s">
        <v>185</v>
      </c>
      <c r="C235" s="20"/>
      <c r="D235" s="26" t="s">
        <v>2</v>
      </c>
      <c r="E235" s="117">
        <f>E227</f>
        <v>2</v>
      </c>
      <c r="F235" s="3"/>
      <c r="G235" s="33" t="str">
        <f t="shared" ref="G235" si="65">IF(OR(ISTEXT(F235),ISBLANK(F235)), "$   - ",ROUND(E235*F235,2))</f>
        <v xml:space="preserve">$   - </v>
      </c>
    </row>
    <row r="236" spans="1:17" ht="31.95" customHeight="1" x14ac:dyDescent="0.25">
      <c r="A236" s="18" t="s">
        <v>122</v>
      </c>
      <c r="B236" s="24" t="s">
        <v>45</v>
      </c>
      <c r="C236" s="20" t="s">
        <v>34</v>
      </c>
      <c r="D236" s="21"/>
      <c r="E236" s="117"/>
      <c r="F236" s="33"/>
      <c r="G236" s="33"/>
    </row>
    <row r="237" spans="1:17" ht="31.95" customHeight="1" x14ac:dyDescent="0.25">
      <c r="A237" s="18"/>
      <c r="B237" s="106" t="s">
        <v>210</v>
      </c>
      <c r="C237" s="20"/>
      <c r="D237" s="21" t="s">
        <v>2</v>
      </c>
      <c r="E237" s="117">
        <v>1</v>
      </c>
      <c r="F237" s="3"/>
      <c r="G237" s="33" t="str">
        <f t="shared" ref="G237" si="66">IF(OR(ISTEXT(F237),ISBLANK(F237)), "$   - ",ROUND(E237*F237,2))</f>
        <v xml:space="preserve">$   - </v>
      </c>
    </row>
    <row r="238" spans="1:17" s="2" customFormat="1" ht="31.2" customHeight="1" x14ac:dyDescent="0.25">
      <c r="A238" s="18" t="s">
        <v>123</v>
      </c>
      <c r="B238" s="27" t="s">
        <v>66</v>
      </c>
      <c r="C238" s="28" t="s">
        <v>34</v>
      </c>
      <c r="D238" s="28" t="s">
        <v>2</v>
      </c>
      <c r="E238" s="117">
        <v>22</v>
      </c>
      <c r="F238" s="3"/>
      <c r="G238" s="33" t="str">
        <f t="shared" ref="G238" si="67">IF(OR(ISTEXT(F238),ISBLANK(F238)), "$   - ",ROUND(E238*F238,2))</f>
        <v xml:space="preserve">$   - </v>
      </c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ht="31.2" customHeight="1" x14ac:dyDescent="0.25">
      <c r="A239" s="18" t="s">
        <v>133</v>
      </c>
      <c r="B239" s="24" t="s">
        <v>47</v>
      </c>
      <c r="C239" s="26" t="s">
        <v>147</v>
      </c>
      <c r="D239" s="26"/>
      <c r="E239" s="117"/>
      <c r="F239" s="33"/>
      <c r="G239" s="33"/>
    </row>
    <row r="240" spans="1:17" ht="31.2" customHeight="1" x14ac:dyDescent="0.25">
      <c r="A240" s="18"/>
      <c r="B240" s="19" t="s">
        <v>48</v>
      </c>
      <c r="C240" s="26"/>
      <c r="D240" s="21" t="s">
        <v>30</v>
      </c>
      <c r="E240" s="118">
        <v>40</v>
      </c>
      <c r="F240" s="4"/>
      <c r="G240" s="33" t="str">
        <f t="shared" ref="G240" si="68">IF(OR(ISTEXT(F240),ISBLANK(F240)), "$   - ",ROUND(E240*F240,2))</f>
        <v xml:space="preserve">$   - </v>
      </c>
    </row>
    <row r="241" spans="1:7" ht="31.2" customHeight="1" x14ac:dyDescent="0.25">
      <c r="A241" s="18"/>
      <c r="B241" s="19" t="s">
        <v>257</v>
      </c>
      <c r="C241" s="26"/>
      <c r="D241" s="21" t="s">
        <v>30</v>
      </c>
      <c r="E241" s="118">
        <v>10</v>
      </c>
      <c r="F241" s="4"/>
      <c r="G241" s="33" t="str">
        <f t="shared" ref="G241:G248" si="69">IF(OR(ISTEXT(F241),ISBLANK(F241)), "$   - ",ROUND(E241*F241,2))</f>
        <v xml:space="preserve">$   - </v>
      </c>
    </row>
    <row r="242" spans="1:7" ht="31.2" customHeight="1" x14ac:dyDescent="0.25">
      <c r="A242" s="18" t="s">
        <v>134</v>
      </c>
      <c r="B242" s="24" t="s">
        <v>268</v>
      </c>
      <c r="C242" s="26" t="s">
        <v>147</v>
      </c>
      <c r="D242" s="26"/>
      <c r="E242" s="117"/>
      <c r="F242" s="33"/>
      <c r="G242" s="33"/>
    </row>
    <row r="243" spans="1:7" ht="31.2" customHeight="1" x14ac:dyDescent="0.25">
      <c r="A243" s="18"/>
      <c r="B243" s="19" t="s">
        <v>48</v>
      </c>
      <c r="C243" s="26"/>
      <c r="D243" s="21" t="s">
        <v>30</v>
      </c>
      <c r="E243" s="118">
        <f>(4*5*4)</f>
        <v>80</v>
      </c>
      <c r="F243" s="4"/>
      <c r="G243" s="33" t="str">
        <f t="shared" ref="G243" si="70">IF(OR(ISTEXT(F243),ISBLANK(F243)), "$   - ",ROUND(E243*F243,2))</f>
        <v xml:space="preserve">$   - </v>
      </c>
    </row>
    <row r="244" spans="1:7" ht="31.95" customHeight="1" x14ac:dyDescent="0.25">
      <c r="A244" s="18" t="s">
        <v>195</v>
      </c>
      <c r="B244" s="27" t="s">
        <v>260</v>
      </c>
      <c r="C244" s="28" t="s">
        <v>258</v>
      </c>
      <c r="D244" s="28" t="s">
        <v>30</v>
      </c>
      <c r="E244" s="118">
        <v>20</v>
      </c>
      <c r="F244" s="4"/>
      <c r="G244" s="33" t="str">
        <f t="shared" si="69"/>
        <v xml:space="preserve">$   - </v>
      </c>
    </row>
    <row r="245" spans="1:7" ht="31.95" customHeight="1" x14ac:dyDescent="0.25">
      <c r="A245" s="18" t="s">
        <v>196</v>
      </c>
      <c r="B245" s="27" t="s">
        <v>58</v>
      </c>
      <c r="C245" s="28" t="s">
        <v>258</v>
      </c>
      <c r="D245" s="28"/>
      <c r="E245" s="118"/>
      <c r="F245" s="34"/>
      <c r="G245" s="33"/>
    </row>
    <row r="246" spans="1:7" ht="31.2" customHeight="1" x14ac:dyDescent="0.25">
      <c r="A246" s="18"/>
      <c r="B246" s="19" t="s">
        <v>59</v>
      </c>
      <c r="C246" s="26"/>
      <c r="D246" s="21"/>
      <c r="E246" s="118"/>
      <c r="F246" s="34"/>
      <c r="G246" s="33"/>
    </row>
    <row r="247" spans="1:7" ht="31.95" customHeight="1" x14ac:dyDescent="0.25">
      <c r="A247" s="18"/>
      <c r="B247" s="23" t="s">
        <v>60</v>
      </c>
      <c r="C247" s="20"/>
      <c r="D247" s="28" t="s">
        <v>30</v>
      </c>
      <c r="E247" s="118">
        <v>45</v>
      </c>
      <c r="F247" s="3"/>
      <c r="G247" s="33" t="str">
        <f t="shared" ref="G247" si="71">IF(OR(ISTEXT(F247),ISBLANK(F247)), "$   - ",ROUND(E247*F247,2))</f>
        <v xml:space="preserve">$   - </v>
      </c>
    </row>
    <row r="248" spans="1:7" ht="31.95" customHeight="1" x14ac:dyDescent="0.25">
      <c r="A248" s="18" t="s">
        <v>264</v>
      </c>
      <c r="B248" s="27" t="s">
        <v>261</v>
      </c>
      <c r="C248" s="28" t="s">
        <v>258</v>
      </c>
      <c r="D248" s="28" t="s">
        <v>61</v>
      </c>
      <c r="E248" s="118">
        <f>ROUNDUP(E247*0.05*2.4,-1)</f>
        <v>10</v>
      </c>
      <c r="F248" s="4"/>
      <c r="G248" s="33" t="str">
        <f t="shared" si="69"/>
        <v xml:space="preserve">$   - </v>
      </c>
    </row>
    <row r="249" spans="1:7" ht="31.95" customHeight="1" x14ac:dyDescent="0.25">
      <c r="A249" s="18" t="s">
        <v>265</v>
      </c>
      <c r="B249" s="87" t="s">
        <v>263</v>
      </c>
      <c r="C249" s="28" t="s">
        <v>228</v>
      </c>
      <c r="D249" s="28" t="s">
        <v>30</v>
      </c>
      <c r="E249" s="118">
        <v>5</v>
      </c>
      <c r="F249" s="4"/>
      <c r="G249" s="33" t="str">
        <f>IF(OR(ISTEXT(F249),ISBLANK(F249)), "$   - ",ROUND(E249*F249,2))</f>
        <v xml:space="preserve">$   - </v>
      </c>
    </row>
    <row r="250" spans="1:7" ht="31.2" customHeight="1" x14ac:dyDescent="0.25">
      <c r="A250" s="18" t="s">
        <v>269</v>
      </c>
      <c r="B250" s="24" t="s">
        <v>49</v>
      </c>
      <c r="C250" s="26" t="s">
        <v>148</v>
      </c>
      <c r="D250" s="21"/>
      <c r="E250" s="118"/>
      <c r="F250" s="34"/>
      <c r="G250" s="33"/>
    </row>
    <row r="251" spans="1:7" ht="31.2" customHeight="1" x14ac:dyDescent="0.25">
      <c r="A251" s="18"/>
      <c r="B251" s="19" t="s">
        <v>50</v>
      </c>
      <c r="C251" s="26"/>
      <c r="D251" s="21" t="s">
        <v>30</v>
      </c>
      <c r="E251" s="118">
        <v>10</v>
      </c>
      <c r="F251" s="4"/>
      <c r="G251" s="33" t="str">
        <f>IF(OR(ISTEXT(F251),ISBLANK(F251)), "$   - ",ROUND(E251*F251,2))</f>
        <v xml:space="preserve">$   - </v>
      </c>
    </row>
    <row r="252" spans="1:7" ht="31.2" customHeight="1" x14ac:dyDescent="0.25">
      <c r="A252" s="18" t="s">
        <v>270</v>
      </c>
      <c r="B252" s="24" t="s">
        <v>51</v>
      </c>
      <c r="C252" s="26" t="s">
        <v>149</v>
      </c>
      <c r="D252" s="26"/>
      <c r="E252" s="118"/>
      <c r="F252" s="34"/>
      <c r="G252" s="33"/>
    </row>
    <row r="253" spans="1:7" ht="31.2" customHeight="1" x14ac:dyDescent="0.25">
      <c r="A253" s="18"/>
      <c r="B253" s="19" t="s">
        <v>52</v>
      </c>
      <c r="C253" s="20"/>
      <c r="D253" s="21" t="s">
        <v>41</v>
      </c>
      <c r="E253" s="118">
        <v>10</v>
      </c>
      <c r="F253" s="4"/>
      <c r="G253" s="33" t="str">
        <f t="shared" ref="G253" si="72">IF(OR(ISTEXT(F253),ISBLANK(F253)), "$   - ",ROUND(E253*F253,2))</f>
        <v xml:space="preserve">$   - </v>
      </c>
    </row>
    <row r="254" spans="1:7" ht="31.2" customHeight="1" x14ac:dyDescent="0.25">
      <c r="A254" s="18"/>
      <c r="B254" s="106" t="s">
        <v>53</v>
      </c>
      <c r="C254" s="20"/>
      <c r="D254" s="119" t="s">
        <v>41</v>
      </c>
      <c r="E254" s="120">
        <v>10</v>
      </c>
      <c r="F254" s="4"/>
      <c r="G254" s="33" t="str">
        <f>IF(OR(ISTEXT(F254),ISBLANK(F254)), "$   - ",ROUND(E254*F254,2))</f>
        <v xml:space="preserve">$   - </v>
      </c>
    </row>
    <row r="255" spans="1:7" ht="31.95" customHeight="1" x14ac:dyDescent="0.25">
      <c r="A255" s="18" t="s">
        <v>251</v>
      </c>
      <c r="B255" s="31" t="s">
        <v>276</v>
      </c>
      <c r="C255" s="26" t="s">
        <v>271</v>
      </c>
      <c r="D255" s="121"/>
      <c r="E255" s="121"/>
      <c r="F255" s="34"/>
      <c r="G255" s="86"/>
    </row>
    <row r="256" spans="1:7" ht="31.2" customHeight="1" x14ac:dyDescent="0.25">
      <c r="A256" s="18"/>
      <c r="B256" s="19" t="s">
        <v>277</v>
      </c>
      <c r="C256" s="20"/>
      <c r="D256" s="121" t="s">
        <v>2</v>
      </c>
      <c r="E256" s="121">
        <v>1</v>
      </c>
      <c r="F256" s="4"/>
      <c r="G256" s="86" t="str">
        <f t="shared" ref="G256" si="73">IF(OR(ISTEXT(F256),ISBLANK(F256)), "$   - ",ROUND(E256*F256,2))</f>
        <v xml:space="preserve">$   - </v>
      </c>
    </row>
    <row r="257" spans="1:7" ht="31.2" customHeight="1" thickBot="1" x14ac:dyDescent="0.3">
      <c r="A257" s="40" t="s">
        <v>25</v>
      </c>
      <c r="B257" s="37" t="str">
        <f>B203</f>
        <v>Fortier Avenue - Henderson Highway to Mid-block E</v>
      </c>
      <c r="C257" s="38"/>
      <c r="D257" s="38"/>
      <c r="E257" s="38"/>
      <c r="F257" s="35" t="s">
        <v>15</v>
      </c>
      <c r="G257" s="36">
        <f>SUM(G204:G256)</f>
        <v>0</v>
      </c>
    </row>
    <row r="258" spans="1:7" ht="31.2" customHeight="1" thickTop="1" x14ac:dyDescent="0.25">
      <c r="A258" s="128" t="s">
        <v>141</v>
      </c>
      <c r="B258" s="129"/>
      <c r="C258" s="129"/>
      <c r="D258" s="129"/>
      <c r="E258" s="129"/>
      <c r="F258" s="129"/>
      <c r="G258" s="130"/>
    </row>
    <row r="259" spans="1:7" ht="31.2" customHeight="1" x14ac:dyDescent="0.25">
      <c r="A259" s="131" t="s">
        <v>142</v>
      </c>
      <c r="B259" s="132" t="s">
        <v>55</v>
      </c>
      <c r="C259" s="132"/>
      <c r="D259" s="132"/>
      <c r="E259" s="132"/>
      <c r="F259" s="132"/>
      <c r="G259" s="132"/>
    </row>
    <row r="260" spans="1:7" ht="31.2" customHeight="1" x14ac:dyDescent="0.25">
      <c r="A260" s="13" t="s">
        <v>144</v>
      </c>
      <c r="B260" s="122" t="s">
        <v>33</v>
      </c>
      <c r="C260" s="123" t="s">
        <v>34</v>
      </c>
      <c r="D260" s="16"/>
      <c r="E260" s="17"/>
      <c r="F260" s="32"/>
      <c r="G260" s="32"/>
    </row>
    <row r="261" spans="1:7" ht="31.2" customHeight="1" x14ac:dyDescent="0.25">
      <c r="A261" s="18"/>
      <c r="B261" s="124" t="s">
        <v>231</v>
      </c>
      <c r="C261" s="26"/>
      <c r="D261" s="21"/>
      <c r="E261" s="21"/>
      <c r="F261" s="34"/>
      <c r="G261" s="33"/>
    </row>
    <row r="262" spans="1:7" ht="31.2" customHeight="1" x14ac:dyDescent="0.25">
      <c r="A262" s="18"/>
      <c r="B262" s="125" t="s">
        <v>35</v>
      </c>
      <c r="C262" s="26"/>
      <c r="D262" s="26" t="s">
        <v>36</v>
      </c>
      <c r="E262" s="26">
        <v>10</v>
      </c>
      <c r="F262" s="4"/>
      <c r="G262" s="33" t="str">
        <f t="shared" ref="G262" si="74">IF(OR(ISTEXT(F262),ISBLANK(F262)), "$   - ",ROUND(E262*F262,2))</f>
        <v xml:space="preserve">$   - </v>
      </c>
    </row>
    <row r="263" spans="1:7" ht="31.2" customHeight="1" x14ac:dyDescent="0.25">
      <c r="A263" s="18" t="s">
        <v>253</v>
      </c>
      <c r="B263" s="107" t="s">
        <v>37</v>
      </c>
      <c r="C263" s="20" t="s">
        <v>34</v>
      </c>
      <c r="D263" s="21"/>
      <c r="E263" s="21"/>
      <c r="F263" s="33"/>
      <c r="G263" s="33"/>
    </row>
    <row r="264" spans="1:7" ht="31.2" customHeight="1" x14ac:dyDescent="0.25">
      <c r="A264" s="18"/>
      <c r="B264" s="19" t="s">
        <v>211</v>
      </c>
      <c r="C264" s="20"/>
      <c r="D264" s="21" t="s">
        <v>2</v>
      </c>
      <c r="E264" s="21">
        <v>1</v>
      </c>
      <c r="F264" s="3"/>
      <c r="G264" s="33" t="str">
        <f t="shared" ref="G264" si="75">IF(OR(ISTEXT(F264),ISBLANK(F264)), "$   - ",ROUND(E264*F264,2))</f>
        <v xml:space="preserve">$   - </v>
      </c>
    </row>
    <row r="265" spans="1:7" ht="31.2" customHeight="1" x14ac:dyDescent="0.25">
      <c r="A265" s="18" t="s">
        <v>156</v>
      </c>
      <c r="B265" s="27" t="s">
        <v>38</v>
      </c>
      <c r="C265" s="28" t="s">
        <v>34</v>
      </c>
      <c r="D265" s="28"/>
      <c r="E265" s="22"/>
      <c r="F265" s="33"/>
      <c r="G265" s="33"/>
    </row>
    <row r="266" spans="1:7" ht="31.2" customHeight="1" x14ac:dyDescent="0.25">
      <c r="A266" s="18"/>
      <c r="B266" s="29" t="s">
        <v>54</v>
      </c>
      <c r="C266" s="28"/>
      <c r="D266" s="28"/>
      <c r="E266" s="22"/>
      <c r="F266" s="33"/>
      <c r="G266" s="33"/>
    </row>
    <row r="267" spans="1:7" ht="31.2" customHeight="1" x14ac:dyDescent="0.25">
      <c r="A267" s="18"/>
      <c r="B267" s="30" t="s">
        <v>230</v>
      </c>
      <c r="C267" s="28"/>
      <c r="D267" s="26" t="s">
        <v>2</v>
      </c>
      <c r="E267" s="22">
        <v>1</v>
      </c>
      <c r="F267" s="3"/>
      <c r="G267" s="33" t="str">
        <f t="shared" ref="G267" si="76">IF(OR(ISTEXT(F267),ISBLANK(F267)), "$   - ",ROUND(E267*F267,2))</f>
        <v xml:space="preserve">$   - </v>
      </c>
    </row>
    <row r="268" spans="1:7" ht="31.2" customHeight="1" x14ac:dyDescent="0.25">
      <c r="A268" s="18"/>
      <c r="B268" s="29" t="s">
        <v>190</v>
      </c>
      <c r="C268" s="28"/>
      <c r="D268" s="28"/>
      <c r="E268" s="22"/>
      <c r="F268" s="33"/>
      <c r="G268" s="33"/>
    </row>
    <row r="269" spans="1:7" ht="31.2" customHeight="1" x14ac:dyDescent="0.25">
      <c r="A269" s="18"/>
      <c r="B269" s="30" t="s">
        <v>215</v>
      </c>
      <c r="C269" s="28"/>
      <c r="D269" s="21" t="s">
        <v>2</v>
      </c>
      <c r="E269" s="22">
        <v>1</v>
      </c>
      <c r="F269" s="3"/>
      <c r="G269" s="33" t="str">
        <f t="shared" ref="G269:G275" si="77">IF(OR(ISTEXT(F269),ISBLANK(F269)), "$   - ",ROUND(E269*F269,2))</f>
        <v xml:space="preserve">$   - </v>
      </c>
    </row>
    <row r="270" spans="1:7" ht="31.2" customHeight="1" x14ac:dyDescent="0.25">
      <c r="A270" s="18"/>
      <c r="B270" s="30" t="s">
        <v>216</v>
      </c>
      <c r="C270" s="28"/>
      <c r="D270" s="26" t="s">
        <v>2</v>
      </c>
      <c r="E270" s="22">
        <v>1</v>
      </c>
      <c r="F270" s="3"/>
      <c r="G270" s="33" t="str">
        <f t="shared" si="77"/>
        <v xml:space="preserve">$   - </v>
      </c>
    </row>
    <row r="271" spans="1:7" ht="31.95" customHeight="1" x14ac:dyDescent="0.25">
      <c r="A271" s="18"/>
      <c r="B271" s="30" t="s">
        <v>197</v>
      </c>
      <c r="C271" s="28"/>
      <c r="D271" s="26" t="s">
        <v>2</v>
      </c>
      <c r="E271" s="22">
        <v>1</v>
      </c>
      <c r="F271" s="3"/>
      <c r="G271" s="33" t="str">
        <f t="shared" ref="G271" si="78">IF(OR(ISTEXT(F271),ISBLANK(F271)), "$   - ",ROUND(E271*F271,2))</f>
        <v xml:space="preserve">$   - </v>
      </c>
    </row>
    <row r="272" spans="1:7" ht="31.95" customHeight="1" x14ac:dyDescent="0.25">
      <c r="A272" s="18"/>
      <c r="B272" s="30" t="s">
        <v>232</v>
      </c>
      <c r="C272" s="28"/>
      <c r="D272" s="26" t="s">
        <v>2</v>
      </c>
      <c r="E272" s="22">
        <v>1</v>
      </c>
      <c r="F272" s="3"/>
      <c r="G272" s="33" t="str">
        <f t="shared" si="77"/>
        <v xml:space="preserve">$   - </v>
      </c>
    </row>
    <row r="273" spans="1:17" s="2" customFormat="1" ht="30" customHeight="1" x14ac:dyDescent="0.25">
      <c r="A273" s="18"/>
      <c r="B273" s="30" t="s">
        <v>233</v>
      </c>
      <c r="C273" s="28"/>
      <c r="D273" s="21" t="s">
        <v>2</v>
      </c>
      <c r="E273" s="22">
        <v>1</v>
      </c>
      <c r="F273" s="3"/>
      <c r="G273" s="33" t="str">
        <f t="shared" si="77"/>
        <v xml:space="preserve">$   - </v>
      </c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s="2" customFormat="1" ht="30" customHeight="1" x14ac:dyDescent="0.25">
      <c r="A274" s="18"/>
      <c r="B274" s="30" t="s">
        <v>234</v>
      </c>
      <c r="C274" s="28"/>
      <c r="D274" s="26" t="s">
        <v>2</v>
      </c>
      <c r="E274" s="22">
        <v>1</v>
      </c>
      <c r="F274" s="3"/>
      <c r="G274" s="33" t="str">
        <f t="shared" si="77"/>
        <v xml:space="preserve">$   - </v>
      </c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ht="31.2" customHeight="1" x14ac:dyDescent="0.25">
      <c r="A275" s="18"/>
      <c r="B275" s="30" t="s">
        <v>235</v>
      </c>
      <c r="C275" s="28"/>
      <c r="D275" s="26" t="s">
        <v>2</v>
      </c>
      <c r="E275" s="22">
        <v>1</v>
      </c>
      <c r="F275" s="3"/>
      <c r="G275" s="33" t="str">
        <f t="shared" si="77"/>
        <v xml:space="preserve">$   - </v>
      </c>
    </row>
    <row r="276" spans="1:17" ht="31.2" customHeight="1" x14ac:dyDescent="0.25">
      <c r="A276" s="18"/>
      <c r="B276" s="29" t="s">
        <v>191</v>
      </c>
      <c r="C276" s="28"/>
      <c r="D276" s="28"/>
      <c r="E276" s="22"/>
      <c r="F276" s="33"/>
      <c r="G276" s="33"/>
    </row>
    <row r="277" spans="1:17" ht="31.2" customHeight="1" x14ac:dyDescent="0.25">
      <c r="A277" s="18"/>
      <c r="B277" s="30" t="s">
        <v>214</v>
      </c>
      <c r="C277" s="28"/>
      <c r="D277" s="21" t="s">
        <v>2</v>
      </c>
      <c r="E277" s="22">
        <v>1</v>
      </c>
      <c r="F277" s="3"/>
      <c r="G277" s="33" t="str">
        <f t="shared" ref="G277" si="79">IF(OR(ISTEXT(F277),ISBLANK(F277)), "$   - ",ROUND(E277*F277,2))</f>
        <v xml:space="preserve">$   - </v>
      </c>
    </row>
    <row r="278" spans="1:17" ht="31.2" customHeight="1" x14ac:dyDescent="0.25">
      <c r="A278" s="18" t="s">
        <v>157</v>
      </c>
      <c r="B278" s="24" t="s">
        <v>39</v>
      </c>
      <c r="C278" s="20" t="s">
        <v>34</v>
      </c>
      <c r="D278" s="21"/>
      <c r="E278" s="22"/>
      <c r="F278" s="33"/>
      <c r="G278" s="33"/>
    </row>
    <row r="279" spans="1:17" ht="31.2" customHeight="1" x14ac:dyDescent="0.25">
      <c r="A279" s="18"/>
      <c r="B279" s="19" t="s">
        <v>219</v>
      </c>
      <c r="C279" s="20"/>
      <c r="D279" s="26"/>
      <c r="E279" s="20"/>
      <c r="F279" s="33"/>
      <c r="G279" s="33"/>
    </row>
    <row r="280" spans="1:17" ht="31.2" customHeight="1" x14ac:dyDescent="0.25">
      <c r="A280" s="18"/>
      <c r="B280" s="23" t="s">
        <v>35</v>
      </c>
      <c r="C280" s="20"/>
      <c r="D280" s="21" t="s">
        <v>41</v>
      </c>
      <c r="E280" s="21">
        <v>5</v>
      </c>
      <c r="F280" s="3"/>
      <c r="G280" s="33" t="str">
        <f t="shared" ref="G280" si="80">IF(OR(ISTEXT(F280),ISBLANK(F280)), "$   - ",ROUND(E280*F280,2))</f>
        <v xml:space="preserve">$   - </v>
      </c>
    </row>
    <row r="281" spans="1:17" ht="31.2" customHeight="1" x14ac:dyDescent="0.25">
      <c r="A281" s="18" t="s">
        <v>158</v>
      </c>
      <c r="B281" s="116" t="s">
        <v>42</v>
      </c>
      <c r="C281" s="20" t="s">
        <v>34</v>
      </c>
      <c r="D281" s="21"/>
      <c r="E281" s="22"/>
      <c r="F281" s="33"/>
      <c r="G281" s="33"/>
    </row>
    <row r="282" spans="1:17" ht="31.95" customHeight="1" x14ac:dyDescent="0.25">
      <c r="A282" s="18"/>
      <c r="B282" s="19" t="s">
        <v>224</v>
      </c>
      <c r="C282" s="20"/>
      <c r="D282" s="21" t="s">
        <v>2</v>
      </c>
      <c r="E282" s="22">
        <v>1</v>
      </c>
      <c r="F282" s="3"/>
      <c r="G282" s="33" t="str">
        <f t="shared" ref="G282" si="81">IF(OR(ISTEXT(F282),ISBLANK(F282)), "$   - ",ROUND(E282*F282,2))</f>
        <v xml:space="preserve">$   - </v>
      </c>
    </row>
    <row r="283" spans="1:17" ht="30" customHeight="1" x14ac:dyDescent="0.25">
      <c r="A283" s="18" t="s">
        <v>159</v>
      </c>
      <c r="B283" s="24" t="s">
        <v>62</v>
      </c>
      <c r="C283" s="20" t="s">
        <v>34</v>
      </c>
      <c r="D283" s="26"/>
      <c r="E283" s="20"/>
      <c r="F283" s="33"/>
      <c r="G283" s="33"/>
    </row>
    <row r="284" spans="1:17" ht="30" customHeight="1" x14ac:dyDescent="0.25">
      <c r="A284" s="18"/>
      <c r="B284" s="19" t="s">
        <v>224</v>
      </c>
      <c r="C284" s="20"/>
      <c r="D284" s="21" t="s">
        <v>2</v>
      </c>
      <c r="E284" s="22">
        <v>1</v>
      </c>
      <c r="F284" s="4"/>
      <c r="G284" s="33" t="str">
        <f t="shared" ref="G284:G285" si="82">IF(OR(ISTEXT(F284),ISBLANK(F284)), "$   - ",ROUND(E284*F284,2))</f>
        <v xml:space="preserve">$   - </v>
      </c>
    </row>
    <row r="285" spans="1:17" ht="30" customHeight="1" x14ac:dyDescent="0.25">
      <c r="A285" s="18"/>
      <c r="B285" s="19" t="s">
        <v>223</v>
      </c>
      <c r="C285" s="20"/>
      <c r="D285" s="26" t="s">
        <v>2</v>
      </c>
      <c r="E285" s="20">
        <v>1</v>
      </c>
      <c r="F285" s="4"/>
      <c r="G285" s="33" t="str">
        <f t="shared" si="82"/>
        <v xml:space="preserve">$   - </v>
      </c>
    </row>
    <row r="286" spans="1:17" ht="30" customHeight="1" x14ac:dyDescent="0.25">
      <c r="A286" s="18" t="s">
        <v>160</v>
      </c>
      <c r="B286" s="24" t="s">
        <v>65</v>
      </c>
      <c r="C286" s="20" t="s">
        <v>34</v>
      </c>
      <c r="D286" s="26"/>
      <c r="E286" s="20"/>
      <c r="F286" s="33"/>
      <c r="G286" s="33"/>
    </row>
    <row r="287" spans="1:17" ht="30" customHeight="1" x14ac:dyDescent="0.25">
      <c r="A287" s="18"/>
      <c r="B287" s="19" t="s">
        <v>224</v>
      </c>
      <c r="C287" s="20"/>
      <c r="D287" s="21" t="s">
        <v>2</v>
      </c>
      <c r="E287" s="22">
        <v>1</v>
      </c>
      <c r="F287" s="4"/>
      <c r="G287" s="33" t="str">
        <f t="shared" ref="G287:G288" si="83">IF(OR(ISTEXT(F287),ISBLANK(F287)), "$   - ",ROUND(E287*F287,2))</f>
        <v xml:space="preserve">$   - </v>
      </c>
    </row>
    <row r="288" spans="1:17" ht="30" customHeight="1" x14ac:dyDescent="0.25">
      <c r="A288" s="18"/>
      <c r="B288" s="19" t="s">
        <v>223</v>
      </c>
      <c r="C288" s="20"/>
      <c r="D288" s="26" t="s">
        <v>2</v>
      </c>
      <c r="E288" s="20">
        <v>1</v>
      </c>
      <c r="F288" s="4"/>
      <c r="G288" s="33" t="str">
        <f t="shared" si="83"/>
        <v xml:space="preserve">$   - </v>
      </c>
    </row>
    <row r="289" spans="1:7" ht="31.2" customHeight="1" x14ac:dyDescent="0.25">
      <c r="A289" s="18" t="s">
        <v>161</v>
      </c>
      <c r="B289" s="99" t="s">
        <v>63</v>
      </c>
      <c r="C289" s="20" t="s">
        <v>34</v>
      </c>
      <c r="D289" s="21"/>
      <c r="E289" s="21"/>
      <c r="F289" s="33"/>
      <c r="G289" s="33"/>
    </row>
    <row r="290" spans="1:7" ht="31.2" customHeight="1" x14ac:dyDescent="0.25">
      <c r="A290" s="18"/>
      <c r="B290" s="19" t="s">
        <v>124</v>
      </c>
      <c r="C290" s="20"/>
      <c r="D290" s="21"/>
      <c r="E290" s="21"/>
      <c r="F290" s="33"/>
      <c r="G290" s="33"/>
    </row>
    <row r="291" spans="1:7" ht="31.2" customHeight="1" x14ac:dyDescent="0.25">
      <c r="A291" s="18"/>
      <c r="B291" s="126" t="s">
        <v>220</v>
      </c>
      <c r="C291" s="20"/>
      <c r="D291" s="21" t="s">
        <v>41</v>
      </c>
      <c r="E291" s="21">
        <v>10</v>
      </c>
      <c r="F291" s="3"/>
      <c r="G291" s="33" t="str">
        <f t="shared" ref="G291:G293" si="84">IF(OR(ISTEXT(F291),ISBLANK(F291)), "$   - ",ROUND(E291*F291,2))</f>
        <v xml:space="preserve">$   - </v>
      </c>
    </row>
    <row r="292" spans="1:7" ht="31.2" customHeight="1" x14ac:dyDescent="0.25">
      <c r="A292" s="18"/>
      <c r="B292" s="126" t="s">
        <v>221</v>
      </c>
      <c r="C292" s="20"/>
      <c r="D292" s="21" t="s">
        <v>41</v>
      </c>
      <c r="E292" s="21">
        <v>10</v>
      </c>
      <c r="F292" s="3"/>
      <c r="G292" s="33" t="str">
        <f t="shared" si="84"/>
        <v xml:space="preserve">$   - </v>
      </c>
    </row>
    <row r="293" spans="1:7" ht="31.2" customHeight="1" x14ac:dyDescent="0.25">
      <c r="A293" s="18"/>
      <c r="B293" s="126" t="s">
        <v>222</v>
      </c>
      <c r="C293" s="20"/>
      <c r="D293" s="21" t="s">
        <v>41</v>
      </c>
      <c r="E293" s="21">
        <v>10</v>
      </c>
      <c r="F293" s="3"/>
      <c r="G293" s="33" t="str">
        <f t="shared" si="84"/>
        <v xml:space="preserve">$   - </v>
      </c>
    </row>
    <row r="294" spans="1:7" ht="31.95" customHeight="1" x14ac:dyDescent="0.25">
      <c r="A294" s="18" t="s">
        <v>162</v>
      </c>
      <c r="B294" s="24" t="s">
        <v>43</v>
      </c>
      <c r="C294" s="20" t="s">
        <v>34</v>
      </c>
      <c r="D294" s="21"/>
      <c r="E294" s="22"/>
      <c r="F294" s="33"/>
      <c r="G294" s="33"/>
    </row>
    <row r="295" spans="1:7" ht="31.95" customHeight="1" x14ac:dyDescent="0.25">
      <c r="A295" s="18"/>
      <c r="B295" s="19" t="s">
        <v>199</v>
      </c>
      <c r="C295" s="20"/>
      <c r="D295" s="21"/>
      <c r="E295" s="22"/>
      <c r="F295" s="33"/>
      <c r="G295" s="33"/>
    </row>
    <row r="296" spans="1:7" ht="31.95" customHeight="1" x14ac:dyDescent="0.25">
      <c r="A296" s="18"/>
      <c r="B296" s="23" t="s">
        <v>236</v>
      </c>
      <c r="C296" s="20"/>
      <c r="D296" s="21" t="s">
        <v>2</v>
      </c>
      <c r="E296" s="22">
        <v>1</v>
      </c>
      <c r="F296" s="3"/>
      <c r="G296" s="33" t="str">
        <f t="shared" ref="G296" si="85">IF(OR(ISTEXT(F296),ISBLANK(F296)), "$   - ",ROUND(E296*F296,2))</f>
        <v xml:space="preserve">$   - </v>
      </c>
    </row>
    <row r="297" spans="1:7" x14ac:dyDescent="0.25">
      <c r="A297" s="18" t="s">
        <v>218</v>
      </c>
      <c r="B297" s="24" t="s">
        <v>273</v>
      </c>
      <c r="C297" s="20" t="s">
        <v>34</v>
      </c>
      <c r="D297" s="21"/>
      <c r="E297" s="22"/>
      <c r="F297" s="33"/>
      <c r="G297" s="33"/>
    </row>
    <row r="298" spans="1:7" x14ac:dyDescent="0.25">
      <c r="A298" s="18"/>
      <c r="B298" s="19" t="s">
        <v>224</v>
      </c>
      <c r="C298" s="20"/>
      <c r="D298" s="26" t="s">
        <v>2</v>
      </c>
      <c r="E298" s="22">
        <v>1</v>
      </c>
      <c r="F298" s="3"/>
      <c r="G298" s="33" t="str">
        <f>IF(OR(ISTEXT(F298),ISBLANK(F298)), "$   - ",ROUND(E298*F298,2))</f>
        <v xml:space="preserve">$   - </v>
      </c>
    </row>
    <row r="299" spans="1:7" x14ac:dyDescent="0.25">
      <c r="A299" s="18" t="s">
        <v>163</v>
      </c>
      <c r="B299" s="99" t="s">
        <v>67</v>
      </c>
      <c r="C299" s="20" t="s">
        <v>34</v>
      </c>
      <c r="D299" s="26"/>
      <c r="E299" s="26"/>
      <c r="F299" s="34"/>
      <c r="G299" s="33"/>
    </row>
    <row r="300" spans="1:7" x14ac:dyDescent="0.25">
      <c r="A300" s="18"/>
      <c r="B300" s="19" t="s">
        <v>225</v>
      </c>
      <c r="C300" s="20"/>
      <c r="D300" s="21" t="s">
        <v>2</v>
      </c>
      <c r="E300" s="22">
        <v>5</v>
      </c>
      <c r="F300" s="4"/>
      <c r="G300" s="33" t="str">
        <f t="shared" ref="G300:G311" si="86">IF(OR(ISTEXT(F300),ISBLANK(F300)), "$   - ",ROUND(E300*F300,2))</f>
        <v xml:space="preserve">$   - </v>
      </c>
    </row>
    <row r="301" spans="1:7" x14ac:dyDescent="0.25">
      <c r="A301" s="18"/>
      <c r="B301" s="19" t="s">
        <v>226</v>
      </c>
      <c r="C301" s="20"/>
      <c r="D301" s="21" t="s">
        <v>2</v>
      </c>
      <c r="E301" s="20">
        <v>5</v>
      </c>
      <c r="F301" s="4"/>
      <c r="G301" s="33" t="str">
        <f t="shared" si="86"/>
        <v xml:space="preserve">$   - </v>
      </c>
    </row>
    <row r="302" spans="1:7" x14ac:dyDescent="0.25">
      <c r="A302" s="18"/>
      <c r="B302" s="19" t="s">
        <v>227</v>
      </c>
      <c r="C302" s="20"/>
      <c r="D302" s="21" t="s">
        <v>2</v>
      </c>
      <c r="E302" s="21">
        <v>1</v>
      </c>
      <c r="F302" s="4"/>
      <c r="G302" s="33" t="str">
        <f t="shared" si="86"/>
        <v xml:space="preserve">$   - </v>
      </c>
    </row>
    <row r="303" spans="1:7" x14ac:dyDescent="0.25">
      <c r="A303" s="18" t="s">
        <v>164</v>
      </c>
      <c r="B303" s="127" t="s">
        <v>119</v>
      </c>
      <c r="C303" s="26" t="s">
        <v>34</v>
      </c>
      <c r="D303" s="26"/>
      <c r="E303" s="26"/>
      <c r="F303" s="34"/>
      <c r="G303" s="33"/>
    </row>
    <row r="304" spans="1:7" x14ac:dyDescent="0.25">
      <c r="A304" s="18"/>
      <c r="B304" s="19" t="s">
        <v>225</v>
      </c>
      <c r="C304" s="20"/>
      <c r="D304" s="21" t="s">
        <v>120</v>
      </c>
      <c r="E304" s="22">
        <v>10</v>
      </c>
      <c r="F304" s="4"/>
      <c r="G304" s="33" t="str">
        <f t="shared" ref="G304:G306" si="87">IF(OR(ISTEXT(F304),ISBLANK(F304)), "$   - ",ROUND(E304*F304,2))</f>
        <v xml:space="preserve">$   - </v>
      </c>
    </row>
    <row r="305" spans="1:7" x14ac:dyDescent="0.25">
      <c r="A305" s="18"/>
      <c r="B305" s="19" t="s">
        <v>226</v>
      </c>
      <c r="C305" s="20"/>
      <c r="D305" s="21" t="s">
        <v>120</v>
      </c>
      <c r="E305" s="20">
        <v>10</v>
      </c>
      <c r="F305" s="4"/>
      <c r="G305" s="33" t="str">
        <f t="shared" si="87"/>
        <v xml:space="preserve">$   - </v>
      </c>
    </row>
    <row r="306" spans="1:7" x14ac:dyDescent="0.25">
      <c r="A306" s="18"/>
      <c r="B306" s="19" t="s">
        <v>227</v>
      </c>
      <c r="C306" s="20"/>
      <c r="D306" s="21" t="s">
        <v>120</v>
      </c>
      <c r="E306" s="21">
        <v>5</v>
      </c>
      <c r="F306" s="4"/>
      <c r="G306" s="33" t="str">
        <f t="shared" si="87"/>
        <v xml:space="preserve">$   - </v>
      </c>
    </row>
    <row r="307" spans="1:7" x14ac:dyDescent="0.25">
      <c r="A307" s="18" t="s">
        <v>165</v>
      </c>
      <c r="B307" s="99" t="s">
        <v>32</v>
      </c>
      <c r="C307" s="26" t="s">
        <v>138</v>
      </c>
      <c r="D307" s="26" t="s">
        <v>30</v>
      </c>
      <c r="E307" s="21">
        <v>40</v>
      </c>
      <c r="F307" s="4"/>
      <c r="G307" s="33" t="str">
        <f t="shared" si="86"/>
        <v xml:space="preserve">$   - </v>
      </c>
    </row>
    <row r="308" spans="1:7" ht="31.2" customHeight="1" x14ac:dyDescent="0.25">
      <c r="A308" s="18" t="s">
        <v>166</v>
      </c>
      <c r="B308" s="24" t="s">
        <v>47</v>
      </c>
      <c r="C308" s="26" t="s">
        <v>147</v>
      </c>
      <c r="D308" s="26"/>
      <c r="E308" s="20"/>
      <c r="F308" s="33"/>
      <c r="G308" s="33"/>
    </row>
    <row r="309" spans="1:7" ht="31.2" customHeight="1" x14ac:dyDescent="0.25">
      <c r="A309" s="18"/>
      <c r="B309" s="19" t="s">
        <v>254</v>
      </c>
      <c r="C309" s="26"/>
      <c r="D309" s="21" t="s">
        <v>30</v>
      </c>
      <c r="E309" s="21">
        <v>10</v>
      </c>
      <c r="F309" s="4"/>
      <c r="G309" s="33" t="str">
        <f t="shared" ref="G309" si="88">IF(OR(ISTEXT(F309),ISBLANK(F309)), "$   - ",ROUND(E309*F309,2))</f>
        <v xml:space="preserve">$   - </v>
      </c>
    </row>
    <row r="310" spans="1:7" x14ac:dyDescent="0.25">
      <c r="A310" s="18" t="s">
        <v>167</v>
      </c>
      <c r="B310" s="99" t="s">
        <v>126</v>
      </c>
      <c r="C310" s="26" t="s">
        <v>139</v>
      </c>
      <c r="D310" s="26"/>
      <c r="E310" s="20"/>
      <c r="F310" s="33"/>
      <c r="G310" s="33"/>
    </row>
    <row r="311" spans="1:7" x14ac:dyDescent="0.25">
      <c r="A311" s="18"/>
      <c r="B311" s="19" t="s">
        <v>129</v>
      </c>
      <c r="C311" s="20"/>
      <c r="D311" s="21" t="s">
        <v>2</v>
      </c>
      <c r="E311" s="22">
        <v>1</v>
      </c>
      <c r="F311" s="3"/>
      <c r="G311" s="33" t="str">
        <f t="shared" si="86"/>
        <v xml:space="preserve">$   - </v>
      </c>
    </row>
    <row r="312" spans="1:7" x14ac:dyDescent="0.25">
      <c r="A312" s="18"/>
      <c r="B312" s="19" t="s">
        <v>217</v>
      </c>
      <c r="C312" s="20"/>
      <c r="D312" s="21" t="s">
        <v>2</v>
      </c>
      <c r="E312" s="22">
        <v>1</v>
      </c>
      <c r="F312" s="4"/>
      <c r="G312" s="33" t="str">
        <f t="shared" ref="G312" si="89">IF(OR(ISTEXT(F312),ISBLANK(F312)), "$   - ",ROUND(E312*F312,2))</f>
        <v xml:space="preserve">$   - </v>
      </c>
    </row>
    <row r="313" spans="1:7" x14ac:dyDescent="0.25">
      <c r="A313" s="18" t="s">
        <v>168</v>
      </c>
      <c r="B313" s="99" t="s">
        <v>127</v>
      </c>
      <c r="C313" s="26" t="s">
        <v>139</v>
      </c>
      <c r="D313" s="21"/>
      <c r="E313" s="22"/>
      <c r="F313" s="33"/>
      <c r="G313" s="33"/>
    </row>
    <row r="314" spans="1:7" x14ac:dyDescent="0.25">
      <c r="A314" s="18"/>
      <c r="B314" s="19" t="s">
        <v>128</v>
      </c>
      <c r="C314" s="20"/>
      <c r="D314" s="21" t="s">
        <v>2</v>
      </c>
      <c r="E314" s="22">
        <v>1</v>
      </c>
      <c r="F314" s="4"/>
      <c r="G314" s="33" t="str">
        <f t="shared" ref="G314" si="90">IF(OR(ISTEXT(F314),ISBLANK(F314)), "$   - ",ROUND(E314*F314,2))</f>
        <v xml:space="preserve">$   - </v>
      </c>
    </row>
    <row r="315" spans="1:7" ht="15.6" x14ac:dyDescent="0.25">
      <c r="A315" s="18" t="s">
        <v>169</v>
      </c>
      <c r="B315" s="99" t="s">
        <v>131</v>
      </c>
      <c r="C315" s="26" t="s">
        <v>140</v>
      </c>
      <c r="D315" s="28" t="s">
        <v>132</v>
      </c>
      <c r="E315" s="22">
        <v>10</v>
      </c>
      <c r="F315" s="3"/>
      <c r="G315" s="33" t="str">
        <f t="shared" ref="G315:G316" si="91">IF(OR(ISTEXT(F315),ISBLANK(F315)), "$   - ",ROUND(E315*F315,2))</f>
        <v xml:space="preserve">$   - </v>
      </c>
    </row>
    <row r="316" spans="1:7" ht="15.6" x14ac:dyDescent="0.25">
      <c r="A316" s="18" t="s">
        <v>170</v>
      </c>
      <c r="B316" s="99" t="s">
        <v>238</v>
      </c>
      <c r="C316" s="26" t="s">
        <v>255</v>
      </c>
      <c r="D316" s="28" t="s">
        <v>132</v>
      </c>
      <c r="E316" s="22">
        <v>10</v>
      </c>
      <c r="F316" s="3"/>
      <c r="G316" s="33" t="str">
        <f t="shared" si="91"/>
        <v xml:space="preserve">$   - </v>
      </c>
    </row>
    <row r="317" spans="1:7" ht="15.6" thickBot="1" x14ac:dyDescent="0.3">
      <c r="A317" s="40" t="str">
        <f>A259</f>
        <v>G</v>
      </c>
      <c r="B317" s="37" t="str">
        <f>B259</f>
        <v>Provisional Items</v>
      </c>
      <c r="C317" s="38"/>
      <c r="D317" s="38"/>
      <c r="E317" s="38"/>
      <c r="F317" s="35" t="s">
        <v>15</v>
      </c>
      <c r="G317" s="36">
        <f>SUM(G260:G316)</f>
        <v>0</v>
      </c>
    </row>
    <row r="318" spans="1:7" ht="15.6" thickTop="1" x14ac:dyDescent="0.25">
      <c r="A318" s="128" t="s">
        <v>171</v>
      </c>
      <c r="B318" s="129"/>
      <c r="C318" s="129"/>
      <c r="D318" s="129"/>
      <c r="E318" s="129"/>
      <c r="F318" s="129"/>
      <c r="G318" s="130"/>
    </row>
    <row r="319" spans="1:7" ht="15.6" x14ac:dyDescent="0.25">
      <c r="A319" s="133" t="s">
        <v>172</v>
      </c>
      <c r="B319" s="134" t="s">
        <v>143</v>
      </c>
      <c r="C319" s="134"/>
      <c r="D319" s="134"/>
      <c r="E319" s="134"/>
      <c r="F319" s="134"/>
      <c r="G319" s="134"/>
    </row>
    <row r="320" spans="1:7" x14ac:dyDescent="0.25">
      <c r="A320" s="135" t="s">
        <v>173</v>
      </c>
      <c r="B320" s="136" t="s">
        <v>145</v>
      </c>
      <c r="C320" s="137" t="s">
        <v>100</v>
      </c>
      <c r="D320" s="138" t="s">
        <v>146</v>
      </c>
      <c r="E320" s="139">
        <v>1</v>
      </c>
      <c r="F320" s="140">
        <v>100000</v>
      </c>
      <c r="G320" s="141">
        <f t="shared" ref="G320" si="92">IF(OR(ISTEXT(F320),ISBLANK(F320)), "$   - ",ROUND(E320*F320,2))</f>
        <v>100000</v>
      </c>
    </row>
    <row r="321" spans="1:7" ht="15.6" thickBot="1" x14ac:dyDescent="0.3">
      <c r="A321" s="40" t="s">
        <v>172</v>
      </c>
      <c r="B321" s="142" t="str">
        <f>B319</f>
        <v>Cash Allowance for Additional Work</v>
      </c>
      <c r="C321" s="143"/>
      <c r="D321" s="143"/>
      <c r="E321" s="144"/>
      <c r="F321" s="35" t="s">
        <v>15</v>
      </c>
      <c r="G321" s="36">
        <f>SUM(G320)</f>
        <v>100000</v>
      </c>
    </row>
    <row r="322" spans="1:7" ht="15.6" thickTop="1" x14ac:dyDescent="0.25">
      <c r="A322" s="145"/>
      <c r="B322" s="146" t="s">
        <v>26</v>
      </c>
      <c r="C322" s="147"/>
      <c r="D322" s="148"/>
      <c r="E322" s="147"/>
      <c r="F322" s="149"/>
      <c r="G322" s="150"/>
    </row>
    <row r="323" spans="1:7" x14ac:dyDescent="0.25">
      <c r="A323" s="151" t="s">
        <v>27</v>
      </c>
      <c r="B323" s="152"/>
      <c r="C323" s="152"/>
      <c r="D323" s="152"/>
      <c r="E323" s="152"/>
      <c r="F323" s="57"/>
      <c r="G323" s="153"/>
    </row>
    <row r="324" spans="1:7" ht="15.6" thickBot="1" x14ac:dyDescent="0.3">
      <c r="A324" s="154" t="str">
        <f>A7</f>
        <v>A</v>
      </c>
      <c r="B324" s="155" t="str">
        <f>B7</f>
        <v>Royal Crescent - McGregor Street to McGregor Street</v>
      </c>
      <c r="C324" s="156"/>
      <c r="D324" s="156"/>
      <c r="E324" s="157"/>
      <c r="F324" s="158" t="s">
        <v>15</v>
      </c>
      <c r="G324" s="159">
        <f>G43</f>
        <v>0</v>
      </c>
    </row>
    <row r="325" spans="1:7" ht="16.2" thickTop="1" thickBot="1" x14ac:dyDescent="0.3">
      <c r="A325" s="154" t="str">
        <f>A45</f>
        <v>B</v>
      </c>
      <c r="B325" s="160" t="str">
        <f>B45</f>
        <v>Royal Avenue - McGregor Street to Andrews Street</v>
      </c>
      <c r="C325" s="161"/>
      <c r="D325" s="161"/>
      <c r="E325" s="162"/>
      <c r="F325" s="158" t="s">
        <v>15</v>
      </c>
      <c r="G325" s="159">
        <f>G70</f>
        <v>0</v>
      </c>
    </row>
    <row r="326" spans="1:7" ht="16.2" thickTop="1" thickBot="1" x14ac:dyDescent="0.3">
      <c r="A326" s="154" t="str">
        <f>A72</f>
        <v>C</v>
      </c>
      <c r="B326" s="160" t="str">
        <f>B72</f>
        <v>Leila Avenue - Main Street to Scotia Street</v>
      </c>
      <c r="C326" s="161"/>
      <c r="D326" s="161"/>
      <c r="E326" s="162"/>
      <c r="F326" s="158" t="s">
        <v>15</v>
      </c>
      <c r="G326" s="159">
        <f>G121</f>
        <v>0</v>
      </c>
    </row>
    <row r="327" spans="1:7" ht="16.2" thickTop="1" thickBot="1" x14ac:dyDescent="0.3">
      <c r="A327" s="154" t="str">
        <f>A123</f>
        <v>D</v>
      </c>
      <c r="B327" s="160" t="str">
        <f>+B123</f>
        <v>Marymound Way - Newton Avenue to Leila Avenue</v>
      </c>
      <c r="C327" s="161"/>
      <c r="D327" s="161"/>
      <c r="E327" s="162"/>
      <c r="F327" s="158" t="s">
        <v>15</v>
      </c>
      <c r="G327" s="159">
        <f>G153</f>
        <v>0</v>
      </c>
    </row>
    <row r="328" spans="1:7" ht="16.2" thickTop="1" thickBot="1" x14ac:dyDescent="0.3">
      <c r="A328" s="154" t="str">
        <f>A155</f>
        <v>E</v>
      </c>
      <c r="B328" s="163" t="str">
        <f>B155</f>
        <v>Scotia Street - Newton Avenue to Scotia Street South Limit</v>
      </c>
      <c r="C328" s="164"/>
      <c r="D328" s="165"/>
      <c r="E328" s="164"/>
      <c r="F328" s="158" t="s">
        <v>15</v>
      </c>
      <c r="G328" s="159">
        <f>G201</f>
        <v>0</v>
      </c>
    </row>
    <row r="329" spans="1:7" ht="16.2" thickTop="1" thickBot="1" x14ac:dyDescent="0.3">
      <c r="A329" s="166" t="str">
        <f>A257</f>
        <v>F</v>
      </c>
      <c r="B329" s="163" t="str">
        <f>B257</f>
        <v>Fortier Avenue - Henderson Highway to Mid-block E</v>
      </c>
      <c r="C329" s="164"/>
      <c r="D329" s="165"/>
      <c r="E329" s="164"/>
      <c r="F329" s="158" t="s">
        <v>15</v>
      </c>
      <c r="G329" s="159">
        <f>G257</f>
        <v>0</v>
      </c>
    </row>
    <row r="330" spans="1:7" ht="16.2" thickTop="1" thickBot="1" x14ac:dyDescent="0.3">
      <c r="A330" s="167" t="str">
        <f>A259</f>
        <v>G</v>
      </c>
      <c r="B330" s="163" t="str">
        <f>+B259</f>
        <v>Provisional Items</v>
      </c>
      <c r="C330" s="164"/>
      <c r="D330" s="165"/>
      <c r="E330" s="164"/>
      <c r="F330" s="158" t="s">
        <v>15</v>
      </c>
      <c r="G330" s="159">
        <f>G317</f>
        <v>0</v>
      </c>
    </row>
    <row r="331" spans="1:7" ht="15.6" thickTop="1" x14ac:dyDescent="0.25">
      <c r="A331" s="168" t="str">
        <f>A319</f>
        <v>H</v>
      </c>
      <c r="B331" s="163" t="str">
        <f>B319</f>
        <v>Cash Allowance for Additional Work</v>
      </c>
      <c r="C331" s="164"/>
      <c r="D331" s="165"/>
      <c r="E331" s="164"/>
      <c r="F331" s="169" t="s">
        <v>15</v>
      </c>
      <c r="G331" s="170">
        <f>G321</f>
        <v>100000</v>
      </c>
    </row>
    <row r="332" spans="1:7" x14ac:dyDescent="0.25">
      <c r="A332" s="171" t="s">
        <v>28</v>
      </c>
      <c r="B332" s="172"/>
      <c r="C332" s="172"/>
      <c r="D332" s="172"/>
      <c r="E332" s="172"/>
      <c r="F332" s="173">
        <f>SUM(G324:G331)</f>
        <v>100000</v>
      </c>
      <c r="G332" s="174"/>
    </row>
  </sheetData>
  <sheetProtection algorithmName="SHA-512" hashValue="uKyqdm/twZQZ2OyrNpV7I6zLI3ttxKImZ3FiUT2+CBkTPfE4SAQpAFmF2VUsPzwsmhEA8HCKbaqTncCBLsDbww==" saltValue="HFLMD+OQdaeE7sreAl62sg==" spinCount="100000" sheet="1" objects="1" scenarios="1" selectLockedCells="1"/>
  <mergeCells count="31">
    <mergeCell ref="B326:E326"/>
    <mergeCell ref="B327:E327"/>
    <mergeCell ref="A332:E332"/>
    <mergeCell ref="F332:G332"/>
    <mergeCell ref="A318:G318"/>
    <mergeCell ref="B319:G319"/>
    <mergeCell ref="B321:E321"/>
    <mergeCell ref="A323:E323"/>
    <mergeCell ref="B324:E324"/>
    <mergeCell ref="B325:E325"/>
    <mergeCell ref="B317:E317"/>
    <mergeCell ref="A71:G71"/>
    <mergeCell ref="B72:G72"/>
    <mergeCell ref="B121:E121"/>
    <mergeCell ref="A122:G122"/>
    <mergeCell ref="B123:G123"/>
    <mergeCell ref="B153:E153"/>
    <mergeCell ref="A154:G154"/>
    <mergeCell ref="B155:G155"/>
    <mergeCell ref="B201:E201"/>
    <mergeCell ref="A258:G258"/>
    <mergeCell ref="B259:G259"/>
    <mergeCell ref="B70:E70"/>
    <mergeCell ref="A202:G202"/>
    <mergeCell ref="B203:G203"/>
    <mergeCell ref="B257:E257"/>
    <mergeCell ref="A6:E6"/>
    <mergeCell ref="B7:G7"/>
    <mergeCell ref="B43:E43"/>
    <mergeCell ref="A44:G44"/>
    <mergeCell ref="B45:G45"/>
  </mergeCells>
  <conditionalFormatting sqref="C15:C20 C22:C30 C50 C53:C55 C85:C86 C265:C277">
    <cfRule type="cellIs" dxfId="20" priority="28" stopIfTrue="1" operator="equal">
      <formula>"CW 2130-R11"</formula>
    </cfRule>
    <cfRule type="cellIs" dxfId="19" priority="29" stopIfTrue="1" operator="equal">
      <formula>"CW 3120-R2"</formula>
    </cfRule>
    <cfRule type="cellIs" dxfId="18" priority="30" stopIfTrue="1" operator="equal">
      <formula>"CW 3240-R7"</formula>
    </cfRule>
  </conditionalFormatting>
  <conditionalFormatting sqref="C46">
    <cfRule type="cellIs" dxfId="17" priority="25" stopIfTrue="1" operator="equal">
      <formula>"CW 2130-R11"</formula>
    </cfRule>
    <cfRule type="cellIs" dxfId="16" priority="26" stopIfTrue="1" operator="equal">
      <formula>"CW 3120-R2"</formula>
    </cfRule>
    <cfRule type="cellIs" dxfId="15" priority="27" stopIfTrue="1" operator="equal">
      <formula>"CW 3240-R7"</formula>
    </cfRule>
  </conditionalFormatting>
  <conditionalFormatting sqref="C57:C65">
    <cfRule type="cellIs" dxfId="14" priority="22" stopIfTrue="1" operator="equal">
      <formula>"CW 2130-R11"</formula>
    </cfRule>
    <cfRule type="cellIs" dxfId="13" priority="23" stopIfTrue="1" operator="equal">
      <formula>"CW 3120-R2"</formula>
    </cfRule>
    <cfRule type="cellIs" dxfId="12" priority="24" stopIfTrue="1" operator="equal">
      <formula>"CW 3240-R7"</formula>
    </cfRule>
  </conditionalFormatting>
  <conditionalFormatting sqref="C77">
    <cfRule type="cellIs" dxfId="11" priority="13" stopIfTrue="1" operator="equal">
      <formula>"CW 2130-R11"</formula>
    </cfRule>
    <cfRule type="cellIs" dxfId="10" priority="14" stopIfTrue="1" operator="equal">
      <formula>"CW 3120-R2"</formula>
    </cfRule>
    <cfRule type="cellIs" dxfId="9" priority="15" stopIfTrue="1" operator="equal">
      <formula>"CW 3240-R7"</formula>
    </cfRule>
  </conditionalFormatting>
  <conditionalFormatting sqref="C88:C91">
    <cfRule type="cellIs" dxfId="8" priority="19" stopIfTrue="1" operator="equal">
      <formula>"CW 2130-R11"</formula>
    </cfRule>
    <cfRule type="cellIs" dxfId="7" priority="20" stopIfTrue="1" operator="equal">
      <formula>"CW 3120-R2"</formula>
    </cfRule>
    <cfRule type="cellIs" dxfId="6" priority="21" stopIfTrue="1" operator="equal">
      <formula>"CW 3240-R7"</formula>
    </cfRule>
  </conditionalFormatting>
  <conditionalFormatting sqref="C95:C96">
    <cfRule type="cellIs" dxfId="5" priority="7" stopIfTrue="1" operator="equal">
      <formula>"CW 2130-R11"</formula>
    </cfRule>
    <cfRule type="cellIs" dxfId="4" priority="8" stopIfTrue="1" operator="equal">
      <formula>"CW 3120-R2"</formula>
    </cfRule>
    <cfRule type="cellIs" dxfId="3" priority="9" stopIfTrue="1" operator="equal">
      <formula>"CW 3240-R7"</formula>
    </cfRule>
  </conditionalFormatting>
  <conditionalFormatting sqref="C218:C219">
    <cfRule type="cellIs" dxfId="2" priority="10" stopIfTrue="1" operator="equal">
      <formula>"CW 2130-R11"</formula>
    </cfRule>
    <cfRule type="cellIs" dxfId="1" priority="11" stopIfTrue="1" operator="equal">
      <formula>"CW 3120-R2"</formula>
    </cfRule>
    <cfRule type="cellIs" dxfId="0" priority="12" stopIfTrue="1" operator="equal">
      <formula>"CW 3240-R7"</formula>
    </cfRule>
  </conditionalFormatting>
  <dataValidations xWindow="1032" yWindow="499" count="3">
    <dataValidation type="decimal" operator="equal" allowBlank="1" showInputMessage="1" showErrorMessage="1" error="Unit Price must be greater than 0_x000a_and cannot include fractions of a cent_x000a_" prompt="Enter your Unit Bid Price._x000a_You do not need to type in the &quot;$&quot;_x000a_" sqref="F260:F264 F320 F97:F98 F42 F204:F212 F220:F237 F119:F120 F156:F192 F278:F316 F116:F117 F143:F144 F196:F200 F239:F243 F246:F247 F146:F152 F124:F141 F40 F250:F256" xr:uid="{EA4CE774-14EB-4CD0-BA27-4BFED6D7FACB}">
      <formula1>IF(F40&gt;=0,ROUND(F40,2),0.01)</formula1>
    </dataValidation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_x000a_" sqref="F99:F104 F73:F75 F78:F84 F92:F94 F213:F217" xr:uid="{A533A174-5EF5-4E2F-91C0-10B6EA0DB6F1}">
      <formula1>IF(F73&gt;=0,ROUND(F73,2),0.01)</formula1>
    </dataValidation>
    <dataValidation type="decimal" operator="equal" allowBlank="1" showInputMessage="1" showErrorMessage="1" error="Unit Price must be greater than 0_x000a_and cannot include fractions of a cent" prompt="Enter your Unit Bid Price._x000a_You do not need to type in the &quot;$&quot;" sqref="F95:F96 F76:F77 F218:F219 F85:F91 F142 F238 F248:F249 F265:F277 F46:F69 F145 F8:F39 F193:F195 F244:F245 F105:F115 F41 F118" xr:uid="{35432132-BFE9-4443-B447-7F932E7D9E62}">
      <formula1>IF(F8&gt;=0,ROUND(F8,2),0.01)</formula1>
    </dataValidation>
  </dataValidations>
  <pageMargins left="0.5" right="0.5" top="0.75" bottom="0.75" header="0.25" footer="0.25"/>
  <pageSetup scale="69" orientation="portrait" r:id="rId1"/>
  <headerFooter alignWithMargins="0">
    <oddHeader>&amp;LThe City of Winnipeg
Tender No. xxxx-yyyy 
&amp;RBid Submission
 Page &amp;P of &amp;N</oddHeader>
    <oddFooter xml:space="preserve">&amp;R__________________
Name of Bidder                    </oddFooter>
  </headerFooter>
  <rowBreaks count="5" manualBreakCount="5">
    <brk id="43" max="6" man="1"/>
    <brk id="70" max="6" man="1"/>
    <brk id="121" max="6" man="1"/>
    <brk id="153" max="6" man="1"/>
    <brk id="2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242-2026_Form_B</vt:lpstr>
      <vt:lpstr>'242-2026_Form_B'!Print_Area</vt:lpstr>
      <vt:lpstr>'242-2026_Form_B'!Print_Titles</vt:lpstr>
      <vt:lpstr>'242-2026_Form_B'!XEVERYTHING</vt:lpstr>
      <vt:lpstr>'242-2026_Form_B'!XITEMS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Johanna Mag-uyon</cp:lastModifiedBy>
  <cp:revision/>
  <cp:lastPrinted>2026-04-09T19:45:18Z</cp:lastPrinted>
  <dcterms:created xsi:type="dcterms:W3CDTF">1999-10-18T14:40:40Z</dcterms:created>
  <dcterms:modified xsi:type="dcterms:W3CDTF">2026-04-16T19:13:53Z</dcterms:modified>
  <cp:category/>
  <cp:contentStatus/>
</cp:coreProperties>
</file>