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defaultThemeVersion="124226"/>
  <mc:AlternateContent xmlns:mc="http://schemas.openxmlformats.org/markup-compatibility/2006">
    <mc:Choice Requires="x15">
      <x15ac:absPath xmlns:x15ac="http://schemas.microsoft.com/office/spreadsheetml/2010/11/ac" url="O:\engineer\ProjectAdmin\Bid Opp Prep\2026\Checked\27-2026 AECOM - Local Streets\"/>
    </mc:Choice>
  </mc:AlternateContent>
  <xr:revisionPtr revIDLastSave="0" documentId="13_ncr:1_{1AB37E3B-6C6D-4659-B6EB-C5EC58D7BA7F}" xr6:coauthVersionLast="47" xr6:coauthVersionMax="47" xr10:uidLastSave="{00000000-0000-0000-0000-000000000000}"/>
  <bookViews>
    <workbookView xWindow="-120" yWindow="-120" windowWidth="29040" windowHeight="15720" firstSheet="3" activeTab="3" xr2:uid="{00000000-000D-0000-FFFF-FFFF00000000}"/>
  </bookViews>
  <sheets>
    <sheet name="Checking Process" sheetId="9" state="hidden" r:id="rId1"/>
    <sheet name="Pay Items" sheetId="37" state="hidden" r:id="rId2"/>
    <sheet name="Number Formats" sheetId="10" state="hidden" r:id="rId3"/>
    <sheet name="27-2026" sheetId="39" r:id="rId4"/>
  </sheets>
  <externalReferences>
    <externalReference r:id="rId5"/>
    <externalReference r:id="rId6"/>
    <externalReference r:id="rId7"/>
    <externalReference r:id="rId8"/>
  </externalReferences>
  <definedNames>
    <definedName name="_10PAGE_1_OF_13" localSheetId="1">'[1]FORM B; PRICES'!#REF!</definedName>
    <definedName name="_10PAGE_1_OF_13">'[2]FORM B; PRICES'!#REF!</definedName>
    <definedName name="_10TENDER_SUBMISSI" localSheetId="2">[3]Sample!#REF!</definedName>
    <definedName name="_11TENDER_NO._181" localSheetId="1">'[4]FORM B; PRICES'!#REF!</definedName>
    <definedName name="_12TENDER_SUBMISSI" localSheetId="3">#REF!</definedName>
    <definedName name="_12TENDER_SUBMISSI" localSheetId="1">'[4]FORM B; PRICES'!#REF!</definedName>
    <definedName name="_12TENDER_SUBMISSI">'[4]FORM B; PRICES'!#REF!</definedName>
    <definedName name="_1PAGE_1_OF_13" localSheetId="3">'27-2026'!#REF!</definedName>
    <definedName name="_1PAGE_1_OF_13" localSheetId="0">[3]Sample!#REF!</definedName>
    <definedName name="_1PAGE_1_OF_13" localSheetId="1">'[4]FORM B; PRICES'!#REF!</definedName>
    <definedName name="_20TENDER_NO._181" localSheetId="1">'[1]FORM B; PRICES'!#REF!</definedName>
    <definedName name="_20TENDER_NO._181">'[2]FORM B; PRICES'!#REF!</definedName>
    <definedName name="_21TENDER_SUBMISSI" localSheetId="1">'[4]FORM B; PRICES'!#REF!</definedName>
    <definedName name="_2PAGE_1_OF_13" localSheetId="2">[3]Sample!#REF!</definedName>
    <definedName name="_30TENDER_SUBMISSI" localSheetId="1">'[1]FORM B; PRICES'!#REF!</definedName>
    <definedName name="_30TENDER_SUBMISSI">'[2]FORM B; PRICES'!#REF!</definedName>
    <definedName name="_4PAGE_1_OF_13" localSheetId="3">#REF!</definedName>
    <definedName name="_4PAGE_1_OF_13" localSheetId="1">'[4]FORM B; PRICES'!#REF!</definedName>
    <definedName name="_4PAGE_1_OF_13">'[4]FORM B; PRICES'!#REF!</definedName>
    <definedName name="_5TENDER_NO._181" localSheetId="3">'27-2026'!#REF!</definedName>
    <definedName name="_5TENDER_NO._181" localSheetId="0">[3]Sample!#REF!</definedName>
    <definedName name="_6TENDER_NO._181" localSheetId="2">[3]Sample!#REF!</definedName>
    <definedName name="_8TENDER_NO._181" localSheetId="3">#REF!</definedName>
    <definedName name="_8TENDER_NO._181" localSheetId="1">'[4]FORM B; PRICES'!#REF!</definedName>
    <definedName name="_8TENDER_NO._181">'[4]FORM B; PRICES'!#REF!</definedName>
    <definedName name="_9TENDER_SUBMISSI" localSheetId="3">'27-2026'!#REF!</definedName>
    <definedName name="_9TENDER_SUBMISSI" localSheetId="0">[3]Sample!#REF!</definedName>
    <definedName name="_xlnm._FilterDatabase" localSheetId="0" hidden="1">'Checking Process'!$A$3:$A$33</definedName>
    <definedName name="_xlnm._FilterDatabase" localSheetId="1" hidden="1">'Pay Items'!$A$2:$O$648</definedName>
    <definedName name="ColumnTypes" localSheetId="3">{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0">{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1">{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3">'27-2026'!#REF!</definedName>
    <definedName name="HEADER" localSheetId="0">[3]Sample!#REF!</definedName>
    <definedName name="HEADER" localSheetId="2">[3]Sample!#REF!</definedName>
    <definedName name="HEADER" localSheetId="1">'[4]FORM B; PRICES'!#REF!</definedName>
    <definedName name="HEADER">'[2]FORM B; PRICES'!#REF!</definedName>
    <definedName name="_xlnm.Print_Area" localSheetId="3">'27-2026'!$B$6:$H$1727</definedName>
    <definedName name="_xlnm.Print_Area" localSheetId="0">'Checking Process'!$A$1:$B$36</definedName>
    <definedName name="_xlnm.Print_Area" localSheetId="1">'Pay Items'!$A$2:$I$647</definedName>
    <definedName name="_xlnm.Print_Titles" localSheetId="3">'27-2026'!$1:$5</definedName>
    <definedName name="_xlnm.Print_Titles" localSheetId="1">'Pay Items'!$2:$2</definedName>
    <definedName name="_xlnm.Print_Titles">#REF!</definedName>
    <definedName name="TEMP" localSheetId="3">'27-2026'!#REF!</definedName>
    <definedName name="TEMP" localSheetId="0">[3]Sample!#REF!</definedName>
    <definedName name="TEMP" localSheetId="2">[3]Sample!#REF!</definedName>
    <definedName name="TEMP" localSheetId="1">'[4]FORM B; PRICES'!#REF!</definedName>
    <definedName name="TEMP">'[2]FORM B; PRICES'!#REF!</definedName>
    <definedName name="TESTHEAD" localSheetId="3">'27-2026'!#REF!</definedName>
    <definedName name="TESTHEAD" localSheetId="0">[3]Sample!#REF!</definedName>
    <definedName name="TESTHEAD" localSheetId="2">[3]Sample!#REF!</definedName>
    <definedName name="TESTHEAD" localSheetId="1">'[4]FORM B; PRICES'!#REF!</definedName>
    <definedName name="TESTHEAD">'[2]FORM B; PRICES'!#REF!</definedName>
    <definedName name="XEVERYTHING" localSheetId="3">'27-2026'!$B$1:$IV$1691</definedName>
    <definedName name="XEverything" localSheetId="1">#REF!</definedName>
    <definedName name="XEverything">#REF!</definedName>
    <definedName name="XITEMS" localSheetId="3">'27-2026'!$B$7:$IV$1691</definedName>
    <definedName name="XItems" localSheetId="1">#REF!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74" i="39" l="1"/>
  <c r="K1574" i="39" s="1"/>
  <c r="I1574" i="39"/>
  <c r="J1573" i="39"/>
  <c r="K1573" i="39" s="1"/>
  <c r="I1573" i="39"/>
  <c r="J1572" i="39"/>
  <c r="K1572" i="39" s="1"/>
  <c r="I1572" i="39"/>
  <c r="K1571" i="39"/>
  <c r="J1571" i="39"/>
  <c r="I1571" i="39"/>
  <c r="J1570" i="39"/>
  <c r="K1570" i="39" s="1"/>
  <c r="I1570" i="39"/>
  <c r="J1569" i="39"/>
  <c r="K1569" i="39" s="1"/>
  <c r="I1569" i="39"/>
  <c r="J1568" i="39"/>
  <c r="K1568" i="39" s="1"/>
  <c r="I1568" i="39"/>
  <c r="J1567" i="39"/>
  <c r="K1567" i="39" s="1"/>
  <c r="I1567" i="39"/>
  <c r="J1566" i="39"/>
  <c r="K1566" i="39" s="1"/>
  <c r="I1566" i="39"/>
  <c r="J1565" i="39"/>
  <c r="K1565" i="39" s="1"/>
  <c r="I1565" i="39"/>
  <c r="J1564" i="39"/>
  <c r="K1564" i="39" s="1"/>
  <c r="I1564" i="39"/>
  <c r="J1563" i="39"/>
  <c r="K1563" i="39" s="1"/>
  <c r="I1563" i="39"/>
  <c r="J1562" i="39"/>
  <c r="K1562" i="39" s="1"/>
  <c r="I1562" i="39"/>
  <c r="J1561" i="39"/>
  <c r="K1561" i="39" s="1"/>
  <c r="I1561" i="39"/>
  <c r="K1560" i="39"/>
  <c r="J1560" i="39"/>
  <c r="I1560" i="39"/>
  <c r="J1559" i="39"/>
  <c r="K1559" i="39" s="1"/>
  <c r="I1559" i="39"/>
  <c r="J1558" i="39"/>
  <c r="K1558" i="39" s="1"/>
  <c r="I1558" i="39"/>
  <c r="J1557" i="39"/>
  <c r="K1557" i="39" s="1"/>
  <c r="I1557" i="39"/>
  <c r="J1556" i="39"/>
  <c r="K1556" i="39" s="1"/>
  <c r="I1556" i="39"/>
  <c r="J1555" i="39"/>
  <c r="K1555" i="39" s="1"/>
  <c r="I1555" i="39"/>
  <c r="J1554" i="39"/>
  <c r="K1554" i="39" s="1"/>
  <c r="I1554" i="39"/>
  <c r="J1553" i="39"/>
  <c r="K1553" i="39" s="1"/>
  <c r="I1553" i="39"/>
  <c r="J1552" i="39"/>
  <c r="K1552" i="39" s="1"/>
  <c r="I1552" i="39"/>
  <c r="J1551" i="39"/>
  <c r="K1551" i="39" s="1"/>
  <c r="I1551" i="39"/>
  <c r="J1550" i="39"/>
  <c r="K1550" i="39" s="1"/>
  <c r="I1550" i="39"/>
  <c r="K1549" i="39"/>
  <c r="J1549" i="39"/>
  <c r="I1549" i="39"/>
  <c r="J1548" i="39"/>
  <c r="K1548" i="39" s="1"/>
  <c r="I1548" i="39"/>
  <c r="J1547" i="39"/>
  <c r="K1547" i="39" s="1"/>
  <c r="I1547" i="39"/>
  <c r="J1546" i="39"/>
  <c r="K1546" i="39" s="1"/>
  <c r="I1546" i="39"/>
  <c r="J1545" i="39"/>
  <c r="K1545" i="39" s="1"/>
  <c r="I1545" i="39"/>
  <c r="J1544" i="39"/>
  <c r="K1544" i="39" s="1"/>
  <c r="I1544" i="39"/>
  <c r="J1543" i="39"/>
  <c r="K1543" i="39" s="1"/>
  <c r="I1543" i="39"/>
  <c r="J1542" i="39"/>
  <c r="K1542" i="39" s="1"/>
  <c r="I1542" i="39"/>
  <c r="J1541" i="39"/>
  <c r="K1541" i="39" s="1"/>
  <c r="I1541" i="39"/>
  <c r="J1540" i="39"/>
  <c r="K1540" i="39" s="1"/>
  <c r="I1540" i="39"/>
  <c r="J1539" i="39"/>
  <c r="K1539" i="39" s="1"/>
  <c r="I1539" i="39"/>
  <c r="K1538" i="39"/>
  <c r="J1538" i="39"/>
  <c r="I1538" i="39"/>
  <c r="J1537" i="39"/>
  <c r="K1537" i="39" s="1"/>
  <c r="I1537" i="39"/>
  <c r="J1536" i="39"/>
  <c r="K1536" i="39" s="1"/>
  <c r="I1536" i="39"/>
  <c r="J1535" i="39"/>
  <c r="K1535" i="39" s="1"/>
  <c r="I1535" i="39"/>
  <c r="J1534" i="39"/>
  <c r="K1534" i="39" s="1"/>
  <c r="I1534" i="39"/>
  <c r="J1533" i="39"/>
  <c r="K1533" i="39" s="1"/>
  <c r="I1533" i="39"/>
  <c r="J1532" i="39"/>
  <c r="K1532" i="39" s="1"/>
  <c r="I1532" i="39"/>
  <c r="H1542" i="39"/>
  <c r="H1540" i="39"/>
  <c r="H1628" i="39"/>
  <c r="H1627" i="39"/>
  <c r="H1624" i="39"/>
  <c r="H1622" i="39"/>
  <c r="H1619" i="39"/>
  <c r="H1617" i="39"/>
  <c r="H1615" i="39"/>
  <c r="H1613" i="39"/>
  <c r="H1610" i="39"/>
  <c r="H1609" i="39"/>
  <c r="H1607" i="39"/>
  <c r="H1604" i="39"/>
  <c r="H1603" i="39"/>
  <c r="H1600" i="39"/>
  <c r="H1598" i="39"/>
  <c r="H1595" i="39"/>
  <c r="H1593" i="39"/>
  <c r="H1591" i="39"/>
  <c r="H1589" i="39"/>
  <c r="H1588" i="39"/>
  <c r="H1586" i="39"/>
  <c r="H1583" i="39"/>
  <c r="H1582" i="39"/>
  <c r="H1580" i="39"/>
  <c r="H1573" i="39"/>
  <c r="H1572" i="39"/>
  <c r="H1569" i="39"/>
  <c r="H1568" i="39"/>
  <c r="H1567" i="39"/>
  <c r="H1566" i="39"/>
  <c r="H1565" i="39"/>
  <c r="H1563" i="39"/>
  <c r="H1562" i="39"/>
  <c r="H1561" i="39"/>
  <c r="H1558" i="39"/>
  <c r="H1556" i="39"/>
  <c r="H1555" i="39"/>
  <c r="H1552" i="39"/>
  <c r="H1550" i="39"/>
  <c r="H1548" i="39"/>
  <c r="H1547" i="39"/>
  <c r="H1546" i="39"/>
  <c r="H1543" i="39"/>
  <c r="H1539" i="39"/>
  <c r="H1536" i="39"/>
  <c r="H1535" i="39"/>
  <c r="H1533" i="39"/>
  <c r="C1717" i="39"/>
  <c r="B1717" i="39"/>
  <c r="J1727" i="39"/>
  <c r="K1727" i="39" s="1"/>
  <c r="I1727" i="39"/>
  <c r="J1726" i="39"/>
  <c r="K1726" i="39" s="1"/>
  <c r="I1726" i="39"/>
  <c r="I1725" i="39"/>
  <c r="J1724" i="39"/>
  <c r="K1724" i="39" s="1"/>
  <c r="I1724" i="39"/>
  <c r="I1723" i="39"/>
  <c r="J1722" i="39"/>
  <c r="K1722" i="39" s="1"/>
  <c r="I1722" i="39"/>
  <c r="J1721" i="39"/>
  <c r="K1721" i="39" s="1"/>
  <c r="I1721" i="39"/>
  <c r="I1720" i="39"/>
  <c r="J1719" i="39"/>
  <c r="K1719" i="39" s="1"/>
  <c r="I1719" i="39"/>
  <c r="J1718" i="39"/>
  <c r="K1718" i="39" s="1"/>
  <c r="I1718" i="39"/>
  <c r="I1716" i="39"/>
  <c r="I1715" i="39"/>
  <c r="I1714" i="39"/>
  <c r="I1713" i="39"/>
  <c r="I1712" i="39"/>
  <c r="I1711" i="39"/>
  <c r="I1710" i="39"/>
  <c r="I1709" i="39"/>
  <c r="I1708" i="39"/>
  <c r="I1707" i="39"/>
  <c r="I1706" i="39"/>
  <c r="I1705" i="39"/>
  <c r="I1704" i="39"/>
  <c r="I1703" i="39"/>
  <c r="I1702" i="39"/>
  <c r="I1701" i="39"/>
  <c r="I1700" i="39"/>
  <c r="I1699" i="39"/>
  <c r="I1698" i="39"/>
  <c r="I1697" i="39"/>
  <c r="J1696" i="39"/>
  <c r="K1696" i="39" s="1"/>
  <c r="I1696" i="39"/>
  <c r="J1695" i="39"/>
  <c r="K1695" i="39" s="1"/>
  <c r="I1695" i="39"/>
  <c r="I1694" i="39"/>
  <c r="J1693" i="39"/>
  <c r="K1693" i="39" s="1"/>
  <c r="I1693" i="39"/>
  <c r="J1692" i="39"/>
  <c r="K1692" i="39" s="1"/>
  <c r="I1692" i="39"/>
  <c r="I1691" i="39"/>
  <c r="J1690" i="39"/>
  <c r="K1690" i="39" s="1"/>
  <c r="I1690" i="39"/>
  <c r="J1689" i="39"/>
  <c r="K1689" i="39" s="1"/>
  <c r="I1689" i="39"/>
  <c r="J1688" i="39"/>
  <c r="K1688" i="39" s="1"/>
  <c r="I1688" i="39"/>
  <c r="J1687" i="39"/>
  <c r="K1687" i="39" s="1"/>
  <c r="I1687" i="39"/>
  <c r="J1686" i="39"/>
  <c r="K1686" i="39" s="1"/>
  <c r="I1686" i="39"/>
  <c r="J1685" i="39"/>
  <c r="K1685" i="39" s="1"/>
  <c r="I1685" i="39"/>
  <c r="J1684" i="39"/>
  <c r="K1684" i="39" s="1"/>
  <c r="I1684" i="39"/>
  <c r="J1683" i="39"/>
  <c r="K1683" i="39" s="1"/>
  <c r="I1683" i="39"/>
  <c r="J1682" i="39"/>
  <c r="K1682" i="39" s="1"/>
  <c r="I1682" i="39"/>
  <c r="J1681" i="39"/>
  <c r="K1681" i="39" s="1"/>
  <c r="I1681" i="39"/>
  <c r="J1680" i="39"/>
  <c r="K1680" i="39" s="1"/>
  <c r="I1680" i="39"/>
  <c r="J1679" i="39"/>
  <c r="K1679" i="39" s="1"/>
  <c r="I1679" i="39"/>
  <c r="J1678" i="39"/>
  <c r="K1678" i="39" s="1"/>
  <c r="I1678" i="39"/>
  <c r="J1677" i="39"/>
  <c r="K1677" i="39" s="1"/>
  <c r="I1677" i="39"/>
  <c r="J1676" i="39"/>
  <c r="K1676" i="39" s="1"/>
  <c r="I1676" i="39"/>
  <c r="J1675" i="39"/>
  <c r="K1675" i="39" s="1"/>
  <c r="I1675" i="39"/>
  <c r="J1674" i="39"/>
  <c r="K1674" i="39" s="1"/>
  <c r="I1674" i="39"/>
  <c r="J1673" i="39"/>
  <c r="K1673" i="39" s="1"/>
  <c r="I1673" i="39"/>
  <c r="J1672" i="39"/>
  <c r="K1672" i="39" s="1"/>
  <c r="I1672" i="39"/>
  <c r="J1671" i="39"/>
  <c r="K1671" i="39" s="1"/>
  <c r="I1671" i="39"/>
  <c r="J1670" i="39"/>
  <c r="K1670" i="39" s="1"/>
  <c r="I1670" i="39"/>
  <c r="J1669" i="39"/>
  <c r="K1669" i="39" s="1"/>
  <c r="I1669" i="39"/>
  <c r="J1668" i="39"/>
  <c r="K1668" i="39" s="1"/>
  <c r="I1668" i="39"/>
  <c r="J1667" i="39"/>
  <c r="K1667" i="39" s="1"/>
  <c r="I1667" i="39"/>
  <c r="J1666" i="39"/>
  <c r="K1666" i="39" s="1"/>
  <c r="I1666" i="39"/>
  <c r="J1665" i="39"/>
  <c r="K1665" i="39" s="1"/>
  <c r="I1665" i="39"/>
  <c r="J1664" i="39"/>
  <c r="K1664" i="39" s="1"/>
  <c r="I1664" i="39"/>
  <c r="J1663" i="39"/>
  <c r="K1663" i="39" s="1"/>
  <c r="I1663" i="39"/>
  <c r="J1662" i="39"/>
  <c r="K1662" i="39" s="1"/>
  <c r="I1662" i="39"/>
  <c r="J1661" i="39"/>
  <c r="K1661" i="39" s="1"/>
  <c r="I1661" i="39"/>
  <c r="J1660" i="39"/>
  <c r="K1660" i="39" s="1"/>
  <c r="I1660" i="39"/>
  <c r="J1659" i="39"/>
  <c r="K1659" i="39" s="1"/>
  <c r="I1659" i="39"/>
  <c r="J1658" i="39"/>
  <c r="K1658" i="39" s="1"/>
  <c r="I1658" i="39"/>
  <c r="J1657" i="39"/>
  <c r="K1657" i="39" s="1"/>
  <c r="I1657" i="39"/>
  <c r="J1656" i="39"/>
  <c r="K1656" i="39" s="1"/>
  <c r="I1656" i="39"/>
  <c r="J1655" i="39"/>
  <c r="K1655" i="39" s="1"/>
  <c r="I1655" i="39"/>
  <c r="J1654" i="39"/>
  <c r="K1654" i="39" s="1"/>
  <c r="I1654" i="39"/>
  <c r="J1653" i="39"/>
  <c r="K1653" i="39" s="1"/>
  <c r="I1653" i="39"/>
  <c r="J1652" i="39"/>
  <c r="K1652" i="39" s="1"/>
  <c r="I1652" i="39"/>
  <c r="J1651" i="39"/>
  <c r="K1651" i="39" s="1"/>
  <c r="I1651" i="39"/>
  <c r="J1650" i="39"/>
  <c r="K1650" i="39" s="1"/>
  <c r="I1650" i="39"/>
  <c r="J1649" i="39"/>
  <c r="K1649" i="39" s="1"/>
  <c r="I1649" i="39"/>
  <c r="J1648" i="39"/>
  <c r="K1648" i="39" s="1"/>
  <c r="I1648" i="39"/>
  <c r="J1647" i="39"/>
  <c r="K1647" i="39" s="1"/>
  <c r="I1647" i="39"/>
  <c r="J1646" i="39"/>
  <c r="K1646" i="39" s="1"/>
  <c r="I1646" i="39"/>
  <c r="J1645" i="39"/>
  <c r="K1645" i="39" s="1"/>
  <c r="I1645" i="39"/>
  <c r="J1644" i="39"/>
  <c r="K1644" i="39" s="1"/>
  <c r="I1644" i="39"/>
  <c r="J1643" i="39"/>
  <c r="K1643" i="39" s="1"/>
  <c r="I1643" i="39"/>
  <c r="J1642" i="39"/>
  <c r="K1642" i="39" s="1"/>
  <c r="I1642" i="39"/>
  <c r="J1641" i="39"/>
  <c r="K1641" i="39" s="1"/>
  <c r="I1641" i="39"/>
  <c r="J1640" i="39"/>
  <c r="K1640" i="39" s="1"/>
  <c r="I1640" i="39"/>
  <c r="J1639" i="39"/>
  <c r="K1639" i="39" s="1"/>
  <c r="I1639" i="39"/>
  <c r="J1638" i="39"/>
  <c r="K1638" i="39" s="1"/>
  <c r="I1638" i="39"/>
  <c r="J1637" i="39"/>
  <c r="K1637" i="39" s="1"/>
  <c r="I1637" i="39"/>
  <c r="J1636" i="39"/>
  <c r="K1636" i="39" s="1"/>
  <c r="I1636" i="39"/>
  <c r="J1635" i="39"/>
  <c r="K1635" i="39" s="1"/>
  <c r="I1635" i="39"/>
  <c r="J1634" i="39"/>
  <c r="K1634" i="39" s="1"/>
  <c r="I1634" i="39"/>
  <c r="J1633" i="39"/>
  <c r="K1633" i="39" s="1"/>
  <c r="I1633" i="39"/>
  <c r="J1632" i="39"/>
  <c r="K1632" i="39" s="1"/>
  <c r="I1632" i="39"/>
  <c r="J1631" i="39"/>
  <c r="K1631" i="39" s="1"/>
  <c r="I1631" i="39"/>
  <c r="I1630" i="39"/>
  <c r="J1629" i="39"/>
  <c r="K1629" i="39" s="1"/>
  <c r="I1629" i="39"/>
  <c r="J1628" i="39"/>
  <c r="K1628" i="39" s="1"/>
  <c r="I1628" i="39"/>
  <c r="J1627" i="39"/>
  <c r="K1627" i="39" s="1"/>
  <c r="I1627" i="39"/>
  <c r="J1626" i="39"/>
  <c r="K1626" i="39" s="1"/>
  <c r="I1626" i="39"/>
  <c r="J1625" i="39"/>
  <c r="K1625" i="39" s="1"/>
  <c r="I1625" i="39"/>
  <c r="J1624" i="39"/>
  <c r="K1624" i="39" s="1"/>
  <c r="I1624" i="39"/>
  <c r="J1623" i="39"/>
  <c r="K1623" i="39" s="1"/>
  <c r="I1623" i="39"/>
  <c r="J1622" i="39"/>
  <c r="K1622" i="39" s="1"/>
  <c r="I1622" i="39"/>
  <c r="J1621" i="39"/>
  <c r="K1621" i="39" s="1"/>
  <c r="I1621" i="39"/>
  <c r="J1620" i="39"/>
  <c r="K1620" i="39" s="1"/>
  <c r="I1620" i="39"/>
  <c r="J1619" i="39"/>
  <c r="K1619" i="39" s="1"/>
  <c r="I1619" i="39"/>
  <c r="J1618" i="39"/>
  <c r="K1618" i="39" s="1"/>
  <c r="I1618" i="39"/>
  <c r="J1617" i="39"/>
  <c r="K1617" i="39" s="1"/>
  <c r="I1617" i="39"/>
  <c r="J1616" i="39"/>
  <c r="K1616" i="39" s="1"/>
  <c r="I1616" i="39"/>
  <c r="J1615" i="39"/>
  <c r="K1615" i="39" s="1"/>
  <c r="I1615" i="39"/>
  <c r="J1614" i="39"/>
  <c r="K1614" i="39" s="1"/>
  <c r="I1614" i="39"/>
  <c r="J1613" i="39"/>
  <c r="K1613" i="39" s="1"/>
  <c r="I1613" i="39"/>
  <c r="J1612" i="39"/>
  <c r="K1612" i="39" s="1"/>
  <c r="I1612" i="39"/>
  <c r="J1611" i="39"/>
  <c r="K1611" i="39" s="1"/>
  <c r="I1611" i="39"/>
  <c r="J1610" i="39"/>
  <c r="K1610" i="39" s="1"/>
  <c r="I1610" i="39"/>
  <c r="J1609" i="39"/>
  <c r="K1609" i="39" s="1"/>
  <c r="I1609" i="39"/>
  <c r="J1608" i="39"/>
  <c r="K1608" i="39" s="1"/>
  <c r="I1608" i="39"/>
  <c r="J1607" i="39"/>
  <c r="K1607" i="39" s="1"/>
  <c r="I1607" i="39"/>
  <c r="J1606" i="39"/>
  <c r="K1606" i="39" s="1"/>
  <c r="I1606" i="39"/>
  <c r="J1605" i="39"/>
  <c r="K1605" i="39" s="1"/>
  <c r="I1605" i="39"/>
  <c r="J1604" i="39"/>
  <c r="K1604" i="39" s="1"/>
  <c r="I1604" i="39"/>
  <c r="J1603" i="39"/>
  <c r="K1603" i="39" s="1"/>
  <c r="I1603" i="39"/>
  <c r="J1602" i="39"/>
  <c r="K1602" i="39" s="1"/>
  <c r="I1602" i="39"/>
  <c r="J1601" i="39"/>
  <c r="K1601" i="39" s="1"/>
  <c r="I1601" i="39"/>
  <c r="J1600" i="39"/>
  <c r="K1600" i="39" s="1"/>
  <c r="I1600" i="39"/>
  <c r="J1599" i="39"/>
  <c r="K1599" i="39" s="1"/>
  <c r="I1599" i="39"/>
  <c r="J1598" i="39"/>
  <c r="K1598" i="39" s="1"/>
  <c r="I1598" i="39"/>
  <c r="J1597" i="39"/>
  <c r="K1597" i="39" s="1"/>
  <c r="I1597" i="39"/>
  <c r="J1596" i="39"/>
  <c r="K1596" i="39" s="1"/>
  <c r="I1596" i="39"/>
  <c r="J1595" i="39"/>
  <c r="K1595" i="39" s="1"/>
  <c r="I1595" i="39"/>
  <c r="J1594" i="39"/>
  <c r="K1594" i="39" s="1"/>
  <c r="I1594" i="39"/>
  <c r="J1593" i="39"/>
  <c r="K1593" i="39" s="1"/>
  <c r="I1593" i="39"/>
  <c r="J1592" i="39"/>
  <c r="K1592" i="39" s="1"/>
  <c r="I1592" i="39"/>
  <c r="J1591" i="39"/>
  <c r="K1591" i="39" s="1"/>
  <c r="I1591" i="39"/>
  <c r="J1590" i="39"/>
  <c r="K1590" i="39" s="1"/>
  <c r="I1590" i="39"/>
  <c r="J1589" i="39"/>
  <c r="K1589" i="39" s="1"/>
  <c r="I1589" i="39"/>
  <c r="J1588" i="39"/>
  <c r="K1588" i="39" s="1"/>
  <c r="I1588" i="39"/>
  <c r="J1587" i="39"/>
  <c r="K1587" i="39" s="1"/>
  <c r="I1587" i="39"/>
  <c r="J1586" i="39"/>
  <c r="K1586" i="39" s="1"/>
  <c r="I1586" i="39"/>
  <c r="J1585" i="39"/>
  <c r="K1585" i="39" s="1"/>
  <c r="I1585" i="39"/>
  <c r="J1584" i="39"/>
  <c r="K1584" i="39" s="1"/>
  <c r="I1584" i="39"/>
  <c r="J1583" i="39"/>
  <c r="K1583" i="39" s="1"/>
  <c r="I1583" i="39"/>
  <c r="J1582" i="39"/>
  <c r="K1582" i="39" s="1"/>
  <c r="I1582" i="39"/>
  <c r="J1581" i="39"/>
  <c r="K1581" i="39" s="1"/>
  <c r="I1581" i="39"/>
  <c r="J1580" i="39"/>
  <c r="K1580" i="39" s="1"/>
  <c r="I1580" i="39"/>
  <c r="J1579" i="39"/>
  <c r="K1579" i="39" s="1"/>
  <c r="I1579" i="39"/>
  <c r="J1578" i="39"/>
  <c r="K1578" i="39" s="1"/>
  <c r="I1578" i="39"/>
  <c r="J1577" i="39"/>
  <c r="K1577" i="39" s="1"/>
  <c r="I1577" i="39"/>
  <c r="J1576" i="39"/>
  <c r="K1576" i="39" s="1"/>
  <c r="I1576" i="39"/>
  <c r="I1575" i="39"/>
  <c r="J1531" i="39"/>
  <c r="K1531" i="39" s="1"/>
  <c r="I1531" i="39"/>
  <c r="J1530" i="39"/>
  <c r="K1530" i="39" s="1"/>
  <c r="I1530" i="39"/>
  <c r="J1529" i="39"/>
  <c r="K1529" i="39" s="1"/>
  <c r="I1529" i="39"/>
  <c r="J1528" i="39"/>
  <c r="K1528" i="39" s="1"/>
  <c r="I1528" i="39"/>
  <c r="J1527" i="39"/>
  <c r="K1527" i="39" s="1"/>
  <c r="I1527" i="39"/>
  <c r="J1526" i="39"/>
  <c r="K1526" i="39" s="1"/>
  <c r="I1526" i="39"/>
  <c r="J1525" i="39"/>
  <c r="K1525" i="39" s="1"/>
  <c r="I1525" i="39"/>
  <c r="J1524" i="39"/>
  <c r="K1524" i="39" s="1"/>
  <c r="I1524" i="39"/>
  <c r="J1523" i="39"/>
  <c r="K1523" i="39" s="1"/>
  <c r="I1523" i="39"/>
  <c r="J1522" i="39"/>
  <c r="K1522" i="39" s="1"/>
  <c r="I1522" i="39"/>
  <c r="J1521" i="39"/>
  <c r="K1521" i="39" s="1"/>
  <c r="I1521" i="39"/>
  <c r="J1520" i="39"/>
  <c r="K1520" i="39" s="1"/>
  <c r="I1520" i="39"/>
  <c r="J1519" i="39"/>
  <c r="K1519" i="39" s="1"/>
  <c r="I1519" i="39"/>
  <c r="J1518" i="39"/>
  <c r="K1518" i="39" s="1"/>
  <c r="I1518" i="39"/>
  <c r="J1517" i="39"/>
  <c r="K1517" i="39" s="1"/>
  <c r="I1517" i="39"/>
  <c r="J1516" i="39"/>
  <c r="K1516" i="39" s="1"/>
  <c r="I1516" i="39"/>
  <c r="J1515" i="39"/>
  <c r="K1515" i="39" s="1"/>
  <c r="I1515" i="39"/>
  <c r="J1514" i="39"/>
  <c r="K1514" i="39" s="1"/>
  <c r="I1514" i="39"/>
  <c r="J1513" i="39"/>
  <c r="K1513" i="39" s="1"/>
  <c r="I1513" i="39"/>
  <c r="J1512" i="39"/>
  <c r="K1512" i="39" s="1"/>
  <c r="I1512" i="39"/>
  <c r="J1511" i="39"/>
  <c r="K1511" i="39" s="1"/>
  <c r="I1511" i="39"/>
  <c r="J1510" i="39"/>
  <c r="K1510" i="39" s="1"/>
  <c r="I1510" i="39"/>
  <c r="J1509" i="39"/>
  <c r="K1509" i="39" s="1"/>
  <c r="I1509" i="39"/>
  <c r="J1508" i="39"/>
  <c r="K1508" i="39" s="1"/>
  <c r="I1508" i="39"/>
  <c r="J1507" i="39"/>
  <c r="K1507" i="39" s="1"/>
  <c r="I1507" i="39"/>
  <c r="J1506" i="39"/>
  <c r="K1506" i="39" s="1"/>
  <c r="I1506" i="39"/>
  <c r="J1505" i="39"/>
  <c r="K1505" i="39" s="1"/>
  <c r="I1505" i="39"/>
  <c r="J1504" i="39"/>
  <c r="K1504" i="39" s="1"/>
  <c r="I1504" i="39"/>
  <c r="J1503" i="39"/>
  <c r="K1503" i="39" s="1"/>
  <c r="I1503" i="39"/>
  <c r="J1502" i="39"/>
  <c r="K1502" i="39" s="1"/>
  <c r="I1502" i="39"/>
  <c r="J1501" i="39"/>
  <c r="K1501" i="39" s="1"/>
  <c r="I1501" i="39"/>
  <c r="J1500" i="39"/>
  <c r="K1500" i="39" s="1"/>
  <c r="I1500" i="39"/>
  <c r="J1499" i="39"/>
  <c r="K1499" i="39" s="1"/>
  <c r="I1499" i="39"/>
  <c r="J1498" i="39"/>
  <c r="K1498" i="39" s="1"/>
  <c r="I1498" i="39"/>
  <c r="J1497" i="39"/>
  <c r="K1497" i="39" s="1"/>
  <c r="I1497" i="39"/>
  <c r="J1496" i="39"/>
  <c r="K1496" i="39" s="1"/>
  <c r="I1496" i="39"/>
  <c r="J1495" i="39"/>
  <c r="K1495" i="39" s="1"/>
  <c r="I1495" i="39"/>
  <c r="J1494" i="39"/>
  <c r="K1494" i="39" s="1"/>
  <c r="I1494" i="39"/>
  <c r="J1493" i="39"/>
  <c r="K1493" i="39" s="1"/>
  <c r="I1493" i="39"/>
  <c r="J1492" i="39"/>
  <c r="K1492" i="39" s="1"/>
  <c r="I1492" i="39"/>
  <c r="J1491" i="39"/>
  <c r="K1491" i="39" s="1"/>
  <c r="I1491" i="39"/>
  <c r="J1490" i="39"/>
  <c r="K1490" i="39" s="1"/>
  <c r="I1490" i="39"/>
  <c r="J1489" i="39"/>
  <c r="K1489" i="39" s="1"/>
  <c r="I1489" i="39"/>
  <c r="J1488" i="39"/>
  <c r="K1488" i="39" s="1"/>
  <c r="I1488" i="39"/>
  <c r="J1487" i="39"/>
  <c r="K1487" i="39" s="1"/>
  <c r="I1487" i="39"/>
  <c r="J1486" i="39"/>
  <c r="K1486" i="39" s="1"/>
  <c r="I1486" i="39"/>
  <c r="J1485" i="39"/>
  <c r="K1485" i="39" s="1"/>
  <c r="I1485" i="39"/>
  <c r="J1484" i="39"/>
  <c r="K1484" i="39" s="1"/>
  <c r="I1484" i="39"/>
  <c r="J1483" i="39"/>
  <c r="K1483" i="39" s="1"/>
  <c r="I1483" i="39"/>
  <c r="J1482" i="39"/>
  <c r="K1482" i="39" s="1"/>
  <c r="I1482" i="39"/>
  <c r="J1481" i="39"/>
  <c r="K1481" i="39" s="1"/>
  <c r="I1481" i="39"/>
  <c r="J1480" i="39"/>
  <c r="K1480" i="39" s="1"/>
  <c r="I1480" i="39"/>
  <c r="J1479" i="39"/>
  <c r="K1479" i="39" s="1"/>
  <c r="I1479" i="39"/>
  <c r="J1478" i="39"/>
  <c r="K1478" i="39" s="1"/>
  <c r="I1478" i="39"/>
  <c r="J1477" i="39"/>
  <c r="K1477" i="39" s="1"/>
  <c r="I1477" i="39"/>
  <c r="J1476" i="39"/>
  <c r="K1476" i="39" s="1"/>
  <c r="I1476" i="39"/>
  <c r="J1475" i="39"/>
  <c r="K1475" i="39" s="1"/>
  <c r="I1475" i="39"/>
  <c r="J1474" i="39"/>
  <c r="K1474" i="39" s="1"/>
  <c r="I1474" i="39"/>
  <c r="J1473" i="39"/>
  <c r="K1473" i="39" s="1"/>
  <c r="I1473" i="39"/>
  <c r="J1472" i="39"/>
  <c r="K1472" i="39" s="1"/>
  <c r="I1472" i="39"/>
  <c r="J1471" i="39"/>
  <c r="K1471" i="39" s="1"/>
  <c r="I1471" i="39"/>
  <c r="J1470" i="39"/>
  <c r="K1470" i="39" s="1"/>
  <c r="I1470" i="39"/>
  <c r="J1469" i="39"/>
  <c r="K1469" i="39" s="1"/>
  <c r="I1469" i="39"/>
  <c r="J1468" i="39"/>
  <c r="K1468" i="39" s="1"/>
  <c r="I1468" i="39"/>
  <c r="J1467" i="39"/>
  <c r="K1467" i="39" s="1"/>
  <c r="I1467" i="39"/>
  <c r="J1466" i="39"/>
  <c r="K1466" i="39" s="1"/>
  <c r="I1466" i="39"/>
  <c r="J1465" i="39"/>
  <c r="K1465" i="39" s="1"/>
  <c r="I1465" i="39"/>
  <c r="J1464" i="39"/>
  <c r="K1464" i="39" s="1"/>
  <c r="I1464" i="39"/>
  <c r="J1463" i="39"/>
  <c r="K1463" i="39" s="1"/>
  <c r="I1463" i="39"/>
  <c r="J1462" i="39"/>
  <c r="K1462" i="39" s="1"/>
  <c r="I1462" i="39"/>
  <c r="J1461" i="39"/>
  <c r="K1461" i="39" s="1"/>
  <c r="I1461" i="39"/>
  <c r="J1460" i="39"/>
  <c r="K1460" i="39" s="1"/>
  <c r="I1460" i="39"/>
  <c r="J1459" i="39"/>
  <c r="K1459" i="39" s="1"/>
  <c r="I1459" i="39"/>
  <c r="J1458" i="39"/>
  <c r="K1458" i="39" s="1"/>
  <c r="I1458" i="39"/>
  <c r="J1457" i="39"/>
  <c r="K1457" i="39" s="1"/>
  <c r="I1457" i="39"/>
  <c r="J1456" i="39"/>
  <c r="K1456" i="39" s="1"/>
  <c r="I1456" i="39"/>
  <c r="J1455" i="39"/>
  <c r="K1455" i="39" s="1"/>
  <c r="I1455" i="39"/>
  <c r="J1454" i="39"/>
  <c r="K1454" i="39" s="1"/>
  <c r="I1454" i="39"/>
  <c r="J1453" i="39"/>
  <c r="K1453" i="39" s="1"/>
  <c r="I1453" i="39"/>
  <c r="J1452" i="39"/>
  <c r="K1452" i="39" s="1"/>
  <c r="I1452" i="39"/>
  <c r="J1451" i="39"/>
  <c r="K1451" i="39" s="1"/>
  <c r="I1451" i="39"/>
  <c r="J1450" i="39"/>
  <c r="K1450" i="39" s="1"/>
  <c r="I1450" i="39"/>
  <c r="J1449" i="39"/>
  <c r="K1449" i="39" s="1"/>
  <c r="I1449" i="39"/>
  <c r="J1448" i="39"/>
  <c r="K1448" i="39" s="1"/>
  <c r="I1448" i="39"/>
  <c r="J1447" i="39"/>
  <c r="K1447" i="39" s="1"/>
  <c r="I1447" i="39"/>
  <c r="J1446" i="39"/>
  <c r="K1446" i="39" s="1"/>
  <c r="I1446" i="39"/>
  <c r="J1445" i="39"/>
  <c r="K1445" i="39" s="1"/>
  <c r="I1445" i="39"/>
  <c r="J1444" i="39"/>
  <c r="K1444" i="39" s="1"/>
  <c r="I1444" i="39"/>
  <c r="J1443" i="39"/>
  <c r="K1443" i="39" s="1"/>
  <c r="I1443" i="39"/>
  <c r="J1442" i="39"/>
  <c r="K1442" i="39" s="1"/>
  <c r="I1442" i="39"/>
  <c r="J1441" i="39"/>
  <c r="K1441" i="39" s="1"/>
  <c r="I1441" i="39"/>
  <c r="J1440" i="39"/>
  <c r="K1440" i="39" s="1"/>
  <c r="I1440" i="39"/>
  <c r="J1439" i="39"/>
  <c r="K1439" i="39" s="1"/>
  <c r="I1439" i="39"/>
  <c r="J1438" i="39"/>
  <c r="K1438" i="39" s="1"/>
  <c r="I1438" i="39"/>
  <c r="J1437" i="39"/>
  <c r="K1437" i="39" s="1"/>
  <c r="I1437" i="39"/>
  <c r="J1436" i="39"/>
  <c r="K1436" i="39" s="1"/>
  <c r="I1436" i="39"/>
  <c r="J1435" i="39"/>
  <c r="K1435" i="39" s="1"/>
  <c r="I1435" i="39"/>
  <c r="J1434" i="39"/>
  <c r="K1434" i="39" s="1"/>
  <c r="I1434" i="39"/>
  <c r="J1433" i="39"/>
  <c r="K1433" i="39" s="1"/>
  <c r="I1433" i="39"/>
  <c r="J1432" i="39"/>
  <c r="K1432" i="39" s="1"/>
  <c r="I1432" i="39"/>
  <c r="J1431" i="39"/>
  <c r="K1431" i="39" s="1"/>
  <c r="I1431" i="39"/>
  <c r="J1430" i="39"/>
  <c r="K1430" i="39" s="1"/>
  <c r="I1430" i="39"/>
  <c r="J1429" i="39"/>
  <c r="K1429" i="39" s="1"/>
  <c r="I1429" i="39"/>
  <c r="J1428" i="39"/>
  <c r="K1428" i="39" s="1"/>
  <c r="I1428" i="39"/>
  <c r="J1427" i="39"/>
  <c r="K1427" i="39" s="1"/>
  <c r="I1427" i="39"/>
  <c r="J1426" i="39"/>
  <c r="K1426" i="39" s="1"/>
  <c r="I1426" i="39"/>
  <c r="J1425" i="39"/>
  <c r="K1425" i="39" s="1"/>
  <c r="I1425" i="39"/>
  <c r="J1424" i="39"/>
  <c r="K1424" i="39" s="1"/>
  <c r="I1424" i="39"/>
  <c r="J1423" i="39"/>
  <c r="K1423" i="39" s="1"/>
  <c r="I1423" i="39"/>
  <c r="J1422" i="39"/>
  <c r="K1422" i="39" s="1"/>
  <c r="I1422" i="39"/>
  <c r="J1421" i="39"/>
  <c r="K1421" i="39" s="1"/>
  <c r="I1421" i="39"/>
  <c r="J1420" i="39"/>
  <c r="K1420" i="39" s="1"/>
  <c r="I1420" i="39"/>
  <c r="J1419" i="39"/>
  <c r="K1419" i="39" s="1"/>
  <c r="I1419" i="39"/>
  <c r="J1418" i="39"/>
  <c r="K1418" i="39" s="1"/>
  <c r="I1418" i="39"/>
  <c r="J1417" i="39"/>
  <c r="K1417" i="39" s="1"/>
  <c r="I1417" i="39"/>
  <c r="J1416" i="39"/>
  <c r="K1416" i="39" s="1"/>
  <c r="I1416" i="39"/>
  <c r="J1415" i="39"/>
  <c r="K1415" i="39" s="1"/>
  <c r="I1415" i="39"/>
  <c r="J1414" i="39"/>
  <c r="K1414" i="39" s="1"/>
  <c r="I1414" i="39"/>
  <c r="J1413" i="39"/>
  <c r="K1413" i="39" s="1"/>
  <c r="I1413" i="39"/>
  <c r="J1412" i="39"/>
  <c r="K1412" i="39" s="1"/>
  <c r="I1412" i="39"/>
  <c r="J1411" i="39"/>
  <c r="K1411" i="39" s="1"/>
  <c r="I1411" i="39"/>
  <c r="J1410" i="39"/>
  <c r="K1410" i="39" s="1"/>
  <c r="I1410" i="39"/>
  <c r="J1409" i="39"/>
  <c r="K1409" i="39" s="1"/>
  <c r="I1409" i="39"/>
  <c r="J1408" i="39"/>
  <c r="K1408" i="39" s="1"/>
  <c r="I1408" i="39"/>
  <c r="J1407" i="39"/>
  <c r="K1407" i="39" s="1"/>
  <c r="I1407" i="39"/>
  <c r="J1406" i="39"/>
  <c r="K1406" i="39" s="1"/>
  <c r="I1406" i="39"/>
  <c r="J1405" i="39"/>
  <c r="K1405" i="39" s="1"/>
  <c r="I1405" i="39"/>
  <c r="J1404" i="39"/>
  <c r="K1404" i="39" s="1"/>
  <c r="I1404" i="39"/>
  <c r="J1403" i="39"/>
  <c r="K1403" i="39" s="1"/>
  <c r="I1403" i="39"/>
  <c r="J1402" i="39"/>
  <c r="K1402" i="39" s="1"/>
  <c r="I1402" i="39"/>
  <c r="J1401" i="39"/>
  <c r="K1401" i="39" s="1"/>
  <c r="I1401" i="39"/>
  <c r="J1400" i="39"/>
  <c r="K1400" i="39" s="1"/>
  <c r="I1400" i="39"/>
  <c r="J1399" i="39"/>
  <c r="K1399" i="39" s="1"/>
  <c r="I1399" i="39"/>
  <c r="J1398" i="39"/>
  <c r="K1398" i="39" s="1"/>
  <c r="I1398" i="39"/>
  <c r="J1397" i="39"/>
  <c r="K1397" i="39" s="1"/>
  <c r="I1397" i="39"/>
  <c r="J1396" i="39"/>
  <c r="K1396" i="39" s="1"/>
  <c r="I1396" i="39"/>
  <c r="J1395" i="39"/>
  <c r="K1395" i="39" s="1"/>
  <c r="I1395" i="39"/>
  <c r="J1394" i="39"/>
  <c r="K1394" i="39" s="1"/>
  <c r="I1394" i="39"/>
  <c r="J1393" i="39"/>
  <c r="K1393" i="39" s="1"/>
  <c r="I1393" i="39"/>
  <c r="J1392" i="39"/>
  <c r="K1392" i="39" s="1"/>
  <c r="I1392" i="39"/>
  <c r="J1391" i="39"/>
  <c r="K1391" i="39" s="1"/>
  <c r="I1391" i="39"/>
  <c r="J1390" i="39"/>
  <c r="K1390" i="39" s="1"/>
  <c r="I1390" i="39"/>
  <c r="J1389" i="39"/>
  <c r="K1389" i="39" s="1"/>
  <c r="I1389" i="39"/>
  <c r="J1388" i="39"/>
  <c r="K1388" i="39" s="1"/>
  <c r="I1388" i="39"/>
  <c r="J1387" i="39"/>
  <c r="K1387" i="39" s="1"/>
  <c r="I1387" i="39"/>
  <c r="J1386" i="39"/>
  <c r="K1386" i="39" s="1"/>
  <c r="I1386" i="39"/>
  <c r="J1385" i="39"/>
  <c r="K1385" i="39" s="1"/>
  <c r="I1385" i="39"/>
  <c r="J1384" i="39"/>
  <c r="K1384" i="39" s="1"/>
  <c r="I1384" i="39"/>
  <c r="J1383" i="39"/>
  <c r="K1383" i="39" s="1"/>
  <c r="I1383" i="39"/>
  <c r="J1382" i="39"/>
  <c r="K1382" i="39" s="1"/>
  <c r="I1382" i="39"/>
  <c r="J1381" i="39"/>
  <c r="K1381" i="39" s="1"/>
  <c r="I1381" i="39"/>
  <c r="J1380" i="39"/>
  <c r="K1380" i="39" s="1"/>
  <c r="I1380" i="39"/>
  <c r="J1379" i="39"/>
  <c r="K1379" i="39" s="1"/>
  <c r="I1379" i="39"/>
  <c r="J1378" i="39"/>
  <c r="K1378" i="39" s="1"/>
  <c r="I1378" i="39"/>
  <c r="J1377" i="39"/>
  <c r="K1377" i="39" s="1"/>
  <c r="I1377" i="39"/>
  <c r="J1376" i="39"/>
  <c r="K1376" i="39" s="1"/>
  <c r="I1376" i="39"/>
  <c r="J1375" i="39"/>
  <c r="K1375" i="39" s="1"/>
  <c r="I1375" i="39"/>
  <c r="J1374" i="39"/>
  <c r="K1374" i="39" s="1"/>
  <c r="I1374" i="39"/>
  <c r="J1373" i="39"/>
  <c r="K1373" i="39" s="1"/>
  <c r="I1373" i="39"/>
  <c r="J1372" i="39"/>
  <c r="K1372" i="39" s="1"/>
  <c r="I1372" i="39"/>
  <c r="J1371" i="39"/>
  <c r="K1371" i="39" s="1"/>
  <c r="I1371" i="39"/>
  <c r="J1370" i="39"/>
  <c r="K1370" i="39" s="1"/>
  <c r="I1370" i="39"/>
  <c r="J1369" i="39"/>
  <c r="K1369" i="39" s="1"/>
  <c r="I1369" i="39"/>
  <c r="J1368" i="39"/>
  <c r="K1368" i="39" s="1"/>
  <c r="I1368" i="39"/>
  <c r="J1367" i="39"/>
  <c r="K1367" i="39" s="1"/>
  <c r="I1367" i="39"/>
  <c r="J1366" i="39"/>
  <c r="K1366" i="39" s="1"/>
  <c r="I1366" i="39"/>
  <c r="J1365" i="39"/>
  <c r="K1365" i="39" s="1"/>
  <c r="I1365" i="39"/>
  <c r="C1575" i="39"/>
  <c r="J1575" i="39" s="1"/>
  <c r="K1575" i="39" s="1"/>
  <c r="B1575" i="39"/>
  <c r="H1530" i="39"/>
  <c r="H1529" i="39"/>
  <c r="H1526" i="39"/>
  <c r="H1524" i="39"/>
  <c r="H1520" i="39"/>
  <c r="H1517" i="39"/>
  <c r="H1516" i="39"/>
  <c r="H1513" i="39"/>
  <c r="H1511" i="39"/>
  <c r="H1508" i="39"/>
  <c r="H1505" i="39"/>
  <c r="H1504" i="39"/>
  <c r="H1501" i="39"/>
  <c r="H1498" i="39"/>
  <c r="H1496" i="39"/>
  <c r="H1494" i="39"/>
  <c r="H1491" i="39"/>
  <c r="H1488" i="39"/>
  <c r="H1487" i="39"/>
  <c r="H1484" i="39"/>
  <c r="H1483" i="39"/>
  <c r="H1482" i="39"/>
  <c r="H1480" i="39"/>
  <c r="H1478" i="39"/>
  <c r="H1477" i="39"/>
  <c r="H1474" i="39"/>
  <c r="H1472" i="39"/>
  <c r="H1471" i="39"/>
  <c r="H1469" i="39"/>
  <c r="H1468" i="39"/>
  <c r="H1467" i="39"/>
  <c r="H1464" i="39"/>
  <c r="H1462" i="39"/>
  <c r="H1460" i="39"/>
  <c r="H1458" i="39"/>
  <c r="H1456" i="39"/>
  <c r="H1454" i="39"/>
  <c r="H1451" i="39"/>
  <c r="H1450" i="39"/>
  <c r="H1448" i="39"/>
  <c r="H1445" i="39"/>
  <c r="H1444" i="39"/>
  <c r="H1441" i="39"/>
  <c r="H1439" i="39"/>
  <c r="H1435" i="39"/>
  <c r="H1432" i="39"/>
  <c r="H1431" i="39"/>
  <c r="H1428" i="39"/>
  <c r="H1426" i="39"/>
  <c r="H1422" i="39"/>
  <c r="H1419" i="39"/>
  <c r="H1418" i="39"/>
  <c r="H1415" i="39"/>
  <c r="H1413" i="39"/>
  <c r="H1412" i="39"/>
  <c r="H1410" i="39"/>
  <c r="H1409" i="39"/>
  <c r="H1407" i="39"/>
  <c r="H1406" i="39"/>
  <c r="H1403" i="39"/>
  <c r="H1402" i="39"/>
  <c r="H1399" i="39"/>
  <c r="H1396" i="39"/>
  <c r="H1394" i="39"/>
  <c r="H1392" i="39"/>
  <c r="H1389" i="39"/>
  <c r="H1386" i="39"/>
  <c r="H1385" i="39"/>
  <c r="H1382" i="39"/>
  <c r="H1380" i="39"/>
  <c r="H1379" i="39"/>
  <c r="H1376" i="39"/>
  <c r="H1374" i="39"/>
  <c r="H1373" i="39"/>
  <c r="H1372" i="39"/>
  <c r="H1368" i="39"/>
  <c r="I1364" i="39"/>
  <c r="J1363" i="39"/>
  <c r="K1363" i="39" s="1"/>
  <c r="I1363" i="39"/>
  <c r="J1362" i="39"/>
  <c r="K1362" i="39" s="1"/>
  <c r="I1362" i="39"/>
  <c r="J1361" i="39"/>
  <c r="K1361" i="39" s="1"/>
  <c r="I1361" i="39"/>
  <c r="J1360" i="39"/>
  <c r="K1360" i="39" s="1"/>
  <c r="I1360" i="39"/>
  <c r="J1359" i="39"/>
  <c r="K1359" i="39" s="1"/>
  <c r="I1359" i="39"/>
  <c r="J1358" i="39"/>
  <c r="K1358" i="39" s="1"/>
  <c r="I1358" i="39"/>
  <c r="J1357" i="39"/>
  <c r="K1357" i="39" s="1"/>
  <c r="I1357" i="39"/>
  <c r="J1356" i="39"/>
  <c r="K1356" i="39" s="1"/>
  <c r="I1356" i="39"/>
  <c r="J1355" i="39"/>
  <c r="K1355" i="39" s="1"/>
  <c r="I1355" i="39"/>
  <c r="J1354" i="39"/>
  <c r="K1354" i="39" s="1"/>
  <c r="I1354" i="39"/>
  <c r="J1353" i="39"/>
  <c r="K1353" i="39" s="1"/>
  <c r="I1353" i="39"/>
  <c r="J1352" i="39"/>
  <c r="K1352" i="39" s="1"/>
  <c r="I1352" i="39"/>
  <c r="J1351" i="39"/>
  <c r="K1351" i="39" s="1"/>
  <c r="I1351" i="39"/>
  <c r="J1350" i="39"/>
  <c r="K1350" i="39" s="1"/>
  <c r="I1350" i="39"/>
  <c r="J1349" i="39"/>
  <c r="K1349" i="39" s="1"/>
  <c r="I1349" i="39"/>
  <c r="J1348" i="39"/>
  <c r="K1348" i="39" s="1"/>
  <c r="I1348" i="39"/>
  <c r="J1347" i="39"/>
  <c r="K1347" i="39" s="1"/>
  <c r="I1347" i="39"/>
  <c r="J1346" i="39"/>
  <c r="K1346" i="39" s="1"/>
  <c r="I1346" i="39"/>
  <c r="J1345" i="39"/>
  <c r="K1345" i="39" s="1"/>
  <c r="I1345" i="39"/>
  <c r="J1344" i="39"/>
  <c r="K1344" i="39" s="1"/>
  <c r="I1344" i="39"/>
  <c r="J1343" i="39"/>
  <c r="K1343" i="39" s="1"/>
  <c r="I1343" i="39"/>
  <c r="J1342" i="39"/>
  <c r="K1342" i="39" s="1"/>
  <c r="I1342" i="39"/>
  <c r="J1341" i="39"/>
  <c r="K1341" i="39" s="1"/>
  <c r="I1341" i="39"/>
  <c r="J1340" i="39"/>
  <c r="K1340" i="39" s="1"/>
  <c r="I1340" i="39"/>
  <c r="J1339" i="39"/>
  <c r="K1339" i="39" s="1"/>
  <c r="I1339" i="39"/>
  <c r="J1338" i="39"/>
  <c r="K1338" i="39" s="1"/>
  <c r="I1338" i="39"/>
  <c r="J1337" i="39"/>
  <c r="K1337" i="39" s="1"/>
  <c r="I1337" i="39"/>
  <c r="J1336" i="39"/>
  <c r="K1336" i="39" s="1"/>
  <c r="I1336" i="39"/>
  <c r="J1335" i="39"/>
  <c r="K1335" i="39" s="1"/>
  <c r="I1335" i="39"/>
  <c r="J1334" i="39"/>
  <c r="K1334" i="39" s="1"/>
  <c r="I1334" i="39"/>
  <c r="J1333" i="39"/>
  <c r="K1333" i="39" s="1"/>
  <c r="I1333" i="39"/>
  <c r="J1332" i="39"/>
  <c r="K1332" i="39" s="1"/>
  <c r="I1332" i="39"/>
  <c r="J1331" i="39"/>
  <c r="K1331" i="39" s="1"/>
  <c r="I1331" i="39"/>
  <c r="J1330" i="39"/>
  <c r="K1330" i="39" s="1"/>
  <c r="I1330" i="39"/>
  <c r="J1329" i="39"/>
  <c r="K1329" i="39" s="1"/>
  <c r="I1329" i="39"/>
  <c r="J1328" i="39"/>
  <c r="K1328" i="39" s="1"/>
  <c r="I1328" i="39"/>
  <c r="J1327" i="39"/>
  <c r="K1327" i="39" s="1"/>
  <c r="I1327" i="39"/>
  <c r="J1326" i="39"/>
  <c r="K1326" i="39" s="1"/>
  <c r="I1326" i="39"/>
  <c r="J1325" i="39"/>
  <c r="K1325" i="39" s="1"/>
  <c r="I1325" i="39"/>
  <c r="J1324" i="39"/>
  <c r="K1324" i="39" s="1"/>
  <c r="I1324" i="39"/>
  <c r="J1323" i="39"/>
  <c r="K1323" i="39" s="1"/>
  <c r="I1323" i="39"/>
  <c r="J1322" i="39"/>
  <c r="K1322" i="39" s="1"/>
  <c r="I1322" i="39"/>
  <c r="J1321" i="39"/>
  <c r="K1321" i="39" s="1"/>
  <c r="I1321" i="39"/>
  <c r="J1320" i="39"/>
  <c r="K1320" i="39" s="1"/>
  <c r="I1320" i="39"/>
  <c r="J1319" i="39"/>
  <c r="K1319" i="39" s="1"/>
  <c r="I1319" i="39"/>
  <c r="J1318" i="39"/>
  <c r="K1318" i="39" s="1"/>
  <c r="I1318" i="39"/>
  <c r="J1317" i="39"/>
  <c r="K1317" i="39" s="1"/>
  <c r="I1317" i="39"/>
  <c r="J1316" i="39"/>
  <c r="K1316" i="39" s="1"/>
  <c r="I1316" i="39"/>
  <c r="J1315" i="39"/>
  <c r="K1315" i="39" s="1"/>
  <c r="I1315" i="39"/>
  <c r="J1314" i="39"/>
  <c r="K1314" i="39" s="1"/>
  <c r="I1314" i="39"/>
  <c r="I1313" i="39"/>
  <c r="J1312" i="39"/>
  <c r="K1312" i="39" s="1"/>
  <c r="I1312" i="39"/>
  <c r="J1311" i="39"/>
  <c r="K1311" i="39" s="1"/>
  <c r="I1311" i="39"/>
  <c r="J1310" i="39"/>
  <c r="K1310" i="39" s="1"/>
  <c r="I1310" i="39"/>
  <c r="J1309" i="39"/>
  <c r="K1309" i="39" s="1"/>
  <c r="I1309" i="39"/>
  <c r="J1308" i="39"/>
  <c r="K1308" i="39" s="1"/>
  <c r="I1308" i="39"/>
  <c r="J1307" i="39"/>
  <c r="K1307" i="39" s="1"/>
  <c r="I1307" i="39"/>
  <c r="J1306" i="39"/>
  <c r="K1306" i="39" s="1"/>
  <c r="I1306" i="39"/>
  <c r="J1305" i="39"/>
  <c r="K1305" i="39" s="1"/>
  <c r="I1305" i="39"/>
  <c r="J1304" i="39"/>
  <c r="K1304" i="39" s="1"/>
  <c r="I1304" i="39"/>
  <c r="J1303" i="39"/>
  <c r="K1303" i="39" s="1"/>
  <c r="I1303" i="39"/>
  <c r="J1302" i="39"/>
  <c r="K1302" i="39" s="1"/>
  <c r="I1302" i="39"/>
  <c r="J1301" i="39"/>
  <c r="K1301" i="39" s="1"/>
  <c r="I1301" i="39"/>
  <c r="J1300" i="39"/>
  <c r="K1300" i="39" s="1"/>
  <c r="I1300" i="39"/>
  <c r="J1299" i="39"/>
  <c r="K1299" i="39" s="1"/>
  <c r="I1299" i="39"/>
  <c r="J1298" i="39"/>
  <c r="K1298" i="39" s="1"/>
  <c r="I1298" i="39"/>
  <c r="J1297" i="39"/>
  <c r="K1297" i="39" s="1"/>
  <c r="I1297" i="39"/>
  <c r="J1296" i="39"/>
  <c r="K1296" i="39" s="1"/>
  <c r="I1296" i="39"/>
  <c r="J1295" i="39"/>
  <c r="K1295" i="39" s="1"/>
  <c r="I1295" i="39"/>
  <c r="J1294" i="39"/>
  <c r="K1294" i="39" s="1"/>
  <c r="I1294" i="39"/>
  <c r="J1293" i="39"/>
  <c r="K1293" i="39" s="1"/>
  <c r="I1293" i="39"/>
  <c r="J1292" i="39"/>
  <c r="K1292" i="39" s="1"/>
  <c r="I1292" i="39"/>
  <c r="J1291" i="39"/>
  <c r="K1291" i="39" s="1"/>
  <c r="I1291" i="39"/>
  <c r="J1290" i="39"/>
  <c r="K1290" i="39" s="1"/>
  <c r="I1290" i="39"/>
  <c r="J1289" i="39"/>
  <c r="K1289" i="39" s="1"/>
  <c r="I1289" i="39"/>
  <c r="J1288" i="39"/>
  <c r="K1288" i="39" s="1"/>
  <c r="I1288" i="39"/>
  <c r="J1287" i="39"/>
  <c r="K1287" i="39" s="1"/>
  <c r="I1287" i="39"/>
  <c r="J1286" i="39"/>
  <c r="K1286" i="39" s="1"/>
  <c r="I1286" i="39"/>
  <c r="J1285" i="39"/>
  <c r="K1285" i="39" s="1"/>
  <c r="I1285" i="39"/>
  <c r="J1284" i="39"/>
  <c r="K1284" i="39" s="1"/>
  <c r="I1284" i="39"/>
  <c r="J1283" i="39"/>
  <c r="K1283" i="39" s="1"/>
  <c r="I1283" i="39"/>
  <c r="J1282" i="39"/>
  <c r="K1282" i="39" s="1"/>
  <c r="I1282" i="39"/>
  <c r="J1281" i="39"/>
  <c r="K1281" i="39" s="1"/>
  <c r="I1281" i="39"/>
  <c r="J1280" i="39"/>
  <c r="K1280" i="39" s="1"/>
  <c r="I1280" i="39"/>
  <c r="J1279" i="39"/>
  <c r="K1279" i="39" s="1"/>
  <c r="I1279" i="39"/>
  <c r="J1278" i="39"/>
  <c r="K1278" i="39" s="1"/>
  <c r="I1278" i="39"/>
  <c r="J1277" i="39"/>
  <c r="K1277" i="39" s="1"/>
  <c r="I1277" i="39"/>
  <c r="J1276" i="39"/>
  <c r="K1276" i="39" s="1"/>
  <c r="I1276" i="39"/>
  <c r="J1275" i="39"/>
  <c r="K1275" i="39" s="1"/>
  <c r="I1275" i="39"/>
  <c r="J1274" i="39"/>
  <c r="K1274" i="39" s="1"/>
  <c r="I1274" i="39"/>
  <c r="J1273" i="39"/>
  <c r="K1273" i="39" s="1"/>
  <c r="I1273" i="39"/>
  <c r="J1272" i="39"/>
  <c r="K1272" i="39" s="1"/>
  <c r="I1272" i="39"/>
  <c r="J1271" i="39"/>
  <c r="K1271" i="39" s="1"/>
  <c r="I1271" i="39"/>
  <c r="J1270" i="39"/>
  <c r="K1270" i="39" s="1"/>
  <c r="I1270" i="39"/>
  <c r="J1269" i="39"/>
  <c r="K1269" i="39" s="1"/>
  <c r="I1269" i="39"/>
  <c r="J1268" i="39"/>
  <c r="K1268" i="39" s="1"/>
  <c r="I1268" i="39"/>
  <c r="J1267" i="39"/>
  <c r="K1267" i="39" s="1"/>
  <c r="I1267" i="39"/>
  <c r="J1266" i="39"/>
  <c r="K1266" i="39" s="1"/>
  <c r="I1266" i="39"/>
  <c r="J1265" i="39"/>
  <c r="K1265" i="39" s="1"/>
  <c r="I1265" i="39"/>
  <c r="J1264" i="39"/>
  <c r="K1264" i="39" s="1"/>
  <c r="I1264" i="39"/>
  <c r="J1263" i="39"/>
  <c r="K1263" i="39" s="1"/>
  <c r="I1263" i="39"/>
  <c r="J1262" i="39"/>
  <c r="K1262" i="39" s="1"/>
  <c r="I1262" i="39"/>
  <c r="I1261" i="39"/>
  <c r="J1260" i="39"/>
  <c r="K1260" i="39" s="1"/>
  <c r="I1260" i="39"/>
  <c r="J1259" i="39"/>
  <c r="K1259" i="39" s="1"/>
  <c r="I1259" i="39"/>
  <c r="J1258" i="39"/>
  <c r="K1258" i="39" s="1"/>
  <c r="I1258" i="39"/>
  <c r="J1257" i="39"/>
  <c r="K1257" i="39" s="1"/>
  <c r="I1257" i="39"/>
  <c r="J1256" i="39"/>
  <c r="K1256" i="39" s="1"/>
  <c r="I1256" i="39"/>
  <c r="J1255" i="39"/>
  <c r="K1255" i="39" s="1"/>
  <c r="I1255" i="39"/>
  <c r="J1254" i="39"/>
  <c r="K1254" i="39" s="1"/>
  <c r="I1254" i="39"/>
  <c r="J1253" i="39"/>
  <c r="K1253" i="39" s="1"/>
  <c r="I1253" i="39"/>
  <c r="J1252" i="39"/>
  <c r="K1252" i="39" s="1"/>
  <c r="I1252" i="39"/>
  <c r="J1251" i="39"/>
  <c r="K1251" i="39" s="1"/>
  <c r="I1251" i="39"/>
  <c r="J1250" i="39"/>
  <c r="K1250" i="39" s="1"/>
  <c r="I1250" i="39"/>
  <c r="J1249" i="39"/>
  <c r="K1249" i="39" s="1"/>
  <c r="I1249" i="39"/>
  <c r="J1248" i="39"/>
  <c r="K1248" i="39" s="1"/>
  <c r="I1248" i="39"/>
  <c r="J1247" i="39"/>
  <c r="K1247" i="39" s="1"/>
  <c r="I1247" i="39"/>
  <c r="J1246" i="39"/>
  <c r="K1246" i="39" s="1"/>
  <c r="I1246" i="39"/>
  <c r="J1245" i="39"/>
  <c r="K1245" i="39" s="1"/>
  <c r="I1245" i="39"/>
  <c r="J1244" i="39"/>
  <c r="K1244" i="39" s="1"/>
  <c r="I1244" i="39"/>
  <c r="J1243" i="39"/>
  <c r="K1243" i="39" s="1"/>
  <c r="I1243" i="39"/>
  <c r="J1242" i="39"/>
  <c r="K1242" i="39" s="1"/>
  <c r="I1242" i="39"/>
  <c r="J1241" i="39"/>
  <c r="K1241" i="39" s="1"/>
  <c r="I1241" i="39"/>
  <c r="J1240" i="39"/>
  <c r="K1240" i="39" s="1"/>
  <c r="I1240" i="39"/>
  <c r="J1239" i="39"/>
  <c r="K1239" i="39" s="1"/>
  <c r="I1239" i="39"/>
  <c r="J1238" i="39"/>
  <c r="K1238" i="39" s="1"/>
  <c r="I1238" i="39"/>
  <c r="J1237" i="39"/>
  <c r="K1237" i="39" s="1"/>
  <c r="I1237" i="39"/>
  <c r="J1236" i="39"/>
  <c r="K1236" i="39" s="1"/>
  <c r="I1236" i="39"/>
  <c r="J1235" i="39"/>
  <c r="K1235" i="39" s="1"/>
  <c r="I1235" i="39"/>
  <c r="J1234" i="39"/>
  <c r="K1234" i="39" s="1"/>
  <c r="I1234" i="39"/>
  <c r="J1233" i="39"/>
  <c r="K1233" i="39" s="1"/>
  <c r="I1233" i="39"/>
  <c r="J1232" i="39"/>
  <c r="K1232" i="39" s="1"/>
  <c r="I1232" i="39"/>
  <c r="J1231" i="39"/>
  <c r="K1231" i="39" s="1"/>
  <c r="I1231" i="39"/>
  <c r="J1230" i="39"/>
  <c r="K1230" i="39" s="1"/>
  <c r="I1230" i="39"/>
  <c r="J1229" i="39"/>
  <c r="K1229" i="39" s="1"/>
  <c r="I1229" i="39"/>
  <c r="J1228" i="39"/>
  <c r="K1228" i="39" s="1"/>
  <c r="I1228" i="39"/>
  <c r="J1227" i="39"/>
  <c r="K1227" i="39" s="1"/>
  <c r="I1227" i="39"/>
  <c r="J1226" i="39"/>
  <c r="K1226" i="39" s="1"/>
  <c r="I1226" i="39"/>
  <c r="J1225" i="39"/>
  <c r="K1225" i="39" s="1"/>
  <c r="I1225" i="39"/>
  <c r="J1224" i="39"/>
  <c r="K1224" i="39" s="1"/>
  <c r="I1224" i="39"/>
  <c r="J1223" i="39"/>
  <c r="K1223" i="39" s="1"/>
  <c r="I1223" i="39"/>
  <c r="J1222" i="39"/>
  <c r="K1222" i="39" s="1"/>
  <c r="I1222" i="39"/>
  <c r="J1221" i="39"/>
  <c r="K1221" i="39" s="1"/>
  <c r="I1221" i="39"/>
  <c r="J1220" i="39"/>
  <c r="K1220" i="39" s="1"/>
  <c r="I1220" i="39"/>
  <c r="J1219" i="39"/>
  <c r="K1219" i="39" s="1"/>
  <c r="I1219" i="39"/>
  <c r="J1218" i="39"/>
  <c r="K1218" i="39" s="1"/>
  <c r="I1218" i="39"/>
  <c r="J1217" i="39"/>
  <c r="K1217" i="39" s="1"/>
  <c r="I1217" i="39"/>
  <c r="J1216" i="39"/>
  <c r="K1216" i="39" s="1"/>
  <c r="I1216" i="39"/>
  <c r="J1215" i="39"/>
  <c r="K1215" i="39" s="1"/>
  <c r="I1215" i="39"/>
  <c r="J1214" i="39"/>
  <c r="K1214" i="39" s="1"/>
  <c r="I1214" i="39"/>
  <c r="J1213" i="39"/>
  <c r="K1213" i="39" s="1"/>
  <c r="I1213" i="39"/>
  <c r="J1212" i="39"/>
  <c r="K1212" i="39" s="1"/>
  <c r="I1212" i="39"/>
  <c r="J1211" i="39"/>
  <c r="K1211" i="39" s="1"/>
  <c r="I1211" i="39"/>
  <c r="J1210" i="39"/>
  <c r="K1210" i="39" s="1"/>
  <c r="I1210" i="39"/>
  <c r="J1209" i="39"/>
  <c r="K1209" i="39" s="1"/>
  <c r="I1209" i="39"/>
  <c r="J1208" i="39"/>
  <c r="K1208" i="39" s="1"/>
  <c r="I1208" i="39"/>
  <c r="J1207" i="39"/>
  <c r="K1207" i="39" s="1"/>
  <c r="I1207" i="39"/>
  <c r="J1206" i="39"/>
  <c r="K1206" i="39" s="1"/>
  <c r="I1206" i="39"/>
  <c r="J1205" i="39"/>
  <c r="K1205" i="39" s="1"/>
  <c r="I1205" i="39"/>
  <c r="J1204" i="39"/>
  <c r="K1204" i="39" s="1"/>
  <c r="I1204" i="39"/>
  <c r="I1203" i="39"/>
  <c r="J1202" i="39"/>
  <c r="K1202" i="39" s="1"/>
  <c r="I1202" i="39"/>
  <c r="J1201" i="39"/>
  <c r="K1201" i="39" s="1"/>
  <c r="I1201" i="39"/>
  <c r="J1200" i="39"/>
  <c r="K1200" i="39" s="1"/>
  <c r="I1200" i="39"/>
  <c r="J1199" i="39"/>
  <c r="K1199" i="39" s="1"/>
  <c r="I1199" i="39"/>
  <c r="J1198" i="39"/>
  <c r="K1198" i="39" s="1"/>
  <c r="I1198" i="39"/>
  <c r="J1197" i="39"/>
  <c r="K1197" i="39" s="1"/>
  <c r="I1197" i="39"/>
  <c r="J1196" i="39"/>
  <c r="K1196" i="39" s="1"/>
  <c r="I1196" i="39"/>
  <c r="J1195" i="39"/>
  <c r="K1195" i="39" s="1"/>
  <c r="I1195" i="39"/>
  <c r="J1194" i="39"/>
  <c r="K1194" i="39" s="1"/>
  <c r="I1194" i="39"/>
  <c r="J1193" i="39"/>
  <c r="K1193" i="39" s="1"/>
  <c r="I1193" i="39"/>
  <c r="J1192" i="39"/>
  <c r="K1192" i="39" s="1"/>
  <c r="I1192" i="39"/>
  <c r="J1191" i="39"/>
  <c r="K1191" i="39" s="1"/>
  <c r="I1191" i="39"/>
  <c r="J1190" i="39"/>
  <c r="K1190" i="39" s="1"/>
  <c r="I1190" i="39"/>
  <c r="J1189" i="39"/>
  <c r="K1189" i="39" s="1"/>
  <c r="I1189" i="39"/>
  <c r="J1188" i="39"/>
  <c r="K1188" i="39" s="1"/>
  <c r="I1188" i="39"/>
  <c r="J1187" i="39"/>
  <c r="K1187" i="39" s="1"/>
  <c r="I1187" i="39"/>
  <c r="J1186" i="39"/>
  <c r="K1186" i="39" s="1"/>
  <c r="I1186" i="39"/>
  <c r="J1185" i="39"/>
  <c r="K1185" i="39" s="1"/>
  <c r="I1185" i="39"/>
  <c r="J1184" i="39"/>
  <c r="K1184" i="39" s="1"/>
  <c r="I1184" i="39"/>
  <c r="J1183" i="39"/>
  <c r="K1183" i="39" s="1"/>
  <c r="I1183" i="39"/>
  <c r="J1182" i="39"/>
  <c r="K1182" i="39" s="1"/>
  <c r="I1182" i="39"/>
  <c r="J1181" i="39"/>
  <c r="K1181" i="39" s="1"/>
  <c r="I1181" i="39"/>
  <c r="J1180" i="39"/>
  <c r="K1180" i="39" s="1"/>
  <c r="I1180" i="39"/>
  <c r="J1179" i="39"/>
  <c r="K1179" i="39" s="1"/>
  <c r="I1179" i="39"/>
  <c r="J1178" i="39"/>
  <c r="K1178" i="39" s="1"/>
  <c r="I1178" i="39"/>
  <c r="J1177" i="39"/>
  <c r="K1177" i="39" s="1"/>
  <c r="I1177" i="39"/>
  <c r="J1176" i="39"/>
  <c r="K1176" i="39" s="1"/>
  <c r="I1176" i="39"/>
  <c r="J1175" i="39"/>
  <c r="K1175" i="39" s="1"/>
  <c r="I1175" i="39"/>
  <c r="J1174" i="39"/>
  <c r="K1174" i="39" s="1"/>
  <c r="I1174" i="39"/>
  <c r="J1173" i="39"/>
  <c r="K1173" i="39" s="1"/>
  <c r="I1173" i="39"/>
  <c r="J1172" i="39"/>
  <c r="K1172" i="39" s="1"/>
  <c r="I1172" i="39"/>
  <c r="J1171" i="39"/>
  <c r="K1171" i="39" s="1"/>
  <c r="I1171" i="39"/>
  <c r="J1170" i="39"/>
  <c r="K1170" i="39" s="1"/>
  <c r="I1170" i="39"/>
  <c r="J1169" i="39"/>
  <c r="K1169" i="39" s="1"/>
  <c r="I1169" i="39"/>
  <c r="J1168" i="39"/>
  <c r="K1168" i="39" s="1"/>
  <c r="I1168" i="39"/>
  <c r="J1167" i="39"/>
  <c r="K1167" i="39" s="1"/>
  <c r="I1167" i="39"/>
  <c r="J1166" i="39"/>
  <c r="K1166" i="39" s="1"/>
  <c r="I1166" i="39"/>
  <c r="J1165" i="39"/>
  <c r="K1165" i="39" s="1"/>
  <c r="I1165" i="39"/>
  <c r="J1164" i="39"/>
  <c r="K1164" i="39" s="1"/>
  <c r="I1164" i="39"/>
  <c r="J1163" i="39"/>
  <c r="K1163" i="39" s="1"/>
  <c r="I1163" i="39"/>
  <c r="J1162" i="39"/>
  <c r="K1162" i="39" s="1"/>
  <c r="I1162" i="39"/>
  <c r="J1161" i="39"/>
  <c r="K1161" i="39" s="1"/>
  <c r="I1161" i="39"/>
  <c r="J1160" i="39"/>
  <c r="K1160" i="39" s="1"/>
  <c r="I1160" i="39"/>
  <c r="J1159" i="39"/>
  <c r="K1159" i="39" s="1"/>
  <c r="I1159" i="39"/>
  <c r="J1158" i="39"/>
  <c r="K1158" i="39" s="1"/>
  <c r="I1158" i="39"/>
  <c r="J1157" i="39"/>
  <c r="K1157" i="39" s="1"/>
  <c r="I1157" i="39"/>
  <c r="I1156" i="39"/>
  <c r="J1155" i="39"/>
  <c r="K1155" i="39" s="1"/>
  <c r="I1155" i="39"/>
  <c r="J1154" i="39"/>
  <c r="K1154" i="39" s="1"/>
  <c r="I1154" i="39"/>
  <c r="J1153" i="39"/>
  <c r="K1153" i="39" s="1"/>
  <c r="I1153" i="39"/>
  <c r="J1152" i="39"/>
  <c r="K1152" i="39" s="1"/>
  <c r="I1152" i="39"/>
  <c r="J1151" i="39"/>
  <c r="K1151" i="39" s="1"/>
  <c r="I1151" i="39"/>
  <c r="J1150" i="39"/>
  <c r="K1150" i="39" s="1"/>
  <c r="I1150" i="39"/>
  <c r="J1149" i="39"/>
  <c r="K1149" i="39" s="1"/>
  <c r="I1149" i="39"/>
  <c r="J1148" i="39"/>
  <c r="K1148" i="39" s="1"/>
  <c r="I1148" i="39"/>
  <c r="J1147" i="39"/>
  <c r="K1147" i="39" s="1"/>
  <c r="I1147" i="39"/>
  <c r="J1146" i="39"/>
  <c r="K1146" i="39" s="1"/>
  <c r="I1146" i="39"/>
  <c r="J1145" i="39"/>
  <c r="K1145" i="39" s="1"/>
  <c r="I1145" i="39"/>
  <c r="J1144" i="39"/>
  <c r="K1144" i="39" s="1"/>
  <c r="I1144" i="39"/>
  <c r="J1143" i="39"/>
  <c r="K1143" i="39" s="1"/>
  <c r="I1143" i="39"/>
  <c r="J1142" i="39"/>
  <c r="K1142" i="39" s="1"/>
  <c r="I1142" i="39"/>
  <c r="J1141" i="39"/>
  <c r="K1141" i="39" s="1"/>
  <c r="I1141" i="39"/>
  <c r="J1140" i="39"/>
  <c r="K1140" i="39" s="1"/>
  <c r="I1140" i="39"/>
  <c r="J1139" i="39"/>
  <c r="K1139" i="39" s="1"/>
  <c r="I1139" i="39"/>
  <c r="J1138" i="39"/>
  <c r="K1138" i="39" s="1"/>
  <c r="I1138" i="39"/>
  <c r="J1137" i="39"/>
  <c r="K1137" i="39" s="1"/>
  <c r="I1137" i="39"/>
  <c r="J1136" i="39"/>
  <c r="K1136" i="39" s="1"/>
  <c r="I1136" i="39"/>
  <c r="J1135" i="39"/>
  <c r="K1135" i="39" s="1"/>
  <c r="I1135" i="39"/>
  <c r="J1134" i="39"/>
  <c r="K1134" i="39" s="1"/>
  <c r="I1134" i="39"/>
  <c r="J1133" i="39"/>
  <c r="K1133" i="39" s="1"/>
  <c r="I1133" i="39"/>
  <c r="J1132" i="39"/>
  <c r="K1132" i="39" s="1"/>
  <c r="I1132" i="39"/>
  <c r="J1131" i="39"/>
  <c r="K1131" i="39" s="1"/>
  <c r="I1131" i="39"/>
  <c r="J1130" i="39"/>
  <c r="K1130" i="39" s="1"/>
  <c r="I1130" i="39"/>
  <c r="J1129" i="39"/>
  <c r="K1129" i="39" s="1"/>
  <c r="I1129" i="39"/>
  <c r="J1128" i="39"/>
  <c r="K1128" i="39" s="1"/>
  <c r="I1128" i="39"/>
  <c r="J1127" i="39"/>
  <c r="K1127" i="39" s="1"/>
  <c r="I1127" i="39"/>
  <c r="J1126" i="39"/>
  <c r="K1126" i="39" s="1"/>
  <c r="I1126" i="39"/>
  <c r="J1125" i="39"/>
  <c r="K1125" i="39" s="1"/>
  <c r="I1125" i="39"/>
  <c r="J1124" i="39"/>
  <c r="K1124" i="39" s="1"/>
  <c r="I1124" i="39"/>
  <c r="J1123" i="39"/>
  <c r="K1123" i="39" s="1"/>
  <c r="I1123" i="39"/>
  <c r="J1122" i="39"/>
  <c r="K1122" i="39" s="1"/>
  <c r="I1122" i="39"/>
  <c r="J1121" i="39"/>
  <c r="K1121" i="39" s="1"/>
  <c r="I1121" i="39"/>
  <c r="J1120" i="39"/>
  <c r="K1120" i="39" s="1"/>
  <c r="I1120" i="39"/>
  <c r="J1119" i="39"/>
  <c r="K1119" i="39" s="1"/>
  <c r="I1119" i="39"/>
  <c r="J1118" i="39"/>
  <c r="K1118" i="39" s="1"/>
  <c r="I1118" i="39"/>
  <c r="I1117" i="39"/>
  <c r="J1116" i="39"/>
  <c r="K1116" i="39" s="1"/>
  <c r="I1116" i="39"/>
  <c r="J1115" i="39"/>
  <c r="K1115" i="39" s="1"/>
  <c r="I1115" i="39"/>
  <c r="J1114" i="39"/>
  <c r="K1114" i="39" s="1"/>
  <c r="I1114" i="39"/>
  <c r="J1113" i="39"/>
  <c r="K1113" i="39" s="1"/>
  <c r="I1113" i="39"/>
  <c r="J1112" i="39"/>
  <c r="K1112" i="39" s="1"/>
  <c r="I1112" i="39"/>
  <c r="J1111" i="39"/>
  <c r="K1111" i="39" s="1"/>
  <c r="I1111" i="39"/>
  <c r="J1110" i="39"/>
  <c r="K1110" i="39" s="1"/>
  <c r="I1110" i="39"/>
  <c r="J1109" i="39"/>
  <c r="K1109" i="39" s="1"/>
  <c r="I1109" i="39"/>
  <c r="J1108" i="39"/>
  <c r="K1108" i="39" s="1"/>
  <c r="I1108" i="39"/>
  <c r="J1107" i="39"/>
  <c r="K1107" i="39" s="1"/>
  <c r="I1107" i="39"/>
  <c r="J1106" i="39"/>
  <c r="K1106" i="39" s="1"/>
  <c r="I1106" i="39"/>
  <c r="J1105" i="39"/>
  <c r="K1105" i="39" s="1"/>
  <c r="I1105" i="39"/>
  <c r="J1104" i="39"/>
  <c r="K1104" i="39" s="1"/>
  <c r="I1104" i="39"/>
  <c r="J1103" i="39"/>
  <c r="K1103" i="39" s="1"/>
  <c r="I1103" i="39"/>
  <c r="J1102" i="39"/>
  <c r="K1102" i="39" s="1"/>
  <c r="I1102" i="39"/>
  <c r="J1101" i="39"/>
  <c r="K1101" i="39" s="1"/>
  <c r="I1101" i="39"/>
  <c r="J1100" i="39"/>
  <c r="K1100" i="39" s="1"/>
  <c r="I1100" i="39"/>
  <c r="J1099" i="39"/>
  <c r="K1099" i="39" s="1"/>
  <c r="I1099" i="39"/>
  <c r="J1098" i="39"/>
  <c r="K1098" i="39" s="1"/>
  <c r="I1098" i="39"/>
  <c r="J1097" i="39"/>
  <c r="K1097" i="39" s="1"/>
  <c r="I1097" i="39"/>
  <c r="J1096" i="39"/>
  <c r="K1096" i="39" s="1"/>
  <c r="I1096" i="39"/>
  <c r="J1095" i="39"/>
  <c r="K1095" i="39" s="1"/>
  <c r="I1095" i="39"/>
  <c r="J1094" i="39"/>
  <c r="K1094" i="39" s="1"/>
  <c r="I1094" i="39"/>
  <c r="J1093" i="39"/>
  <c r="K1093" i="39" s="1"/>
  <c r="I1093" i="39"/>
  <c r="J1092" i="39"/>
  <c r="K1092" i="39" s="1"/>
  <c r="I1092" i="39"/>
  <c r="J1091" i="39"/>
  <c r="K1091" i="39" s="1"/>
  <c r="I1091" i="39"/>
  <c r="J1090" i="39"/>
  <c r="K1090" i="39" s="1"/>
  <c r="I1090" i="39"/>
  <c r="J1089" i="39"/>
  <c r="K1089" i="39" s="1"/>
  <c r="I1089" i="39"/>
  <c r="J1088" i="39"/>
  <c r="K1088" i="39" s="1"/>
  <c r="I1088" i="39"/>
  <c r="J1087" i="39"/>
  <c r="K1087" i="39" s="1"/>
  <c r="I1087" i="39"/>
  <c r="J1086" i="39"/>
  <c r="K1086" i="39" s="1"/>
  <c r="I1086" i="39"/>
  <c r="J1085" i="39"/>
  <c r="K1085" i="39" s="1"/>
  <c r="I1085" i="39"/>
  <c r="J1084" i="39"/>
  <c r="K1084" i="39" s="1"/>
  <c r="I1084" i="39"/>
  <c r="J1083" i="39"/>
  <c r="K1083" i="39" s="1"/>
  <c r="I1083" i="39"/>
  <c r="J1082" i="39"/>
  <c r="K1082" i="39" s="1"/>
  <c r="I1082" i="39"/>
  <c r="J1081" i="39"/>
  <c r="K1081" i="39" s="1"/>
  <c r="I1081" i="39"/>
  <c r="J1080" i="39"/>
  <c r="K1080" i="39" s="1"/>
  <c r="I1080" i="39"/>
  <c r="J1079" i="39"/>
  <c r="K1079" i="39" s="1"/>
  <c r="I1079" i="39"/>
  <c r="J1078" i="39"/>
  <c r="K1078" i="39" s="1"/>
  <c r="I1078" i="39"/>
  <c r="J1077" i="39"/>
  <c r="K1077" i="39" s="1"/>
  <c r="I1077" i="39"/>
  <c r="I1076" i="39"/>
  <c r="J1075" i="39"/>
  <c r="K1075" i="39" s="1"/>
  <c r="I1075" i="39"/>
  <c r="J1074" i="39"/>
  <c r="K1074" i="39" s="1"/>
  <c r="I1074" i="39"/>
  <c r="J1073" i="39"/>
  <c r="K1073" i="39" s="1"/>
  <c r="I1073" i="39"/>
  <c r="J1072" i="39"/>
  <c r="K1072" i="39" s="1"/>
  <c r="I1072" i="39"/>
  <c r="J1071" i="39"/>
  <c r="K1071" i="39" s="1"/>
  <c r="I1071" i="39"/>
  <c r="J1070" i="39"/>
  <c r="K1070" i="39" s="1"/>
  <c r="I1070" i="39"/>
  <c r="J1069" i="39"/>
  <c r="K1069" i="39" s="1"/>
  <c r="I1069" i="39"/>
  <c r="J1068" i="39"/>
  <c r="K1068" i="39" s="1"/>
  <c r="I1068" i="39"/>
  <c r="J1067" i="39"/>
  <c r="K1067" i="39" s="1"/>
  <c r="I1067" i="39"/>
  <c r="J1066" i="39"/>
  <c r="K1066" i="39" s="1"/>
  <c r="I1066" i="39"/>
  <c r="J1065" i="39"/>
  <c r="K1065" i="39" s="1"/>
  <c r="I1065" i="39"/>
  <c r="J1064" i="39"/>
  <c r="K1064" i="39" s="1"/>
  <c r="I1064" i="39"/>
  <c r="J1063" i="39"/>
  <c r="K1063" i="39" s="1"/>
  <c r="I1063" i="39"/>
  <c r="J1062" i="39"/>
  <c r="K1062" i="39" s="1"/>
  <c r="I1062" i="39"/>
  <c r="J1061" i="39"/>
  <c r="K1061" i="39" s="1"/>
  <c r="I1061" i="39"/>
  <c r="J1060" i="39"/>
  <c r="K1060" i="39" s="1"/>
  <c r="I1060" i="39"/>
  <c r="J1059" i="39"/>
  <c r="K1059" i="39" s="1"/>
  <c r="I1059" i="39"/>
  <c r="J1058" i="39"/>
  <c r="K1058" i="39" s="1"/>
  <c r="I1058" i="39"/>
  <c r="J1057" i="39"/>
  <c r="K1057" i="39" s="1"/>
  <c r="I1057" i="39"/>
  <c r="J1056" i="39"/>
  <c r="K1056" i="39" s="1"/>
  <c r="I1056" i="39"/>
  <c r="J1055" i="39"/>
  <c r="K1055" i="39" s="1"/>
  <c r="I1055" i="39"/>
  <c r="J1054" i="39"/>
  <c r="K1054" i="39" s="1"/>
  <c r="I1054" i="39"/>
  <c r="J1053" i="39"/>
  <c r="K1053" i="39" s="1"/>
  <c r="I1053" i="39"/>
  <c r="J1052" i="39"/>
  <c r="K1052" i="39" s="1"/>
  <c r="I1052" i="39"/>
  <c r="J1051" i="39"/>
  <c r="K1051" i="39" s="1"/>
  <c r="I1051" i="39"/>
  <c r="J1050" i="39"/>
  <c r="K1050" i="39" s="1"/>
  <c r="I1050" i="39"/>
  <c r="J1049" i="39"/>
  <c r="K1049" i="39" s="1"/>
  <c r="I1049" i="39"/>
  <c r="J1048" i="39"/>
  <c r="K1048" i="39" s="1"/>
  <c r="I1048" i="39"/>
  <c r="J1047" i="39"/>
  <c r="K1047" i="39" s="1"/>
  <c r="I1047" i="39"/>
  <c r="J1046" i="39"/>
  <c r="K1046" i="39" s="1"/>
  <c r="I1046" i="39"/>
  <c r="J1045" i="39"/>
  <c r="K1045" i="39" s="1"/>
  <c r="I1045" i="39"/>
  <c r="J1044" i="39"/>
  <c r="K1044" i="39" s="1"/>
  <c r="I1044" i="39"/>
  <c r="J1043" i="39"/>
  <c r="K1043" i="39" s="1"/>
  <c r="I1043" i="39"/>
  <c r="J1042" i="39"/>
  <c r="K1042" i="39" s="1"/>
  <c r="I1042" i="39"/>
  <c r="J1041" i="39"/>
  <c r="K1041" i="39" s="1"/>
  <c r="I1041" i="39"/>
  <c r="J1040" i="39"/>
  <c r="K1040" i="39" s="1"/>
  <c r="I1040" i="39"/>
  <c r="J1039" i="39"/>
  <c r="K1039" i="39" s="1"/>
  <c r="I1039" i="39"/>
  <c r="J1038" i="39"/>
  <c r="K1038" i="39" s="1"/>
  <c r="I1038" i="39"/>
  <c r="J1037" i="39"/>
  <c r="K1037" i="39" s="1"/>
  <c r="I1037" i="39"/>
  <c r="J1036" i="39"/>
  <c r="K1036" i="39" s="1"/>
  <c r="I1036" i="39"/>
  <c r="J1035" i="39"/>
  <c r="K1035" i="39" s="1"/>
  <c r="I1035" i="39"/>
  <c r="J1034" i="39"/>
  <c r="K1034" i="39" s="1"/>
  <c r="I1034" i="39"/>
  <c r="J1033" i="39"/>
  <c r="K1033" i="39" s="1"/>
  <c r="I1033" i="39"/>
  <c r="J1032" i="39"/>
  <c r="K1032" i="39" s="1"/>
  <c r="I1032" i="39"/>
  <c r="J1031" i="39"/>
  <c r="K1031" i="39" s="1"/>
  <c r="I1031" i="39"/>
  <c r="J1030" i="39"/>
  <c r="K1030" i="39" s="1"/>
  <c r="I1030" i="39"/>
  <c r="J1029" i="39"/>
  <c r="K1029" i="39" s="1"/>
  <c r="I1029" i="39"/>
  <c r="J1028" i="39"/>
  <c r="K1028" i="39" s="1"/>
  <c r="I1028" i="39"/>
  <c r="J1027" i="39"/>
  <c r="K1027" i="39" s="1"/>
  <c r="I1027" i="39"/>
  <c r="J1026" i="39"/>
  <c r="K1026" i="39" s="1"/>
  <c r="I1026" i="39"/>
  <c r="J1025" i="39"/>
  <c r="K1025" i="39" s="1"/>
  <c r="I1025" i="39"/>
  <c r="J1024" i="39"/>
  <c r="K1024" i="39" s="1"/>
  <c r="I1024" i="39"/>
  <c r="J1023" i="39"/>
  <c r="K1023" i="39" s="1"/>
  <c r="I1023" i="39"/>
  <c r="J1022" i="39"/>
  <c r="K1022" i="39" s="1"/>
  <c r="I1022" i="39"/>
  <c r="J1021" i="39"/>
  <c r="K1021" i="39" s="1"/>
  <c r="I1021" i="39"/>
  <c r="J1020" i="39"/>
  <c r="K1020" i="39" s="1"/>
  <c r="I1020" i="39"/>
  <c r="J1019" i="39"/>
  <c r="K1019" i="39" s="1"/>
  <c r="I1019" i="39"/>
  <c r="I1018" i="39"/>
  <c r="J1017" i="39"/>
  <c r="K1017" i="39" s="1"/>
  <c r="I1017" i="39"/>
  <c r="J1016" i="39"/>
  <c r="K1016" i="39" s="1"/>
  <c r="I1016" i="39"/>
  <c r="J1015" i="39"/>
  <c r="K1015" i="39" s="1"/>
  <c r="I1015" i="39"/>
  <c r="J1014" i="39"/>
  <c r="K1014" i="39" s="1"/>
  <c r="I1014" i="39"/>
  <c r="J1013" i="39"/>
  <c r="K1013" i="39" s="1"/>
  <c r="I1013" i="39"/>
  <c r="J1012" i="39"/>
  <c r="K1012" i="39" s="1"/>
  <c r="I1012" i="39"/>
  <c r="J1011" i="39"/>
  <c r="K1011" i="39" s="1"/>
  <c r="I1011" i="39"/>
  <c r="J1010" i="39"/>
  <c r="K1010" i="39" s="1"/>
  <c r="I1010" i="39"/>
  <c r="J1009" i="39"/>
  <c r="K1009" i="39" s="1"/>
  <c r="I1009" i="39"/>
  <c r="J1008" i="39"/>
  <c r="K1008" i="39" s="1"/>
  <c r="I1008" i="39"/>
  <c r="J1007" i="39"/>
  <c r="K1007" i="39" s="1"/>
  <c r="I1007" i="39"/>
  <c r="J1006" i="39"/>
  <c r="K1006" i="39" s="1"/>
  <c r="I1006" i="39"/>
  <c r="J1005" i="39"/>
  <c r="K1005" i="39" s="1"/>
  <c r="I1005" i="39"/>
  <c r="J1004" i="39"/>
  <c r="K1004" i="39" s="1"/>
  <c r="I1004" i="39"/>
  <c r="J1003" i="39"/>
  <c r="K1003" i="39" s="1"/>
  <c r="I1003" i="39"/>
  <c r="J1002" i="39"/>
  <c r="K1002" i="39" s="1"/>
  <c r="I1002" i="39"/>
  <c r="J1001" i="39"/>
  <c r="K1001" i="39" s="1"/>
  <c r="I1001" i="39"/>
  <c r="J1000" i="39"/>
  <c r="K1000" i="39" s="1"/>
  <c r="I1000" i="39"/>
  <c r="J999" i="39"/>
  <c r="K999" i="39" s="1"/>
  <c r="I999" i="39"/>
  <c r="J998" i="39"/>
  <c r="K998" i="39" s="1"/>
  <c r="I998" i="39"/>
  <c r="J997" i="39"/>
  <c r="K997" i="39" s="1"/>
  <c r="I997" i="39"/>
  <c r="J996" i="39"/>
  <c r="K996" i="39" s="1"/>
  <c r="I996" i="39"/>
  <c r="J995" i="39"/>
  <c r="K995" i="39" s="1"/>
  <c r="I995" i="39"/>
  <c r="J994" i="39"/>
  <c r="K994" i="39" s="1"/>
  <c r="I994" i="39"/>
  <c r="J993" i="39"/>
  <c r="K993" i="39" s="1"/>
  <c r="I993" i="39"/>
  <c r="J992" i="39"/>
  <c r="K992" i="39" s="1"/>
  <c r="I992" i="39"/>
  <c r="J991" i="39"/>
  <c r="K991" i="39" s="1"/>
  <c r="I991" i="39"/>
  <c r="J990" i="39"/>
  <c r="K990" i="39" s="1"/>
  <c r="I990" i="39"/>
  <c r="J989" i="39"/>
  <c r="K989" i="39" s="1"/>
  <c r="I989" i="39"/>
  <c r="J988" i="39"/>
  <c r="K988" i="39" s="1"/>
  <c r="I988" i="39"/>
  <c r="J987" i="39"/>
  <c r="K987" i="39" s="1"/>
  <c r="I987" i="39"/>
  <c r="J986" i="39"/>
  <c r="K986" i="39" s="1"/>
  <c r="I986" i="39"/>
  <c r="J985" i="39"/>
  <c r="K985" i="39" s="1"/>
  <c r="I985" i="39"/>
  <c r="J984" i="39"/>
  <c r="K984" i="39" s="1"/>
  <c r="I984" i="39"/>
  <c r="J983" i="39"/>
  <c r="K983" i="39" s="1"/>
  <c r="I983" i="39"/>
  <c r="J982" i="39"/>
  <c r="K982" i="39" s="1"/>
  <c r="I982" i="39"/>
  <c r="J981" i="39"/>
  <c r="K981" i="39" s="1"/>
  <c r="I981" i="39"/>
  <c r="J980" i="39"/>
  <c r="K980" i="39" s="1"/>
  <c r="I980" i="39"/>
  <c r="J979" i="39"/>
  <c r="K979" i="39" s="1"/>
  <c r="I979" i="39"/>
  <c r="J978" i="39"/>
  <c r="K978" i="39" s="1"/>
  <c r="I978" i="39"/>
  <c r="J977" i="39"/>
  <c r="K977" i="39" s="1"/>
  <c r="I977" i="39"/>
  <c r="J976" i="39"/>
  <c r="K976" i="39" s="1"/>
  <c r="I976" i="39"/>
  <c r="J975" i="39"/>
  <c r="K975" i="39" s="1"/>
  <c r="I975" i="39"/>
  <c r="J974" i="39"/>
  <c r="K974" i="39" s="1"/>
  <c r="I974" i="39"/>
  <c r="J973" i="39"/>
  <c r="K973" i="39" s="1"/>
  <c r="I973" i="39"/>
  <c r="J972" i="39"/>
  <c r="K972" i="39" s="1"/>
  <c r="I972" i="39"/>
  <c r="J971" i="39"/>
  <c r="K971" i="39" s="1"/>
  <c r="I971" i="39"/>
  <c r="J970" i="39"/>
  <c r="K970" i="39" s="1"/>
  <c r="I970" i="39"/>
  <c r="J969" i="39"/>
  <c r="K969" i="39" s="1"/>
  <c r="I969" i="39"/>
  <c r="J968" i="39"/>
  <c r="K968" i="39" s="1"/>
  <c r="I968" i="39"/>
  <c r="J967" i="39"/>
  <c r="K967" i="39" s="1"/>
  <c r="I967" i="39"/>
  <c r="J966" i="39"/>
  <c r="K966" i="39" s="1"/>
  <c r="I966" i="39"/>
  <c r="J965" i="39"/>
  <c r="K965" i="39" s="1"/>
  <c r="I965" i="39"/>
  <c r="J964" i="39"/>
  <c r="K964" i="39" s="1"/>
  <c r="I964" i="39"/>
  <c r="J963" i="39"/>
  <c r="K963" i="39" s="1"/>
  <c r="I963" i="39"/>
  <c r="J962" i="39"/>
  <c r="K962" i="39" s="1"/>
  <c r="I962" i="39"/>
  <c r="J961" i="39"/>
  <c r="K961" i="39" s="1"/>
  <c r="I961" i="39"/>
  <c r="J960" i="39"/>
  <c r="K960" i="39" s="1"/>
  <c r="I960" i="39"/>
  <c r="J959" i="39"/>
  <c r="K959" i="39" s="1"/>
  <c r="I959" i="39"/>
  <c r="J958" i="39"/>
  <c r="K958" i="39" s="1"/>
  <c r="I958" i="39"/>
  <c r="J957" i="39"/>
  <c r="K957" i="39" s="1"/>
  <c r="I957" i="39"/>
  <c r="J956" i="39"/>
  <c r="K956" i="39" s="1"/>
  <c r="I956" i="39"/>
  <c r="J955" i="39"/>
  <c r="K955" i="39" s="1"/>
  <c r="I955" i="39"/>
  <c r="J954" i="39"/>
  <c r="K954" i="39" s="1"/>
  <c r="I954" i="39"/>
  <c r="J953" i="39"/>
  <c r="K953" i="39" s="1"/>
  <c r="I953" i="39"/>
  <c r="J952" i="39"/>
  <c r="K952" i="39" s="1"/>
  <c r="I952" i="39"/>
  <c r="J951" i="39"/>
  <c r="K951" i="39" s="1"/>
  <c r="I951" i="39"/>
  <c r="J950" i="39"/>
  <c r="K950" i="39" s="1"/>
  <c r="I950" i="39"/>
  <c r="J949" i="39"/>
  <c r="K949" i="39" s="1"/>
  <c r="I949" i="39"/>
  <c r="J948" i="39"/>
  <c r="K948" i="39" s="1"/>
  <c r="I948" i="39"/>
  <c r="J947" i="39"/>
  <c r="K947" i="39" s="1"/>
  <c r="I947" i="39"/>
  <c r="J946" i="39"/>
  <c r="K946" i="39" s="1"/>
  <c r="I946" i="39"/>
  <c r="J945" i="39"/>
  <c r="K945" i="39" s="1"/>
  <c r="I945" i="39"/>
  <c r="J944" i="39"/>
  <c r="K944" i="39" s="1"/>
  <c r="I944" i="39"/>
  <c r="J943" i="39"/>
  <c r="K943" i="39" s="1"/>
  <c r="I943" i="39"/>
  <c r="J942" i="39"/>
  <c r="K942" i="39" s="1"/>
  <c r="I942" i="39"/>
  <c r="J941" i="39"/>
  <c r="K941" i="39" s="1"/>
  <c r="I941" i="39"/>
  <c r="J940" i="39"/>
  <c r="K940" i="39" s="1"/>
  <c r="I940" i="39"/>
  <c r="J939" i="39"/>
  <c r="K939" i="39" s="1"/>
  <c r="I939" i="39"/>
  <c r="J938" i="39"/>
  <c r="K938" i="39" s="1"/>
  <c r="I938" i="39"/>
  <c r="J937" i="39"/>
  <c r="K937" i="39" s="1"/>
  <c r="I937" i="39"/>
  <c r="J936" i="39"/>
  <c r="K936" i="39" s="1"/>
  <c r="I936" i="39"/>
  <c r="J935" i="39"/>
  <c r="K935" i="39" s="1"/>
  <c r="I935" i="39"/>
  <c r="J934" i="39"/>
  <c r="K934" i="39" s="1"/>
  <c r="I934" i="39"/>
  <c r="J933" i="39"/>
  <c r="K933" i="39" s="1"/>
  <c r="I933" i="39"/>
  <c r="J932" i="39"/>
  <c r="K932" i="39" s="1"/>
  <c r="I932" i="39"/>
  <c r="J931" i="39"/>
  <c r="K931" i="39" s="1"/>
  <c r="I931" i="39"/>
  <c r="J930" i="39"/>
  <c r="K930" i="39" s="1"/>
  <c r="I930" i="39"/>
  <c r="J929" i="39"/>
  <c r="K929" i="39" s="1"/>
  <c r="I929" i="39"/>
  <c r="J928" i="39"/>
  <c r="K928" i="39" s="1"/>
  <c r="I928" i="39"/>
  <c r="I927" i="39"/>
  <c r="J926" i="39"/>
  <c r="K926" i="39" s="1"/>
  <c r="I926" i="39"/>
  <c r="J925" i="39"/>
  <c r="K925" i="39" s="1"/>
  <c r="I925" i="39"/>
  <c r="J924" i="39"/>
  <c r="K924" i="39" s="1"/>
  <c r="I924" i="39"/>
  <c r="J923" i="39"/>
  <c r="K923" i="39" s="1"/>
  <c r="I923" i="39"/>
  <c r="J922" i="39"/>
  <c r="K922" i="39" s="1"/>
  <c r="I922" i="39"/>
  <c r="J921" i="39"/>
  <c r="K921" i="39" s="1"/>
  <c r="I921" i="39"/>
  <c r="J920" i="39"/>
  <c r="K920" i="39" s="1"/>
  <c r="I920" i="39"/>
  <c r="J919" i="39"/>
  <c r="K919" i="39" s="1"/>
  <c r="I919" i="39"/>
  <c r="J918" i="39"/>
  <c r="K918" i="39" s="1"/>
  <c r="I918" i="39"/>
  <c r="J917" i="39"/>
  <c r="K917" i="39" s="1"/>
  <c r="I917" i="39"/>
  <c r="J916" i="39"/>
  <c r="K916" i="39" s="1"/>
  <c r="I916" i="39"/>
  <c r="J915" i="39"/>
  <c r="K915" i="39" s="1"/>
  <c r="I915" i="39"/>
  <c r="J914" i="39"/>
  <c r="K914" i="39" s="1"/>
  <c r="I914" i="39"/>
  <c r="J913" i="39"/>
  <c r="K913" i="39" s="1"/>
  <c r="I913" i="39"/>
  <c r="J912" i="39"/>
  <c r="K912" i="39" s="1"/>
  <c r="I912" i="39"/>
  <c r="J911" i="39"/>
  <c r="K911" i="39" s="1"/>
  <c r="I911" i="39"/>
  <c r="J910" i="39"/>
  <c r="K910" i="39" s="1"/>
  <c r="I910" i="39"/>
  <c r="J909" i="39"/>
  <c r="K909" i="39" s="1"/>
  <c r="I909" i="39"/>
  <c r="J908" i="39"/>
  <c r="K908" i="39" s="1"/>
  <c r="I908" i="39"/>
  <c r="J907" i="39"/>
  <c r="K907" i="39" s="1"/>
  <c r="I907" i="39"/>
  <c r="J906" i="39"/>
  <c r="K906" i="39" s="1"/>
  <c r="I906" i="39"/>
  <c r="J905" i="39"/>
  <c r="K905" i="39" s="1"/>
  <c r="I905" i="39"/>
  <c r="J904" i="39"/>
  <c r="K904" i="39" s="1"/>
  <c r="I904" i="39"/>
  <c r="J903" i="39"/>
  <c r="K903" i="39" s="1"/>
  <c r="I903" i="39"/>
  <c r="J902" i="39"/>
  <c r="K902" i="39" s="1"/>
  <c r="I902" i="39"/>
  <c r="J901" i="39"/>
  <c r="K901" i="39" s="1"/>
  <c r="I901" i="39"/>
  <c r="J900" i="39"/>
  <c r="K900" i="39" s="1"/>
  <c r="I900" i="39"/>
  <c r="J899" i="39"/>
  <c r="K899" i="39" s="1"/>
  <c r="I899" i="39"/>
  <c r="J898" i="39"/>
  <c r="K898" i="39" s="1"/>
  <c r="I898" i="39"/>
  <c r="J897" i="39"/>
  <c r="K897" i="39" s="1"/>
  <c r="I897" i="39"/>
  <c r="J896" i="39"/>
  <c r="K896" i="39" s="1"/>
  <c r="I896" i="39"/>
  <c r="J895" i="39"/>
  <c r="K895" i="39" s="1"/>
  <c r="I895" i="39"/>
  <c r="J894" i="39"/>
  <c r="K894" i="39" s="1"/>
  <c r="I894" i="39"/>
  <c r="J893" i="39"/>
  <c r="K893" i="39" s="1"/>
  <c r="I893" i="39"/>
  <c r="J892" i="39"/>
  <c r="K892" i="39" s="1"/>
  <c r="I892" i="39"/>
  <c r="J891" i="39"/>
  <c r="K891" i="39" s="1"/>
  <c r="I891" i="39"/>
  <c r="J890" i="39"/>
  <c r="K890" i="39" s="1"/>
  <c r="I890" i="39"/>
  <c r="J889" i="39"/>
  <c r="K889" i="39" s="1"/>
  <c r="I889" i="39"/>
  <c r="J888" i="39"/>
  <c r="K888" i="39" s="1"/>
  <c r="I888" i="39"/>
  <c r="J887" i="39"/>
  <c r="K887" i="39" s="1"/>
  <c r="I887" i="39"/>
  <c r="J886" i="39"/>
  <c r="K886" i="39" s="1"/>
  <c r="I886" i="39"/>
  <c r="J885" i="39"/>
  <c r="K885" i="39" s="1"/>
  <c r="I885" i="39"/>
  <c r="J884" i="39"/>
  <c r="K884" i="39" s="1"/>
  <c r="I884" i="39"/>
  <c r="J883" i="39"/>
  <c r="K883" i="39" s="1"/>
  <c r="I883" i="39"/>
  <c r="J882" i="39"/>
  <c r="K882" i="39" s="1"/>
  <c r="I882" i="39"/>
  <c r="J881" i="39"/>
  <c r="K881" i="39" s="1"/>
  <c r="I881" i="39"/>
  <c r="J880" i="39"/>
  <c r="K880" i="39" s="1"/>
  <c r="I880" i="39"/>
  <c r="J879" i="39"/>
  <c r="K879" i="39" s="1"/>
  <c r="I879" i="39"/>
  <c r="J878" i="39"/>
  <c r="K878" i="39" s="1"/>
  <c r="I878" i="39"/>
  <c r="J877" i="39"/>
  <c r="K877" i="39" s="1"/>
  <c r="I877" i="39"/>
  <c r="J876" i="39"/>
  <c r="K876" i="39" s="1"/>
  <c r="I876" i="39"/>
  <c r="J875" i="39"/>
  <c r="K875" i="39" s="1"/>
  <c r="I875" i="39"/>
  <c r="J874" i="39"/>
  <c r="K874" i="39" s="1"/>
  <c r="I874" i="39"/>
  <c r="J873" i="39"/>
  <c r="K873" i="39" s="1"/>
  <c r="I873" i="39"/>
  <c r="J872" i="39"/>
  <c r="K872" i="39" s="1"/>
  <c r="I872" i="39"/>
  <c r="J871" i="39"/>
  <c r="K871" i="39" s="1"/>
  <c r="I871" i="39"/>
  <c r="J870" i="39"/>
  <c r="K870" i="39" s="1"/>
  <c r="I870" i="39"/>
  <c r="J869" i="39"/>
  <c r="K869" i="39" s="1"/>
  <c r="I869" i="39"/>
  <c r="J868" i="39"/>
  <c r="K868" i="39" s="1"/>
  <c r="I868" i="39"/>
  <c r="J867" i="39"/>
  <c r="K867" i="39" s="1"/>
  <c r="I867" i="39"/>
  <c r="J866" i="39"/>
  <c r="K866" i="39" s="1"/>
  <c r="I866" i="39"/>
  <c r="J865" i="39"/>
  <c r="K865" i="39" s="1"/>
  <c r="I865" i="39"/>
  <c r="J864" i="39"/>
  <c r="K864" i="39" s="1"/>
  <c r="I864" i="39"/>
  <c r="J863" i="39"/>
  <c r="K863" i="39" s="1"/>
  <c r="I863" i="39"/>
  <c r="J862" i="39"/>
  <c r="K862" i="39" s="1"/>
  <c r="I862" i="39"/>
  <c r="J861" i="39"/>
  <c r="K861" i="39" s="1"/>
  <c r="I861" i="39"/>
  <c r="J860" i="39"/>
  <c r="K860" i="39" s="1"/>
  <c r="I860" i="39"/>
  <c r="J859" i="39"/>
  <c r="K859" i="39" s="1"/>
  <c r="I859" i="39"/>
  <c r="J858" i="39"/>
  <c r="K858" i="39" s="1"/>
  <c r="I858" i="39"/>
  <c r="J857" i="39"/>
  <c r="K857" i="39" s="1"/>
  <c r="I857" i="39"/>
  <c r="J856" i="39"/>
  <c r="K856" i="39" s="1"/>
  <c r="I856" i="39"/>
  <c r="J855" i="39"/>
  <c r="K855" i="39" s="1"/>
  <c r="I855" i="39"/>
  <c r="J854" i="39"/>
  <c r="K854" i="39" s="1"/>
  <c r="I854" i="39"/>
  <c r="J853" i="39"/>
  <c r="K853" i="39" s="1"/>
  <c r="I853" i="39"/>
  <c r="J852" i="39"/>
  <c r="K852" i="39" s="1"/>
  <c r="I852" i="39"/>
  <c r="J851" i="39"/>
  <c r="K851" i="39" s="1"/>
  <c r="I851" i="39"/>
  <c r="J850" i="39"/>
  <c r="K850" i="39" s="1"/>
  <c r="I850" i="39"/>
  <c r="J849" i="39"/>
  <c r="K849" i="39" s="1"/>
  <c r="I849" i="39"/>
  <c r="J848" i="39"/>
  <c r="K848" i="39" s="1"/>
  <c r="I848" i="39"/>
  <c r="J847" i="39"/>
  <c r="K847" i="39" s="1"/>
  <c r="I847" i="39"/>
  <c r="J846" i="39"/>
  <c r="K846" i="39" s="1"/>
  <c r="I846" i="39"/>
  <c r="J845" i="39"/>
  <c r="K845" i="39" s="1"/>
  <c r="I845" i="39"/>
  <c r="J844" i="39"/>
  <c r="K844" i="39" s="1"/>
  <c r="I844" i="39"/>
  <c r="J843" i="39"/>
  <c r="K843" i="39" s="1"/>
  <c r="I843" i="39"/>
  <c r="J842" i="39"/>
  <c r="K842" i="39" s="1"/>
  <c r="I842" i="39"/>
  <c r="J841" i="39"/>
  <c r="K841" i="39" s="1"/>
  <c r="I841" i="39"/>
  <c r="J840" i="39"/>
  <c r="K840" i="39" s="1"/>
  <c r="I840" i="39"/>
  <c r="J839" i="39"/>
  <c r="K839" i="39" s="1"/>
  <c r="I839" i="39"/>
  <c r="J838" i="39"/>
  <c r="K838" i="39" s="1"/>
  <c r="I838" i="39"/>
  <c r="J837" i="39"/>
  <c r="K837" i="39" s="1"/>
  <c r="I837" i="39"/>
  <c r="J836" i="39"/>
  <c r="K836" i="39" s="1"/>
  <c r="I836" i="39"/>
  <c r="I835" i="39"/>
  <c r="J834" i="39"/>
  <c r="K834" i="39" s="1"/>
  <c r="I834" i="39"/>
  <c r="J833" i="39"/>
  <c r="K833" i="39" s="1"/>
  <c r="I833" i="39"/>
  <c r="J832" i="39"/>
  <c r="K832" i="39" s="1"/>
  <c r="I832" i="39"/>
  <c r="J831" i="39"/>
  <c r="K831" i="39" s="1"/>
  <c r="I831" i="39"/>
  <c r="J830" i="39"/>
  <c r="K830" i="39" s="1"/>
  <c r="I830" i="39"/>
  <c r="J829" i="39"/>
  <c r="K829" i="39" s="1"/>
  <c r="I829" i="39"/>
  <c r="J828" i="39"/>
  <c r="K828" i="39" s="1"/>
  <c r="I828" i="39"/>
  <c r="J827" i="39"/>
  <c r="K827" i="39" s="1"/>
  <c r="I827" i="39"/>
  <c r="J826" i="39"/>
  <c r="K826" i="39" s="1"/>
  <c r="I826" i="39"/>
  <c r="J825" i="39"/>
  <c r="K825" i="39" s="1"/>
  <c r="I825" i="39"/>
  <c r="J824" i="39"/>
  <c r="K824" i="39" s="1"/>
  <c r="I824" i="39"/>
  <c r="J823" i="39"/>
  <c r="K823" i="39" s="1"/>
  <c r="I823" i="39"/>
  <c r="J822" i="39"/>
  <c r="K822" i="39" s="1"/>
  <c r="I822" i="39"/>
  <c r="J821" i="39"/>
  <c r="K821" i="39" s="1"/>
  <c r="I821" i="39"/>
  <c r="J820" i="39"/>
  <c r="K820" i="39" s="1"/>
  <c r="I820" i="39"/>
  <c r="J819" i="39"/>
  <c r="K819" i="39" s="1"/>
  <c r="I819" i="39"/>
  <c r="J818" i="39"/>
  <c r="K818" i="39" s="1"/>
  <c r="I818" i="39"/>
  <c r="J817" i="39"/>
  <c r="K817" i="39" s="1"/>
  <c r="I817" i="39"/>
  <c r="J816" i="39"/>
  <c r="K816" i="39" s="1"/>
  <c r="I816" i="39"/>
  <c r="J815" i="39"/>
  <c r="K815" i="39" s="1"/>
  <c r="I815" i="39"/>
  <c r="J814" i="39"/>
  <c r="K814" i="39" s="1"/>
  <c r="I814" i="39"/>
  <c r="J813" i="39"/>
  <c r="K813" i="39" s="1"/>
  <c r="I813" i="39"/>
  <c r="J812" i="39"/>
  <c r="K812" i="39" s="1"/>
  <c r="I812" i="39"/>
  <c r="J811" i="39"/>
  <c r="K811" i="39" s="1"/>
  <c r="I811" i="39"/>
  <c r="J810" i="39"/>
  <c r="K810" i="39" s="1"/>
  <c r="I810" i="39"/>
  <c r="J809" i="39"/>
  <c r="K809" i="39" s="1"/>
  <c r="I809" i="39"/>
  <c r="J808" i="39"/>
  <c r="K808" i="39" s="1"/>
  <c r="I808" i="39"/>
  <c r="J807" i="39"/>
  <c r="K807" i="39" s="1"/>
  <c r="I807" i="39"/>
  <c r="J806" i="39"/>
  <c r="K806" i="39" s="1"/>
  <c r="I806" i="39"/>
  <c r="J805" i="39"/>
  <c r="K805" i="39" s="1"/>
  <c r="I805" i="39"/>
  <c r="J804" i="39"/>
  <c r="K804" i="39" s="1"/>
  <c r="I804" i="39"/>
  <c r="J803" i="39"/>
  <c r="K803" i="39" s="1"/>
  <c r="I803" i="39"/>
  <c r="J802" i="39"/>
  <c r="K802" i="39" s="1"/>
  <c r="I802" i="39"/>
  <c r="J801" i="39"/>
  <c r="K801" i="39" s="1"/>
  <c r="I801" i="39"/>
  <c r="J800" i="39"/>
  <c r="K800" i="39" s="1"/>
  <c r="I800" i="39"/>
  <c r="J799" i="39"/>
  <c r="K799" i="39" s="1"/>
  <c r="I799" i="39"/>
  <c r="J798" i="39"/>
  <c r="K798" i="39" s="1"/>
  <c r="I798" i="39"/>
  <c r="J797" i="39"/>
  <c r="K797" i="39" s="1"/>
  <c r="I797" i="39"/>
  <c r="J796" i="39"/>
  <c r="K796" i="39" s="1"/>
  <c r="I796" i="39"/>
  <c r="J795" i="39"/>
  <c r="K795" i="39" s="1"/>
  <c r="I795" i="39"/>
  <c r="J794" i="39"/>
  <c r="K794" i="39" s="1"/>
  <c r="I794" i="39"/>
  <c r="J793" i="39"/>
  <c r="K793" i="39" s="1"/>
  <c r="I793" i="39"/>
  <c r="J792" i="39"/>
  <c r="K792" i="39" s="1"/>
  <c r="I792" i="39"/>
  <c r="J791" i="39"/>
  <c r="K791" i="39" s="1"/>
  <c r="I791" i="39"/>
  <c r="J790" i="39"/>
  <c r="K790" i="39" s="1"/>
  <c r="I790" i="39"/>
  <c r="J789" i="39"/>
  <c r="K789" i="39" s="1"/>
  <c r="I789" i="39"/>
  <c r="J788" i="39"/>
  <c r="K788" i="39" s="1"/>
  <c r="I788" i="39"/>
  <c r="J787" i="39"/>
  <c r="K787" i="39" s="1"/>
  <c r="I787" i="39"/>
  <c r="J786" i="39"/>
  <c r="K786" i="39" s="1"/>
  <c r="I786" i="39"/>
  <c r="J785" i="39"/>
  <c r="K785" i="39" s="1"/>
  <c r="I785" i="39"/>
  <c r="J784" i="39"/>
  <c r="K784" i="39" s="1"/>
  <c r="I784" i="39"/>
  <c r="J783" i="39"/>
  <c r="K783" i="39" s="1"/>
  <c r="I783" i="39"/>
  <c r="J782" i="39"/>
  <c r="K782" i="39" s="1"/>
  <c r="I782" i="39"/>
  <c r="J781" i="39"/>
  <c r="K781" i="39" s="1"/>
  <c r="I781" i="39"/>
  <c r="J780" i="39"/>
  <c r="K780" i="39" s="1"/>
  <c r="I780" i="39"/>
  <c r="J779" i="39"/>
  <c r="K779" i="39" s="1"/>
  <c r="I779" i="39"/>
  <c r="J778" i="39"/>
  <c r="K778" i="39" s="1"/>
  <c r="I778" i="39"/>
  <c r="J777" i="39"/>
  <c r="K777" i="39" s="1"/>
  <c r="I777" i="39"/>
  <c r="J776" i="39"/>
  <c r="K776" i="39" s="1"/>
  <c r="I776" i="39"/>
  <c r="J775" i="39"/>
  <c r="K775" i="39" s="1"/>
  <c r="I775" i="39"/>
  <c r="I774" i="39"/>
  <c r="J773" i="39"/>
  <c r="K773" i="39" s="1"/>
  <c r="I773" i="39"/>
  <c r="J772" i="39"/>
  <c r="K772" i="39" s="1"/>
  <c r="I772" i="39"/>
  <c r="J771" i="39"/>
  <c r="K771" i="39" s="1"/>
  <c r="I771" i="39"/>
  <c r="J770" i="39"/>
  <c r="K770" i="39" s="1"/>
  <c r="I770" i="39"/>
  <c r="J769" i="39"/>
  <c r="K769" i="39" s="1"/>
  <c r="I769" i="39"/>
  <c r="J768" i="39"/>
  <c r="K768" i="39" s="1"/>
  <c r="I768" i="39"/>
  <c r="J767" i="39"/>
  <c r="K767" i="39" s="1"/>
  <c r="I767" i="39"/>
  <c r="J766" i="39"/>
  <c r="K766" i="39" s="1"/>
  <c r="I766" i="39"/>
  <c r="J765" i="39"/>
  <c r="K765" i="39" s="1"/>
  <c r="I765" i="39"/>
  <c r="J764" i="39"/>
  <c r="K764" i="39" s="1"/>
  <c r="I764" i="39"/>
  <c r="J763" i="39"/>
  <c r="K763" i="39" s="1"/>
  <c r="I763" i="39"/>
  <c r="J762" i="39"/>
  <c r="K762" i="39" s="1"/>
  <c r="I762" i="39"/>
  <c r="J761" i="39"/>
  <c r="K761" i="39" s="1"/>
  <c r="I761" i="39"/>
  <c r="J760" i="39"/>
  <c r="K760" i="39" s="1"/>
  <c r="I760" i="39"/>
  <c r="J759" i="39"/>
  <c r="K759" i="39" s="1"/>
  <c r="I759" i="39"/>
  <c r="J758" i="39"/>
  <c r="K758" i="39" s="1"/>
  <c r="I758" i="39"/>
  <c r="J757" i="39"/>
  <c r="K757" i="39" s="1"/>
  <c r="I757" i="39"/>
  <c r="J756" i="39"/>
  <c r="K756" i="39" s="1"/>
  <c r="I756" i="39"/>
  <c r="J755" i="39"/>
  <c r="K755" i="39" s="1"/>
  <c r="I755" i="39"/>
  <c r="J754" i="39"/>
  <c r="K754" i="39" s="1"/>
  <c r="I754" i="39"/>
  <c r="J753" i="39"/>
  <c r="K753" i="39" s="1"/>
  <c r="I753" i="39"/>
  <c r="J752" i="39"/>
  <c r="K752" i="39" s="1"/>
  <c r="I752" i="39"/>
  <c r="J751" i="39"/>
  <c r="K751" i="39" s="1"/>
  <c r="I751" i="39"/>
  <c r="J750" i="39"/>
  <c r="K750" i="39" s="1"/>
  <c r="I750" i="39"/>
  <c r="J749" i="39"/>
  <c r="K749" i="39" s="1"/>
  <c r="I749" i="39"/>
  <c r="J748" i="39"/>
  <c r="K748" i="39" s="1"/>
  <c r="I748" i="39"/>
  <c r="J747" i="39"/>
  <c r="K747" i="39" s="1"/>
  <c r="I747" i="39"/>
  <c r="J746" i="39"/>
  <c r="K746" i="39" s="1"/>
  <c r="I746" i="39"/>
  <c r="J745" i="39"/>
  <c r="K745" i="39" s="1"/>
  <c r="I745" i="39"/>
  <c r="J744" i="39"/>
  <c r="K744" i="39" s="1"/>
  <c r="I744" i="39"/>
  <c r="J743" i="39"/>
  <c r="K743" i="39" s="1"/>
  <c r="I743" i="39"/>
  <c r="J742" i="39"/>
  <c r="K742" i="39" s="1"/>
  <c r="I742" i="39"/>
  <c r="J741" i="39"/>
  <c r="K741" i="39" s="1"/>
  <c r="I741" i="39"/>
  <c r="J740" i="39"/>
  <c r="K740" i="39" s="1"/>
  <c r="I740" i="39"/>
  <c r="J739" i="39"/>
  <c r="K739" i="39" s="1"/>
  <c r="I739" i="39"/>
  <c r="J738" i="39"/>
  <c r="K738" i="39" s="1"/>
  <c r="I738" i="39"/>
  <c r="J737" i="39"/>
  <c r="K737" i="39" s="1"/>
  <c r="I737" i="39"/>
  <c r="J736" i="39"/>
  <c r="K736" i="39" s="1"/>
  <c r="I736" i="39"/>
  <c r="J735" i="39"/>
  <c r="K735" i="39" s="1"/>
  <c r="I735" i="39"/>
  <c r="J734" i="39"/>
  <c r="K734" i="39" s="1"/>
  <c r="I734" i="39"/>
  <c r="J733" i="39"/>
  <c r="K733" i="39" s="1"/>
  <c r="I733" i="39"/>
  <c r="J732" i="39"/>
  <c r="K732" i="39" s="1"/>
  <c r="I732" i="39"/>
  <c r="J731" i="39"/>
  <c r="K731" i="39" s="1"/>
  <c r="I731" i="39"/>
  <c r="J730" i="39"/>
  <c r="K730" i="39" s="1"/>
  <c r="I730" i="39"/>
  <c r="J729" i="39"/>
  <c r="K729" i="39" s="1"/>
  <c r="I729" i="39"/>
  <c r="J728" i="39"/>
  <c r="K728" i="39" s="1"/>
  <c r="I728" i="39"/>
  <c r="J727" i="39"/>
  <c r="K727" i="39" s="1"/>
  <c r="I727" i="39"/>
  <c r="J726" i="39"/>
  <c r="K726" i="39" s="1"/>
  <c r="I726" i="39"/>
  <c r="J725" i="39"/>
  <c r="K725" i="39" s="1"/>
  <c r="I725" i="39"/>
  <c r="J724" i="39"/>
  <c r="K724" i="39" s="1"/>
  <c r="I724" i="39"/>
  <c r="J723" i="39"/>
  <c r="K723" i="39" s="1"/>
  <c r="I723" i="39"/>
  <c r="J722" i="39"/>
  <c r="K722" i="39" s="1"/>
  <c r="I722" i="39"/>
  <c r="J721" i="39"/>
  <c r="K721" i="39" s="1"/>
  <c r="I721" i="39"/>
  <c r="J720" i="39"/>
  <c r="K720" i="39" s="1"/>
  <c r="I720" i="39"/>
  <c r="J719" i="39"/>
  <c r="K719" i="39" s="1"/>
  <c r="I719" i="39"/>
  <c r="J718" i="39"/>
  <c r="K718" i="39" s="1"/>
  <c r="I718" i="39"/>
  <c r="J717" i="39"/>
  <c r="K717" i="39" s="1"/>
  <c r="I717" i="39"/>
  <c r="J716" i="39"/>
  <c r="K716" i="39" s="1"/>
  <c r="I716" i="39"/>
  <c r="J715" i="39"/>
  <c r="K715" i="39" s="1"/>
  <c r="I715" i="39"/>
  <c r="J714" i="39"/>
  <c r="K714" i="39" s="1"/>
  <c r="I714" i="39"/>
  <c r="J713" i="39"/>
  <c r="K713" i="39" s="1"/>
  <c r="I713" i="39"/>
  <c r="J712" i="39"/>
  <c r="K712" i="39" s="1"/>
  <c r="I712" i="39"/>
  <c r="J711" i="39"/>
  <c r="K711" i="39" s="1"/>
  <c r="I711" i="39"/>
  <c r="J710" i="39"/>
  <c r="K710" i="39" s="1"/>
  <c r="I710" i="39"/>
  <c r="J709" i="39"/>
  <c r="K709" i="39" s="1"/>
  <c r="I709" i="39"/>
  <c r="J708" i="39"/>
  <c r="K708" i="39" s="1"/>
  <c r="I708" i="39"/>
  <c r="J707" i="39"/>
  <c r="K707" i="39" s="1"/>
  <c r="I707" i="39"/>
  <c r="J706" i="39"/>
  <c r="K706" i="39" s="1"/>
  <c r="I706" i="39"/>
  <c r="J705" i="39"/>
  <c r="K705" i="39" s="1"/>
  <c r="I705" i="39"/>
  <c r="J704" i="39"/>
  <c r="K704" i="39" s="1"/>
  <c r="I704" i="39"/>
  <c r="J703" i="39"/>
  <c r="K703" i="39" s="1"/>
  <c r="I703" i="39"/>
  <c r="J702" i="39"/>
  <c r="K702" i="39" s="1"/>
  <c r="I702" i="39"/>
  <c r="J701" i="39"/>
  <c r="K701" i="39" s="1"/>
  <c r="I701" i="39"/>
  <c r="J700" i="39"/>
  <c r="K700" i="39" s="1"/>
  <c r="I700" i="39"/>
  <c r="J699" i="39"/>
  <c r="K699" i="39" s="1"/>
  <c r="I699" i="39"/>
  <c r="J698" i="39"/>
  <c r="K698" i="39" s="1"/>
  <c r="I698" i="39"/>
  <c r="J697" i="39"/>
  <c r="K697" i="39" s="1"/>
  <c r="I697" i="39"/>
  <c r="J696" i="39"/>
  <c r="K696" i="39" s="1"/>
  <c r="I696" i="39"/>
  <c r="J695" i="39"/>
  <c r="K695" i="39" s="1"/>
  <c r="I695" i="39"/>
  <c r="I694" i="39"/>
  <c r="J693" i="39"/>
  <c r="K693" i="39" s="1"/>
  <c r="I693" i="39"/>
  <c r="J692" i="39"/>
  <c r="K692" i="39" s="1"/>
  <c r="I692" i="39"/>
  <c r="J691" i="39"/>
  <c r="K691" i="39" s="1"/>
  <c r="I691" i="39"/>
  <c r="J690" i="39"/>
  <c r="K690" i="39" s="1"/>
  <c r="I690" i="39"/>
  <c r="J689" i="39"/>
  <c r="K689" i="39" s="1"/>
  <c r="I689" i="39"/>
  <c r="J688" i="39"/>
  <c r="K688" i="39" s="1"/>
  <c r="I688" i="39"/>
  <c r="J687" i="39"/>
  <c r="K687" i="39" s="1"/>
  <c r="I687" i="39"/>
  <c r="J686" i="39"/>
  <c r="K686" i="39" s="1"/>
  <c r="I686" i="39"/>
  <c r="J685" i="39"/>
  <c r="K685" i="39" s="1"/>
  <c r="I685" i="39"/>
  <c r="J684" i="39"/>
  <c r="K684" i="39" s="1"/>
  <c r="I684" i="39"/>
  <c r="J683" i="39"/>
  <c r="K683" i="39" s="1"/>
  <c r="I683" i="39"/>
  <c r="J682" i="39"/>
  <c r="K682" i="39" s="1"/>
  <c r="I682" i="39"/>
  <c r="J681" i="39"/>
  <c r="K681" i="39" s="1"/>
  <c r="I681" i="39"/>
  <c r="J680" i="39"/>
  <c r="K680" i="39" s="1"/>
  <c r="I680" i="39"/>
  <c r="J679" i="39"/>
  <c r="K679" i="39" s="1"/>
  <c r="I679" i="39"/>
  <c r="J678" i="39"/>
  <c r="K678" i="39" s="1"/>
  <c r="I678" i="39"/>
  <c r="J677" i="39"/>
  <c r="K677" i="39" s="1"/>
  <c r="I677" i="39"/>
  <c r="J676" i="39"/>
  <c r="K676" i="39" s="1"/>
  <c r="I676" i="39"/>
  <c r="J675" i="39"/>
  <c r="K675" i="39" s="1"/>
  <c r="I675" i="39"/>
  <c r="J674" i="39"/>
  <c r="K674" i="39" s="1"/>
  <c r="I674" i="39"/>
  <c r="J673" i="39"/>
  <c r="K673" i="39" s="1"/>
  <c r="I673" i="39"/>
  <c r="J672" i="39"/>
  <c r="K672" i="39" s="1"/>
  <c r="I672" i="39"/>
  <c r="J671" i="39"/>
  <c r="K671" i="39" s="1"/>
  <c r="I671" i="39"/>
  <c r="J670" i="39"/>
  <c r="K670" i="39" s="1"/>
  <c r="I670" i="39"/>
  <c r="J669" i="39"/>
  <c r="K669" i="39" s="1"/>
  <c r="I669" i="39"/>
  <c r="J668" i="39"/>
  <c r="K668" i="39" s="1"/>
  <c r="I668" i="39"/>
  <c r="J667" i="39"/>
  <c r="K667" i="39" s="1"/>
  <c r="I667" i="39"/>
  <c r="J666" i="39"/>
  <c r="K666" i="39" s="1"/>
  <c r="I666" i="39"/>
  <c r="J665" i="39"/>
  <c r="K665" i="39" s="1"/>
  <c r="I665" i="39"/>
  <c r="J664" i="39"/>
  <c r="K664" i="39" s="1"/>
  <c r="I664" i="39"/>
  <c r="J663" i="39"/>
  <c r="K663" i="39" s="1"/>
  <c r="I663" i="39"/>
  <c r="J662" i="39"/>
  <c r="K662" i="39" s="1"/>
  <c r="I662" i="39"/>
  <c r="J661" i="39"/>
  <c r="K661" i="39" s="1"/>
  <c r="I661" i="39"/>
  <c r="J660" i="39"/>
  <c r="K660" i="39" s="1"/>
  <c r="I660" i="39"/>
  <c r="J659" i="39"/>
  <c r="K659" i="39" s="1"/>
  <c r="I659" i="39"/>
  <c r="J658" i="39"/>
  <c r="K658" i="39" s="1"/>
  <c r="I658" i="39"/>
  <c r="J657" i="39"/>
  <c r="K657" i="39" s="1"/>
  <c r="I657" i="39"/>
  <c r="J656" i="39"/>
  <c r="K656" i="39" s="1"/>
  <c r="I656" i="39"/>
  <c r="J655" i="39"/>
  <c r="K655" i="39" s="1"/>
  <c r="I655" i="39"/>
  <c r="J654" i="39"/>
  <c r="K654" i="39" s="1"/>
  <c r="I654" i="39"/>
  <c r="J653" i="39"/>
  <c r="K653" i="39" s="1"/>
  <c r="I653" i="39"/>
  <c r="J652" i="39"/>
  <c r="K652" i="39" s="1"/>
  <c r="I652" i="39"/>
  <c r="J651" i="39"/>
  <c r="K651" i="39" s="1"/>
  <c r="I651" i="39"/>
  <c r="J650" i="39"/>
  <c r="K650" i="39" s="1"/>
  <c r="I650" i="39"/>
  <c r="J649" i="39"/>
  <c r="K649" i="39" s="1"/>
  <c r="I649" i="39"/>
  <c r="J648" i="39"/>
  <c r="K648" i="39" s="1"/>
  <c r="I648" i="39"/>
  <c r="J647" i="39"/>
  <c r="K647" i="39" s="1"/>
  <c r="I647" i="39"/>
  <c r="J646" i="39"/>
  <c r="K646" i="39" s="1"/>
  <c r="I646" i="39"/>
  <c r="J645" i="39"/>
  <c r="K645" i="39" s="1"/>
  <c r="I645" i="39"/>
  <c r="J644" i="39"/>
  <c r="K644" i="39" s="1"/>
  <c r="I644" i="39"/>
  <c r="J643" i="39"/>
  <c r="K643" i="39" s="1"/>
  <c r="I643" i="39"/>
  <c r="J642" i="39"/>
  <c r="K642" i="39" s="1"/>
  <c r="I642" i="39"/>
  <c r="J641" i="39"/>
  <c r="K641" i="39" s="1"/>
  <c r="I641" i="39"/>
  <c r="J640" i="39"/>
  <c r="K640" i="39" s="1"/>
  <c r="I640" i="39"/>
  <c r="J639" i="39"/>
  <c r="K639" i="39" s="1"/>
  <c r="I639" i="39"/>
  <c r="J638" i="39"/>
  <c r="K638" i="39" s="1"/>
  <c r="I638" i="39"/>
  <c r="J637" i="39"/>
  <c r="K637" i="39" s="1"/>
  <c r="I637" i="39"/>
  <c r="J636" i="39"/>
  <c r="K636" i="39" s="1"/>
  <c r="I636" i="39"/>
  <c r="J635" i="39"/>
  <c r="K635" i="39" s="1"/>
  <c r="I635" i="39"/>
  <c r="J634" i="39"/>
  <c r="K634" i="39" s="1"/>
  <c r="I634" i="39"/>
  <c r="J633" i="39"/>
  <c r="K633" i="39" s="1"/>
  <c r="I633" i="39"/>
  <c r="J632" i="39"/>
  <c r="K632" i="39" s="1"/>
  <c r="I632" i="39"/>
  <c r="J631" i="39"/>
  <c r="K631" i="39" s="1"/>
  <c r="I631" i="39"/>
  <c r="J630" i="39"/>
  <c r="K630" i="39" s="1"/>
  <c r="I630" i="39"/>
  <c r="J629" i="39"/>
  <c r="K629" i="39" s="1"/>
  <c r="I629" i="39"/>
  <c r="J628" i="39"/>
  <c r="K628" i="39" s="1"/>
  <c r="I628" i="39"/>
  <c r="J627" i="39"/>
  <c r="K627" i="39" s="1"/>
  <c r="I627" i="39"/>
  <c r="J626" i="39"/>
  <c r="K626" i="39" s="1"/>
  <c r="I626" i="39"/>
  <c r="J625" i="39"/>
  <c r="K625" i="39" s="1"/>
  <c r="I625" i="39"/>
  <c r="J624" i="39"/>
  <c r="K624" i="39" s="1"/>
  <c r="I624" i="39"/>
  <c r="J623" i="39"/>
  <c r="K623" i="39" s="1"/>
  <c r="I623" i="39"/>
  <c r="J622" i="39"/>
  <c r="K622" i="39" s="1"/>
  <c r="I622" i="39"/>
  <c r="J621" i="39"/>
  <c r="K621" i="39" s="1"/>
  <c r="I621" i="39"/>
  <c r="J620" i="39"/>
  <c r="K620" i="39" s="1"/>
  <c r="I620" i="39"/>
  <c r="J619" i="39"/>
  <c r="K619" i="39" s="1"/>
  <c r="I619" i="39"/>
  <c r="J618" i="39"/>
  <c r="K618" i="39" s="1"/>
  <c r="I618" i="39"/>
  <c r="J617" i="39"/>
  <c r="K617" i="39" s="1"/>
  <c r="I617" i="39"/>
  <c r="J616" i="39"/>
  <c r="K616" i="39" s="1"/>
  <c r="I616" i="39"/>
  <c r="J615" i="39"/>
  <c r="K615" i="39" s="1"/>
  <c r="I615" i="39"/>
  <c r="J614" i="39"/>
  <c r="K614" i="39" s="1"/>
  <c r="I614" i="39"/>
  <c r="J613" i="39"/>
  <c r="K613" i="39" s="1"/>
  <c r="I613" i="39"/>
  <c r="J612" i="39"/>
  <c r="K612" i="39" s="1"/>
  <c r="I612" i="39"/>
  <c r="J611" i="39"/>
  <c r="K611" i="39" s="1"/>
  <c r="I611" i="39"/>
  <c r="J610" i="39"/>
  <c r="K610" i="39" s="1"/>
  <c r="I610" i="39"/>
  <c r="J609" i="39"/>
  <c r="K609" i="39" s="1"/>
  <c r="I609" i="39"/>
  <c r="J608" i="39"/>
  <c r="K608" i="39" s="1"/>
  <c r="I608" i="39"/>
  <c r="J607" i="39"/>
  <c r="K607" i="39" s="1"/>
  <c r="I607" i="39"/>
  <c r="J606" i="39"/>
  <c r="K606" i="39" s="1"/>
  <c r="I606" i="39"/>
  <c r="J605" i="39"/>
  <c r="K605" i="39" s="1"/>
  <c r="I605" i="39"/>
  <c r="J604" i="39"/>
  <c r="K604" i="39" s="1"/>
  <c r="I604" i="39"/>
  <c r="J603" i="39"/>
  <c r="K603" i="39" s="1"/>
  <c r="I603" i="39"/>
  <c r="J602" i="39"/>
  <c r="K602" i="39" s="1"/>
  <c r="I602" i="39"/>
  <c r="I601" i="39"/>
  <c r="J600" i="39"/>
  <c r="K600" i="39" s="1"/>
  <c r="I600" i="39"/>
  <c r="J599" i="39"/>
  <c r="K599" i="39" s="1"/>
  <c r="I599" i="39"/>
  <c r="J598" i="39"/>
  <c r="K598" i="39" s="1"/>
  <c r="I598" i="39"/>
  <c r="J597" i="39"/>
  <c r="K597" i="39" s="1"/>
  <c r="I597" i="39"/>
  <c r="J596" i="39"/>
  <c r="K596" i="39" s="1"/>
  <c r="I596" i="39"/>
  <c r="J595" i="39"/>
  <c r="K595" i="39" s="1"/>
  <c r="I595" i="39"/>
  <c r="J594" i="39"/>
  <c r="K594" i="39" s="1"/>
  <c r="I594" i="39"/>
  <c r="J593" i="39"/>
  <c r="K593" i="39" s="1"/>
  <c r="I593" i="39"/>
  <c r="J592" i="39"/>
  <c r="K592" i="39" s="1"/>
  <c r="I592" i="39"/>
  <c r="J591" i="39"/>
  <c r="K591" i="39" s="1"/>
  <c r="I591" i="39"/>
  <c r="J590" i="39"/>
  <c r="K590" i="39" s="1"/>
  <c r="I590" i="39"/>
  <c r="J589" i="39"/>
  <c r="K589" i="39" s="1"/>
  <c r="I589" i="39"/>
  <c r="J588" i="39"/>
  <c r="K588" i="39" s="1"/>
  <c r="I588" i="39"/>
  <c r="J587" i="39"/>
  <c r="K587" i="39" s="1"/>
  <c r="I587" i="39"/>
  <c r="J586" i="39"/>
  <c r="K586" i="39" s="1"/>
  <c r="I586" i="39"/>
  <c r="J585" i="39"/>
  <c r="K585" i="39" s="1"/>
  <c r="I585" i="39"/>
  <c r="J584" i="39"/>
  <c r="K584" i="39" s="1"/>
  <c r="I584" i="39"/>
  <c r="J583" i="39"/>
  <c r="K583" i="39" s="1"/>
  <c r="I583" i="39"/>
  <c r="J582" i="39"/>
  <c r="K582" i="39" s="1"/>
  <c r="I582" i="39"/>
  <c r="J581" i="39"/>
  <c r="K581" i="39" s="1"/>
  <c r="I581" i="39"/>
  <c r="J580" i="39"/>
  <c r="K580" i="39" s="1"/>
  <c r="I580" i="39"/>
  <c r="J579" i="39"/>
  <c r="K579" i="39" s="1"/>
  <c r="I579" i="39"/>
  <c r="J578" i="39"/>
  <c r="K578" i="39" s="1"/>
  <c r="I578" i="39"/>
  <c r="J577" i="39"/>
  <c r="K577" i="39" s="1"/>
  <c r="I577" i="39"/>
  <c r="J576" i="39"/>
  <c r="K576" i="39" s="1"/>
  <c r="I576" i="39"/>
  <c r="J575" i="39"/>
  <c r="K575" i="39" s="1"/>
  <c r="I575" i="39"/>
  <c r="J574" i="39"/>
  <c r="K574" i="39" s="1"/>
  <c r="I574" i="39"/>
  <c r="J573" i="39"/>
  <c r="K573" i="39" s="1"/>
  <c r="I573" i="39"/>
  <c r="J572" i="39"/>
  <c r="K572" i="39" s="1"/>
  <c r="I572" i="39"/>
  <c r="J571" i="39"/>
  <c r="K571" i="39" s="1"/>
  <c r="I571" i="39"/>
  <c r="J570" i="39"/>
  <c r="K570" i="39" s="1"/>
  <c r="I570" i="39"/>
  <c r="J569" i="39"/>
  <c r="K569" i="39" s="1"/>
  <c r="I569" i="39"/>
  <c r="J568" i="39"/>
  <c r="K568" i="39" s="1"/>
  <c r="I568" i="39"/>
  <c r="J567" i="39"/>
  <c r="K567" i="39" s="1"/>
  <c r="I567" i="39"/>
  <c r="J566" i="39"/>
  <c r="K566" i="39" s="1"/>
  <c r="I566" i="39"/>
  <c r="J565" i="39"/>
  <c r="K565" i="39" s="1"/>
  <c r="I565" i="39"/>
  <c r="J564" i="39"/>
  <c r="K564" i="39" s="1"/>
  <c r="I564" i="39"/>
  <c r="J563" i="39"/>
  <c r="K563" i="39" s="1"/>
  <c r="I563" i="39"/>
  <c r="J562" i="39"/>
  <c r="K562" i="39" s="1"/>
  <c r="I562" i="39"/>
  <c r="J561" i="39"/>
  <c r="K561" i="39" s="1"/>
  <c r="I561" i="39"/>
  <c r="J560" i="39"/>
  <c r="K560" i="39" s="1"/>
  <c r="I560" i="39"/>
  <c r="J559" i="39"/>
  <c r="K559" i="39" s="1"/>
  <c r="I559" i="39"/>
  <c r="J558" i="39"/>
  <c r="K558" i="39" s="1"/>
  <c r="I558" i="39"/>
  <c r="J557" i="39"/>
  <c r="K557" i="39" s="1"/>
  <c r="I557" i="39"/>
  <c r="J556" i="39"/>
  <c r="K556" i="39" s="1"/>
  <c r="I556" i="39"/>
  <c r="J555" i="39"/>
  <c r="K555" i="39" s="1"/>
  <c r="I555" i="39"/>
  <c r="J554" i="39"/>
  <c r="K554" i="39" s="1"/>
  <c r="I554" i="39"/>
  <c r="J553" i="39"/>
  <c r="K553" i="39" s="1"/>
  <c r="I553" i="39"/>
  <c r="J552" i="39"/>
  <c r="K552" i="39" s="1"/>
  <c r="I552" i="39"/>
  <c r="J551" i="39"/>
  <c r="K551" i="39" s="1"/>
  <c r="I551" i="39"/>
  <c r="J550" i="39"/>
  <c r="K550" i="39" s="1"/>
  <c r="I550" i="39"/>
  <c r="J549" i="39"/>
  <c r="K549" i="39" s="1"/>
  <c r="I549" i="39"/>
  <c r="J548" i="39"/>
  <c r="K548" i="39" s="1"/>
  <c r="I548" i="39"/>
  <c r="J547" i="39"/>
  <c r="K547" i="39" s="1"/>
  <c r="I547" i="39"/>
  <c r="J546" i="39"/>
  <c r="K546" i="39" s="1"/>
  <c r="I546" i="39"/>
  <c r="J545" i="39"/>
  <c r="K545" i="39" s="1"/>
  <c r="I545" i="39"/>
  <c r="J544" i="39"/>
  <c r="K544" i="39" s="1"/>
  <c r="I544" i="39"/>
  <c r="J543" i="39"/>
  <c r="K543" i="39" s="1"/>
  <c r="I543" i="39"/>
  <c r="J542" i="39"/>
  <c r="K542" i="39" s="1"/>
  <c r="I542" i="39"/>
  <c r="J541" i="39"/>
  <c r="K541" i="39" s="1"/>
  <c r="I541" i="39"/>
  <c r="J540" i="39"/>
  <c r="K540" i="39" s="1"/>
  <c r="I540" i="39"/>
  <c r="J539" i="39"/>
  <c r="K539" i="39" s="1"/>
  <c r="I539" i="39"/>
  <c r="J538" i="39"/>
  <c r="K538" i="39" s="1"/>
  <c r="I538" i="39"/>
  <c r="J537" i="39"/>
  <c r="K537" i="39" s="1"/>
  <c r="I537" i="39"/>
  <c r="J536" i="39"/>
  <c r="K536" i="39" s="1"/>
  <c r="I536" i="39"/>
  <c r="J535" i="39"/>
  <c r="K535" i="39" s="1"/>
  <c r="I535" i="39"/>
  <c r="J534" i="39"/>
  <c r="K534" i="39" s="1"/>
  <c r="I534" i="39"/>
  <c r="J533" i="39"/>
  <c r="K533" i="39" s="1"/>
  <c r="I533" i="39"/>
  <c r="J532" i="39"/>
  <c r="K532" i="39" s="1"/>
  <c r="I532" i="39"/>
  <c r="J531" i="39"/>
  <c r="K531" i="39" s="1"/>
  <c r="I531" i="39"/>
  <c r="J530" i="39"/>
  <c r="K530" i="39" s="1"/>
  <c r="I530" i="39"/>
  <c r="J529" i="39"/>
  <c r="K529" i="39" s="1"/>
  <c r="I529" i="39"/>
  <c r="J528" i="39"/>
  <c r="K528" i="39" s="1"/>
  <c r="I528" i="39"/>
  <c r="J527" i="39"/>
  <c r="K527" i="39" s="1"/>
  <c r="I527" i="39"/>
  <c r="J526" i="39"/>
  <c r="K526" i="39" s="1"/>
  <c r="I526" i="39"/>
  <c r="J525" i="39"/>
  <c r="K525" i="39" s="1"/>
  <c r="I525" i="39"/>
  <c r="I524" i="39"/>
  <c r="J523" i="39"/>
  <c r="K523" i="39" s="1"/>
  <c r="I523" i="39"/>
  <c r="J522" i="39"/>
  <c r="K522" i="39" s="1"/>
  <c r="I522" i="39"/>
  <c r="J521" i="39"/>
  <c r="K521" i="39" s="1"/>
  <c r="I521" i="39"/>
  <c r="J520" i="39"/>
  <c r="K520" i="39" s="1"/>
  <c r="I520" i="39"/>
  <c r="J519" i="39"/>
  <c r="K519" i="39" s="1"/>
  <c r="I519" i="39"/>
  <c r="J518" i="39"/>
  <c r="K518" i="39" s="1"/>
  <c r="I518" i="39"/>
  <c r="J517" i="39"/>
  <c r="K517" i="39" s="1"/>
  <c r="I517" i="39"/>
  <c r="J516" i="39"/>
  <c r="K516" i="39" s="1"/>
  <c r="I516" i="39"/>
  <c r="J515" i="39"/>
  <c r="K515" i="39" s="1"/>
  <c r="I515" i="39"/>
  <c r="J514" i="39"/>
  <c r="K514" i="39" s="1"/>
  <c r="I514" i="39"/>
  <c r="J513" i="39"/>
  <c r="K513" i="39" s="1"/>
  <c r="I513" i="39"/>
  <c r="J512" i="39"/>
  <c r="K512" i="39" s="1"/>
  <c r="I512" i="39"/>
  <c r="J511" i="39"/>
  <c r="K511" i="39" s="1"/>
  <c r="I511" i="39"/>
  <c r="J510" i="39"/>
  <c r="K510" i="39" s="1"/>
  <c r="I510" i="39"/>
  <c r="J509" i="39"/>
  <c r="K509" i="39" s="1"/>
  <c r="I509" i="39"/>
  <c r="J508" i="39"/>
  <c r="K508" i="39" s="1"/>
  <c r="I508" i="39"/>
  <c r="J507" i="39"/>
  <c r="K507" i="39" s="1"/>
  <c r="I507" i="39"/>
  <c r="J506" i="39"/>
  <c r="K506" i="39" s="1"/>
  <c r="I506" i="39"/>
  <c r="J505" i="39"/>
  <c r="K505" i="39" s="1"/>
  <c r="I505" i="39"/>
  <c r="J504" i="39"/>
  <c r="K504" i="39" s="1"/>
  <c r="I504" i="39"/>
  <c r="J503" i="39"/>
  <c r="K503" i="39" s="1"/>
  <c r="I503" i="39"/>
  <c r="J502" i="39"/>
  <c r="K502" i="39" s="1"/>
  <c r="I502" i="39"/>
  <c r="J501" i="39"/>
  <c r="K501" i="39" s="1"/>
  <c r="I501" i="39"/>
  <c r="J500" i="39"/>
  <c r="K500" i="39" s="1"/>
  <c r="I500" i="39"/>
  <c r="J499" i="39"/>
  <c r="K499" i="39" s="1"/>
  <c r="I499" i="39"/>
  <c r="J498" i="39"/>
  <c r="K498" i="39" s="1"/>
  <c r="I498" i="39"/>
  <c r="J497" i="39"/>
  <c r="K497" i="39" s="1"/>
  <c r="I497" i="39"/>
  <c r="J496" i="39"/>
  <c r="K496" i="39" s="1"/>
  <c r="I496" i="39"/>
  <c r="J495" i="39"/>
  <c r="K495" i="39" s="1"/>
  <c r="I495" i="39"/>
  <c r="J494" i="39"/>
  <c r="K494" i="39" s="1"/>
  <c r="I494" i="39"/>
  <c r="J493" i="39"/>
  <c r="K493" i="39" s="1"/>
  <c r="I493" i="39"/>
  <c r="J492" i="39"/>
  <c r="K492" i="39" s="1"/>
  <c r="I492" i="39"/>
  <c r="J491" i="39"/>
  <c r="K491" i="39" s="1"/>
  <c r="I491" i="39"/>
  <c r="J490" i="39"/>
  <c r="K490" i="39" s="1"/>
  <c r="I490" i="39"/>
  <c r="J489" i="39"/>
  <c r="K489" i="39" s="1"/>
  <c r="I489" i="39"/>
  <c r="J488" i="39"/>
  <c r="K488" i="39" s="1"/>
  <c r="I488" i="39"/>
  <c r="J487" i="39"/>
  <c r="K487" i="39" s="1"/>
  <c r="I487" i="39"/>
  <c r="J486" i="39"/>
  <c r="K486" i="39" s="1"/>
  <c r="I486" i="39"/>
  <c r="J485" i="39"/>
  <c r="K485" i="39" s="1"/>
  <c r="I485" i="39"/>
  <c r="J484" i="39"/>
  <c r="K484" i="39" s="1"/>
  <c r="I484" i="39"/>
  <c r="J483" i="39"/>
  <c r="K483" i="39" s="1"/>
  <c r="I483" i="39"/>
  <c r="J482" i="39"/>
  <c r="K482" i="39" s="1"/>
  <c r="I482" i="39"/>
  <c r="J481" i="39"/>
  <c r="K481" i="39" s="1"/>
  <c r="I481" i="39"/>
  <c r="J480" i="39"/>
  <c r="K480" i="39" s="1"/>
  <c r="I480" i="39"/>
  <c r="J479" i="39"/>
  <c r="K479" i="39" s="1"/>
  <c r="I479" i="39"/>
  <c r="J478" i="39"/>
  <c r="K478" i="39" s="1"/>
  <c r="I478" i="39"/>
  <c r="J477" i="39"/>
  <c r="K477" i="39" s="1"/>
  <c r="I477" i="39"/>
  <c r="J476" i="39"/>
  <c r="K476" i="39" s="1"/>
  <c r="I476" i="39"/>
  <c r="J475" i="39"/>
  <c r="K475" i="39" s="1"/>
  <c r="I475" i="39"/>
  <c r="J474" i="39"/>
  <c r="K474" i="39" s="1"/>
  <c r="I474" i="39"/>
  <c r="J473" i="39"/>
  <c r="K473" i="39" s="1"/>
  <c r="I473" i="39"/>
  <c r="J472" i="39"/>
  <c r="K472" i="39" s="1"/>
  <c r="I472" i="39"/>
  <c r="J471" i="39"/>
  <c r="K471" i="39" s="1"/>
  <c r="I471" i="39"/>
  <c r="J470" i="39"/>
  <c r="K470" i="39" s="1"/>
  <c r="I470" i="39"/>
  <c r="J469" i="39"/>
  <c r="K469" i="39" s="1"/>
  <c r="I469" i="39"/>
  <c r="J468" i="39"/>
  <c r="K468" i="39" s="1"/>
  <c r="I468" i="39"/>
  <c r="J467" i="39"/>
  <c r="K467" i="39" s="1"/>
  <c r="I467" i="39"/>
  <c r="I466" i="39"/>
  <c r="J465" i="39"/>
  <c r="K465" i="39" s="1"/>
  <c r="I465" i="39"/>
  <c r="J464" i="39"/>
  <c r="K464" i="39" s="1"/>
  <c r="I464" i="39"/>
  <c r="J463" i="39"/>
  <c r="K463" i="39" s="1"/>
  <c r="I463" i="39"/>
  <c r="J462" i="39"/>
  <c r="K462" i="39" s="1"/>
  <c r="I462" i="39"/>
  <c r="J461" i="39"/>
  <c r="K461" i="39" s="1"/>
  <c r="I461" i="39"/>
  <c r="J460" i="39"/>
  <c r="K460" i="39" s="1"/>
  <c r="I460" i="39"/>
  <c r="J459" i="39"/>
  <c r="K459" i="39" s="1"/>
  <c r="I459" i="39"/>
  <c r="J458" i="39"/>
  <c r="K458" i="39" s="1"/>
  <c r="I458" i="39"/>
  <c r="J457" i="39"/>
  <c r="K457" i="39" s="1"/>
  <c r="I457" i="39"/>
  <c r="J456" i="39"/>
  <c r="K456" i="39" s="1"/>
  <c r="I456" i="39"/>
  <c r="J455" i="39"/>
  <c r="K455" i="39" s="1"/>
  <c r="I455" i="39"/>
  <c r="J454" i="39"/>
  <c r="K454" i="39" s="1"/>
  <c r="I454" i="39"/>
  <c r="J453" i="39"/>
  <c r="K453" i="39" s="1"/>
  <c r="I453" i="39"/>
  <c r="J452" i="39"/>
  <c r="K452" i="39" s="1"/>
  <c r="I452" i="39"/>
  <c r="J451" i="39"/>
  <c r="K451" i="39" s="1"/>
  <c r="I451" i="39"/>
  <c r="J450" i="39"/>
  <c r="K450" i="39" s="1"/>
  <c r="I450" i="39"/>
  <c r="J449" i="39"/>
  <c r="K449" i="39" s="1"/>
  <c r="I449" i="39"/>
  <c r="J448" i="39"/>
  <c r="K448" i="39" s="1"/>
  <c r="I448" i="39"/>
  <c r="J447" i="39"/>
  <c r="K447" i="39" s="1"/>
  <c r="I447" i="39"/>
  <c r="J446" i="39"/>
  <c r="K446" i="39" s="1"/>
  <c r="I446" i="39"/>
  <c r="J445" i="39"/>
  <c r="K445" i="39" s="1"/>
  <c r="I445" i="39"/>
  <c r="J444" i="39"/>
  <c r="K444" i="39" s="1"/>
  <c r="I444" i="39"/>
  <c r="J443" i="39"/>
  <c r="K443" i="39" s="1"/>
  <c r="I443" i="39"/>
  <c r="J442" i="39"/>
  <c r="K442" i="39" s="1"/>
  <c r="I442" i="39"/>
  <c r="J441" i="39"/>
  <c r="K441" i="39" s="1"/>
  <c r="I441" i="39"/>
  <c r="J440" i="39"/>
  <c r="K440" i="39" s="1"/>
  <c r="I440" i="39"/>
  <c r="J439" i="39"/>
  <c r="K439" i="39" s="1"/>
  <c r="I439" i="39"/>
  <c r="J438" i="39"/>
  <c r="K438" i="39" s="1"/>
  <c r="I438" i="39"/>
  <c r="J437" i="39"/>
  <c r="K437" i="39" s="1"/>
  <c r="I437" i="39"/>
  <c r="J436" i="39"/>
  <c r="K436" i="39" s="1"/>
  <c r="I436" i="39"/>
  <c r="J435" i="39"/>
  <c r="K435" i="39" s="1"/>
  <c r="I435" i="39"/>
  <c r="J434" i="39"/>
  <c r="K434" i="39" s="1"/>
  <c r="I434" i="39"/>
  <c r="J433" i="39"/>
  <c r="K433" i="39" s="1"/>
  <c r="I433" i="39"/>
  <c r="J432" i="39"/>
  <c r="K432" i="39" s="1"/>
  <c r="I432" i="39"/>
  <c r="J431" i="39"/>
  <c r="K431" i="39" s="1"/>
  <c r="I431" i="39"/>
  <c r="J430" i="39"/>
  <c r="K430" i="39" s="1"/>
  <c r="I430" i="39"/>
  <c r="J429" i="39"/>
  <c r="K429" i="39" s="1"/>
  <c r="I429" i="39"/>
  <c r="J428" i="39"/>
  <c r="K428" i="39" s="1"/>
  <c r="I428" i="39"/>
  <c r="J427" i="39"/>
  <c r="K427" i="39" s="1"/>
  <c r="I427" i="39"/>
  <c r="J426" i="39"/>
  <c r="K426" i="39" s="1"/>
  <c r="I426" i="39"/>
  <c r="J425" i="39"/>
  <c r="K425" i="39" s="1"/>
  <c r="I425" i="39"/>
  <c r="J424" i="39"/>
  <c r="K424" i="39" s="1"/>
  <c r="I424" i="39"/>
  <c r="J423" i="39"/>
  <c r="K423" i="39" s="1"/>
  <c r="I423" i="39"/>
  <c r="J422" i="39"/>
  <c r="K422" i="39" s="1"/>
  <c r="I422" i="39"/>
  <c r="J421" i="39"/>
  <c r="K421" i="39" s="1"/>
  <c r="I421" i="39"/>
  <c r="J420" i="39"/>
  <c r="K420" i="39" s="1"/>
  <c r="I420" i="39"/>
  <c r="J419" i="39"/>
  <c r="K419" i="39" s="1"/>
  <c r="I419" i="39"/>
  <c r="J418" i="39"/>
  <c r="K418" i="39" s="1"/>
  <c r="I418" i="39"/>
  <c r="J417" i="39"/>
  <c r="K417" i="39" s="1"/>
  <c r="I417" i="39"/>
  <c r="J416" i="39"/>
  <c r="K416" i="39" s="1"/>
  <c r="I416" i="39"/>
  <c r="J415" i="39"/>
  <c r="K415" i="39" s="1"/>
  <c r="I415" i="39"/>
  <c r="J414" i="39"/>
  <c r="K414" i="39" s="1"/>
  <c r="I414" i="39"/>
  <c r="J413" i="39"/>
  <c r="K413" i="39" s="1"/>
  <c r="I413" i="39"/>
  <c r="J412" i="39"/>
  <c r="K412" i="39" s="1"/>
  <c r="I412" i="39"/>
  <c r="J411" i="39"/>
  <c r="K411" i="39" s="1"/>
  <c r="I411" i="39"/>
  <c r="J410" i="39"/>
  <c r="K410" i="39" s="1"/>
  <c r="I410" i="39"/>
  <c r="J409" i="39"/>
  <c r="K409" i="39" s="1"/>
  <c r="I409" i="39"/>
  <c r="J408" i="39"/>
  <c r="K408" i="39" s="1"/>
  <c r="I408" i="39"/>
  <c r="J407" i="39"/>
  <c r="K407" i="39" s="1"/>
  <c r="I407" i="39"/>
  <c r="J406" i="39"/>
  <c r="K406" i="39" s="1"/>
  <c r="I406" i="39"/>
  <c r="J405" i="39"/>
  <c r="K405" i="39" s="1"/>
  <c r="I405" i="39"/>
  <c r="J404" i="39"/>
  <c r="K404" i="39" s="1"/>
  <c r="I404" i="39"/>
  <c r="J403" i="39"/>
  <c r="K403" i="39" s="1"/>
  <c r="I403" i="39"/>
  <c r="J402" i="39"/>
  <c r="K402" i="39" s="1"/>
  <c r="I402" i="39"/>
  <c r="J401" i="39"/>
  <c r="K401" i="39" s="1"/>
  <c r="I401" i="39"/>
  <c r="J400" i="39"/>
  <c r="K400" i="39" s="1"/>
  <c r="I400" i="39"/>
  <c r="J399" i="39"/>
  <c r="K399" i="39" s="1"/>
  <c r="I399" i="39"/>
  <c r="J398" i="39"/>
  <c r="K398" i="39" s="1"/>
  <c r="I398" i="39"/>
  <c r="J397" i="39"/>
  <c r="K397" i="39" s="1"/>
  <c r="I397" i="39"/>
  <c r="J396" i="39"/>
  <c r="K396" i="39" s="1"/>
  <c r="I396" i="39"/>
  <c r="J395" i="39"/>
  <c r="K395" i="39" s="1"/>
  <c r="I395" i="39"/>
  <c r="J394" i="39"/>
  <c r="K394" i="39" s="1"/>
  <c r="I394" i="39"/>
  <c r="J393" i="39"/>
  <c r="K393" i="39" s="1"/>
  <c r="I393" i="39"/>
  <c r="J392" i="39"/>
  <c r="K392" i="39" s="1"/>
  <c r="I392" i="39"/>
  <c r="J391" i="39"/>
  <c r="K391" i="39" s="1"/>
  <c r="I391" i="39"/>
  <c r="J390" i="39"/>
  <c r="K390" i="39" s="1"/>
  <c r="I390" i="39"/>
  <c r="J389" i="39"/>
  <c r="K389" i="39" s="1"/>
  <c r="I389" i="39"/>
  <c r="J388" i="39"/>
  <c r="K388" i="39" s="1"/>
  <c r="I388" i="39"/>
  <c r="J387" i="39"/>
  <c r="K387" i="39" s="1"/>
  <c r="I387" i="39"/>
  <c r="J386" i="39"/>
  <c r="K386" i="39" s="1"/>
  <c r="I386" i="39"/>
  <c r="J385" i="39"/>
  <c r="K385" i="39" s="1"/>
  <c r="I385" i="39"/>
  <c r="J384" i="39"/>
  <c r="K384" i="39" s="1"/>
  <c r="I384" i="39"/>
  <c r="J383" i="39"/>
  <c r="K383" i="39" s="1"/>
  <c r="I383" i="39"/>
  <c r="J382" i="39"/>
  <c r="K382" i="39" s="1"/>
  <c r="I382" i="39"/>
  <c r="J381" i="39"/>
  <c r="K381" i="39" s="1"/>
  <c r="I381" i="39"/>
  <c r="J380" i="39"/>
  <c r="K380" i="39" s="1"/>
  <c r="I380" i="39"/>
  <c r="J379" i="39"/>
  <c r="K379" i="39" s="1"/>
  <c r="I379" i="39"/>
  <c r="J378" i="39"/>
  <c r="K378" i="39" s="1"/>
  <c r="I378" i="39"/>
  <c r="J377" i="39"/>
  <c r="K377" i="39" s="1"/>
  <c r="I377" i="39"/>
  <c r="J376" i="39"/>
  <c r="K376" i="39" s="1"/>
  <c r="I376" i="39"/>
  <c r="J375" i="39"/>
  <c r="K375" i="39" s="1"/>
  <c r="I375" i="39"/>
  <c r="J374" i="39"/>
  <c r="K374" i="39" s="1"/>
  <c r="I374" i="39"/>
  <c r="J373" i="39"/>
  <c r="K373" i="39" s="1"/>
  <c r="I373" i="39"/>
  <c r="J372" i="39"/>
  <c r="K372" i="39" s="1"/>
  <c r="I372" i="39"/>
  <c r="J371" i="39"/>
  <c r="K371" i="39" s="1"/>
  <c r="I371" i="39"/>
  <c r="J370" i="39"/>
  <c r="K370" i="39" s="1"/>
  <c r="I370" i="39"/>
  <c r="J369" i="39"/>
  <c r="K369" i="39" s="1"/>
  <c r="I369" i="39"/>
  <c r="I368" i="39"/>
  <c r="J367" i="39"/>
  <c r="K367" i="39" s="1"/>
  <c r="I367" i="39"/>
  <c r="J366" i="39"/>
  <c r="K366" i="39" s="1"/>
  <c r="I366" i="39"/>
  <c r="J365" i="39"/>
  <c r="K365" i="39" s="1"/>
  <c r="I365" i="39"/>
  <c r="J364" i="39"/>
  <c r="K364" i="39" s="1"/>
  <c r="I364" i="39"/>
  <c r="J363" i="39"/>
  <c r="K363" i="39" s="1"/>
  <c r="I363" i="39"/>
  <c r="J362" i="39"/>
  <c r="K362" i="39" s="1"/>
  <c r="I362" i="39"/>
  <c r="J361" i="39"/>
  <c r="K361" i="39" s="1"/>
  <c r="I361" i="39"/>
  <c r="J360" i="39"/>
  <c r="K360" i="39" s="1"/>
  <c r="I360" i="39"/>
  <c r="J359" i="39"/>
  <c r="K359" i="39" s="1"/>
  <c r="I359" i="39"/>
  <c r="J358" i="39"/>
  <c r="K358" i="39" s="1"/>
  <c r="I358" i="39"/>
  <c r="J357" i="39"/>
  <c r="K357" i="39" s="1"/>
  <c r="I357" i="39"/>
  <c r="J356" i="39"/>
  <c r="K356" i="39" s="1"/>
  <c r="I356" i="39"/>
  <c r="J355" i="39"/>
  <c r="K355" i="39" s="1"/>
  <c r="I355" i="39"/>
  <c r="J354" i="39"/>
  <c r="K354" i="39" s="1"/>
  <c r="I354" i="39"/>
  <c r="J353" i="39"/>
  <c r="K353" i="39" s="1"/>
  <c r="I353" i="39"/>
  <c r="J352" i="39"/>
  <c r="K352" i="39" s="1"/>
  <c r="I352" i="39"/>
  <c r="J351" i="39"/>
  <c r="K351" i="39" s="1"/>
  <c r="I351" i="39"/>
  <c r="J350" i="39"/>
  <c r="K350" i="39" s="1"/>
  <c r="I350" i="39"/>
  <c r="J349" i="39"/>
  <c r="K349" i="39" s="1"/>
  <c r="I349" i="39"/>
  <c r="J348" i="39"/>
  <c r="K348" i="39" s="1"/>
  <c r="I348" i="39"/>
  <c r="J347" i="39"/>
  <c r="K347" i="39" s="1"/>
  <c r="I347" i="39"/>
  <c r="J346" i="39"/>
  <c r="K346" i="39" s="1"/>
  <c r="I346" i="39"/>
  <c r="J345" i="39"/>
  <c r="K345" i="39" s="1"/>
  <c r="I345" i="39"/>
  <c r="J344" i="39"/>
  <c r="K344" i="39" s="1"/>
  <c r="I344" i="39"/>
  <c r="J343" i="39"/>
  <c r="K343" i="39" s="1"/>
  <c r="I343" i="39"/>
  <c r="J342" i="39"/>
  <c r="K342" i="39" s="1"/>
  <c r="I342" i="39"/>
  <c r="J341" i="39"/>
  <c r="K341" i="39" s="1"/>
  <c r="I341" i="39"/>
  <c r="J340" i="39"/>
  <c r="K340" i="39" s="1"/>
  <c r="I340" i="39"/>
  <c r="J339" i="39"/>
  <c r="K339" i="39" s="1"/>
  <c r="I339" i="39"/>
  <c r="J338" i="39"/>
  <c r="K338" i="39" s="1"/>
  <c r="I338" i="39"/>
  <c r="J337" i="39"/>
  <c r="K337" i="39" s="1"/>
  <c r="I337" i="39"/>
  <c r="J336" i="39"/>
  <c r="K336" i="39" s="1"/>
  <c r="I336" i="39"/>
  <c r="J335" i="39"/>
  <c r="K335" i="39" s="1"/>
  <c r="I335" i="39"/>
  <c r="J334" i="39"/>
  <c r="K334" i="39" s="1"/>
  <c r="I334" i="39"/>
  <c r="J333" i="39"/>
  <c r="K333" i="39" s="1"/>
  <c r="I333" i="39"/>
  <c r="J332" i="39"/>
  <c r="K332" i="39" s="1"/>
  <c r="I332" i="39"/>
  <c r="J331" i="39"/>
  <c r="K331" i="39" s="1"/>
  <c r="I331" i="39"/>
  <c r="J330" i="39"/>
  <c r="K330" i="39" s="1"/>
  <c r="I330" i="39"/>
  <c r="J329" i="39"/>
  <c r="K329" i="39" s="1"/>
  <c r="I329" i="39"/>
  <c r="J328" i="39"/>
  <c r="K328" i="39" s="1"/>
  <c r="I328" i="39"/>
  <c r="J327" i="39"/>
  <c r="K327" i="39" s="1"/>
  <c r="I327" i="39"/>
  <c r="J326" i="39"/>
  <c r="K326" i="39" s="1"/>
  <c r="I326" i="39"/>
  <c r="J325" i="39"/>
  <c r="K325" i="39" s="1"/>
  <c r="I325" i="39"/>
  <c r="J324" i="39"/>
  <c r="K324" i="39" s="1"/>
  <c r="I324" i="39"/>
  <c r="J323" i="39"/>
  <c r="K323" i="39" s="1"/>
  <c r="I323" i="39"/>
  <c r="J322" i="39"/>
  <c r="K322" i="39" s="1"/>
  <c r="I322" i="39"/>
  <c r="J321" i="39"/>
  <c r="K321" i="39" s="1"/>
  <c r="I321" i="39"/>
  <c r="J320" i="39"/>
  <c r="K320" i="39" s="1"/>
  <c r="I320" i="39"/>
  <c r="J319" i="39"/>
  <c r="K319" i="39" s="1"/>
  <c r="I319" i="39"/>
  <c r="J318" i="39"/>
  <c r="K318" i="39" s="1"/>
  <c r="I318" i="39"/>
  <c r="J317" i="39"/>
  <c r="K317" i="39" s="1"/>
  <c r="I317" i="39"/>
  <c r="J316" i="39"/>
  <c r="K316" i="39" s="1"/>
  <c r="I316" i="39"/>
  <c r="J315" i="39"/>
  <c r="K315" i="39" s="1"/>
  <c r="I315" i="39"/>
  <c r="J314" i="39"/>
  <c r="K314" i="39" s="1"/>
  <c r="I314" i="39"/>
  <c r="J313" i="39"/>
  <c r="K313" i="39" s="1"/>
  <c r="I313" i="39"/>
  <c r="J312" i="39"/>
  <c r="K312" i="39" s="1"/>
  <c r="I312" i="39"/>
  <c r="J311" i="39"/>
  <c r="K311" i="39" s="1"/>
  <c r="I311" i="39"/>
  <c r="J310" i="39"/>
  <c r="K310" i="39" s="1"/>
  <c r="I310" i="39"/>
  <c r="I309" i="39"/>
  <c r="J308" i="39"/>
  <c r="K308" i="39" s="1"/>
  <c r="I308" i="39"/>
  <c r="J307" i="39"/>
  <c r="K307" i="39" s="1"/>
  <c r="I307" i="39"/>
  <c r="J306" i="39"/>
  <c r="K306" i="39" s="1"/>
  <c r="I306" i="39"/>
  <c r="J305" i="39"/>
  <c r="K305" i="39" s="1"/>
  <c r="I305" i="39"/>
  <c r="J304" i="39"/>
  <c r="K304" i="39" s="1"/>
  <c r="I304" i="39"/>
  <c r="J303" i="39"/>
  <c r="K303" i="39" s="1"/>
  <c r="I303" i="39"/>
  <c r="J302" i="39"/>
  <c r="K302" i="39" s="1"/>
  <c r="I302" i="39"/>
  <c r="J301" i="39"/>
  <c r="K301" i="39" s="1"/>
  <c r="I301" i="39"/>
  <c r="J300" i="39"/>
  <c r="K300" i="39" s="1"/>
  <c r="I300" i="39"/>
  <c r="J299" i="39"/>
  <c r="K299" i="39" s="1"/>
  <c r="I299" i="39"/>
  <c r="J298" i="39"/>
  <c r="K298" i="39" s="1"/>
  <c r="I298" i="39"/>
  <c r="J297" i="39"/>
  <c r="K297" i="39" s="1"/>
  <c r="I297" i="39"/>
  <c r="J296" i="39"/>
  <c r="K296" i="39" s="1"/>
  <c r="I296" i="39"/>
  <c r="J295" i="39"/>
  <c r="K295" i="39" s="1"/>
  <c r="I295" i="39"/>
  <c r="J294" i="39"/>
  <c r="K294" i="39" s="1"/>
  <c r="I294" i="39"/>
  <c r="J293" i="39"/>
  <c r="K293" i="39" s="1"/>
  <c r="I293" i="39"/>
  <c r="J292" i="39"/>
  <c r="K292" i="39" s="1"/>
  <c r="I292" i="39"/>
  <c r="J291" i="39"/>
  <c r="K291" i="39" s="1"/>
  <c r="I291" i="39"/>
  <c r="J290" i="39"/>
  <c r="K290" i="39" s="1"/>
  <c r="I290" i="39"/>
  <c r="J289" i="39"/>
  <c r="K289" i="39" s="1"/>
  <c r="I289" i="39"/>
  <c r="J288" i="39"/>
  <c r="K288" i="39" s="1"/>
  <c r="I288" i="39"/>
  <c r="J287" i="39"/>
  <c r="K287" i="39" s="1"/>
  <c r="I287" i="39"/>
  <c r="J286" i="39"/>
  <c r="K286" i="39" s="1"/>
  <c r="I286" i="39"/>
  <c r="J285" i="39"/>
  <c r="K285" i="39" s="1"/>
  <c r="I285" i="39"/>
  <c r="J284" i="39"/>
  <c r="K284" i="39" s="1"/>
  <c r="I284" i="39"/>
  <c r="J283" i="39"/>
  <c r="K283" i="39" s="1"/>
  <c r="I283" i="39"/>
  <c r="J282" i="39"/>
  <c r="K282" i="39" s="1"/>
  <c r="I282" i="39"/>
  <c r="J281" i="39"/>
  <c r="K281" i="39" s="1"/>
  <c r="I281" i="39"/>
  <c r="J280" i="39"/>
  <c r="K280" i="39" s="1"/>
  <c r="I280" i="39"/>
  <c r="J279" i="39"/>
  <c r="K279" i="39" s="1"/>
  <c r="I279" i="39"/>
  <c r="J278" i="39"/>
  <c r="K278" i="39" s="1"/>
  <c r="I278" i="39"/>
  <c r="J277" i="39"/>
  <c r="K277" i="39" s="1"/>
  <c r="I277" i="39"/>
  <c r="J276" i="39"/>
  <c r="K276" i="39" s="1"/>
  <c r="I276" i="39"/>
  <c r="J275" i="39"/>
  <c r="K275" i="39" s="1"/>
  <c r="I275" i="39"/>
  <c r="J274" i="39"/>
  <c r="K274" i="39" s="1"/>
  <c r="I274" i="39"/>
  <c r="J273" i="39"/>
  <c r="K273" i="39" s="1"/>
  <c r="I273" i="39"/>
  <c r="J272" i="39"/>
  <c r="K272" i="39" s="1"/>
  <c r="I272" i="39"/>
  <c r="J271" i="39"/>
  <c r="K271" i="39" s="1"/>
  <c r="I271" i="39"/>
  <c r="J270" i="39"/>
  <c r="K270" i="39" s="1"/>
  <c r="I270" i="39"/>
  <c r="J269" i="39"/>
  <c r="K269" i="39" s="1"/>
  <c r="I269" i="39"/>
  <c r="J268" i="39"/>
  <c r="K268" i="39" s="1"/>
  <c r="I268" i="39"/>
  <c r="J267" i="39"/>
  <c r="K267" i="39" s="1"/>
  <c r="I267" i="39"/>
  <c r="J266" i="39"/>
  <c r="K266" i="39" s="1"/>
  <c r="I266" i="39"/>
  <c r="J265" i="39"/>
  <c r="K265" i="39" s="1"/>
  <c r="I265" i="39"/>
  <c r="J264" i="39"/>
  <c r="K264" i="39" s="1"/>
  <c r="I264" i="39"/>
  <c r="J263" i="39"/>
  <c r="K263" i="39" s="1"/>
  <c r="I263" i="39"/>
  <c r="J262" i="39"/>
  <c r="K262" i="39" s="1"/>
  <c r="I262" i="39"/>
  <c r="J261" i="39"/>
  <c r="K261" i="39" s="1"/>
  <c r="I261" i="39"/>
  <c r="J260" i="39"/>
  <c r="K260" i="39" s="1"/>
  <c r="I260" i="39"/>
  <c r="J259" i="39"/>
  <c r="K259" i="39" s="1"/>
  <c r="I259" i="39"/>
  <c r="J258" i="39"/>
  <c r="K258" i="39" s="1"/>
  <c r="I258" i="39"/>
  <c r="J257" i="39"/>
  <c r="K257" i="39" s="1"/>
  <c r="I257" i="39"/>
  <c r="J256" i="39"/>
  <c r="K256" i="39" s="1"/>
  <c r="I256" i="39"/>
  <c r="J255" i="39"/>
  <c r="K255" i="39" s="1"/>
  <c r="I255" i="39"/>
  <c r="J254" i="39"/>
  <c r="K254" i="39" s="1"/>
  <c r="I254" i="39"/>
  <c r="J253" i="39"/>
  <c r="K253" i="39" s="1"/>
  <c r="I253" i="39"/>
  <c r="J252" i="39"/>
  <c r="K252" i="39" s="1"/>
  <c r="I252" i="39"/>
  <c r="J251" i="39"/>
  <c r="K251" i="39" s="1"/>
  <c r="I251" i="39"/>
  <c r="J250" i="39"/>
  <c r="K250" i="39" s="1"/>
  <c r="I250" i="39"/>
  <c r="J249" i="39"/>
  <c r="K249" i="39" s="1"/>
  <c r="I249" i="39"/>
  <c r="J248" i="39"/>
  <c r="K248" i="39" s="1"/>
  <c r="I248" i="39"/>
  <c r="J247" i="39"/>
  <c r="K247" i="39" s="1"/>
  <c r="I247" i="39"/>
  <c r="J246" i="39"/>
  <c r="K246" i="39" s="1"/>
  <c r="I246" i="39"/>
  <c r="J245" i="39"/>
  <c r="K245" i="39" s="1"/>
  <c r="I245" i="39"/>
  <c r="J244" i="39"/>
  <c r="K244" i="39" s="1"/>
  <c r="I244" i="39"/>
  <c r="J243" i="39"/>
  <c r="K243" i="39" s="1"/>
  <c r="I243" i="39"/>
  <c r="J242" i="39"/>
  <c r="K242" i="39" s="1"/>
  <c r="I242" i="39"/>
  <c r="J241" i="39"/>
  <c r="K241" i="39" s="1"/>
  <c r="I241" i="39"/>
  <c r="J240" i="39"/>
  <c r="K240" i="39" s="1"/>
  <c r="I240" i="39"/>
  <c r="J239" i="39"/>
  <c r="K239" i="39" s="1"/>
  <c r="I239" i="39"/>
  <c r="J238" i="39"/>
  <c r="K238" i="39" s="1"/>
  <c r="I238" i="39"/>
  <c r="J237" i="39"/>
  <c r="K237" i="39" s="1"/>
  <c r="I237" i="39"/>
  <c r="J236" i="39"/>
  <c r="K236" i="39" s="1"/>
  <c r="I236" i="39"/>
  <c r="J235" i="39"/>
  <c r="K235" i="39" s="1"/>
  <c r="I235" i="39"/>
  <c r="J234" i="39"/>
  <c r="K234" i="39" s="1"/>
  <c r="I234" i="39"/>
  <c r="J233" i="39"/>
  <c r="K233" i="39" s="1"/>
  <c r="I233" i="39"/>
  <c r="J232" i="39"/>
  <c r="K232" i="39" s="1"/>
  <c r="I232" i="39"/>
  <c r="J231" i="39"/>
  <c r="K231" i="39" s="1"/>
  <c r="I231" i="39"/>
  <c r="J230" i="39"/>
  <c r="K230" i="39" s="1"/>
  <c r="I230" i="39"/>
  <c r="J229" i="39"/>
  <c r="K229" i="39" s="1"/>
  <c r="I229" i="39"/>
  <c r="J228" i="39"/>
  <c r="K228" i="39" s="1"/>
  <c r="I228" i="39"/>
  <c r="J227" i="39"/>
  <c r="K227" i="39" s="1"/>
  <c r="I227" i="39"/>
  <c r="J226" i="39"/>
  <c r="K226" i="39" s="1"/>
  <c r="I226" i="39"/>
  <c r="J225" i="39"/>
  <c r="K225" i="39" s="1"/>
  <c r="I225" i="39"/>
  <c r="J224" i="39"/>
  <c r="K224" i="39" s="1"/>
  <c r="I224" i="39"/>
  <c r="J223" i="39"/>
  <c r="K223" i="39" s="1"/>
  <c r="I223" i="39"/>
  <c r="J222" i="39"/>
  <c r="K222" i="39" s="1"/>
  <c r="I222" i="39"/>
  <c r="J221" i="39"/>
  <c r="K221" i="39" s="1"/>
  <c r="I221" i="39"/>
  <c r="J220" i="39"/>
  <c r="K220" i="39" s="1"/>
  <c r="I220" i="39"/>
  <c r="I219" i="39"/>
  <c r="J218" i="39"/>
  <c r="K218" i="39" s="1"/>
  <c r="I218" i="39"/>
  <c r="J217" i="39"/>
  <c r="K217" i="39" s="1"/>
  <c r="I217" i="39"/>
  <c r="J216" i="39"/>
  <c r="K216" i="39" s="1"/>
  <c r="I216" i="39"/>
  <c r="J215" i="39"/>
  <c r="K215" i="39" s="1"/>
  <c r="I215" i="39"/>
  <c r="J214" i="39"/>
  <c r="K214" i="39" s="1"/>
  <c r="I214" i="39"/>
  <c r="J213" i="39"/>
  <c r="K213" i="39" s="1"/>
  <c r="I213" i="39"/>
  <c r="J212" i="39"/>
  <c r="K212" i="39" s="1"/>
  <c r="I212" i="39"/>
  <c r="J211" i="39"/>
  <c r="K211" i="39" s="1"/>
  <c r="I211" i="39"/>
  <c r="J210" i="39"/>
  <c r="K210" i="39" s="1"/>
  <c r="I210" i="39"/>
  <c r="J209" i="39"/>
  <c r="K209" i="39" s="1"/>
  <c r="I209" i="39"/>
  <c r="J208" i="39"/>
  <c r="K208" i="39" s="1"/>
  <c r="I208" i="39"/>
  <c r="J207" i="39"/>
  <c r="K207" i="39" s="1"/>
  <c r="I207" i="39"/>
  <c r="J206" i="39"/>
  <c r="K206" i="39" s="1"/>
  <c r="I206" i="39"/>
  <c r="J205" i="39"/>
  <c r="K205" i="39" s="1"/>
  <c r="I205" i="39"/>
  <c r="J204" i="39"/>
  <c r="K204" i="39" s="1"/>
  <c r="I204" i="39"/>
  <c r="J203" i="39"/>
  <c r="K203" i="39" s="1"/>
  <c r="I203" i="39"/>
  <c r="J202" i="39"/>
  <c r="K202" i="39" s="1"/>
  <c r="I202" i="39"/>
  <c r="J201" i="39"/>
  <c r="K201" i="39" s="1"/>
  <c r="I201" i="39"/>
  <c r="J200" i="39"/>
  <c r="K200" i="39" s="1"/>
  <c r="I200" i="39"/>
  <c r="J199" i="39"/>
  <c r="K199" i="39" s="1"/>
  <c r="I199" i="39"/>
  <c r="J198" i="39"/>
  <c r="K198" i="39" s="1"/>
  <c r="I198" i="39"/>
  <c r="J197" i="39"/>
  <c r="K197" i="39" s="1"/>
  <c r="I197" i="39"/>
  <c r="J196" i="39"/>
  <c r="K196" i="39" s="1"/>
  <c r="I196" i="39"/>
  <c r="J195" i="39"/>
  <c r="K195" i="39" s="1"/>
  <c r="I195" i="39"/>
  <c r="J194" i="39"/>
  <c r="K194" i="39" s="1"/>
  <c r="I194" i="39"/>
  <c r="J193" i="39"/>
  <c r="K193" i="39" s="1"/>
  <c r="I193" i="39"/>
  <c r="J192" i="39"/>
  <c r="K192" i="39" s="1"/>
  <c r="I192" i="39"/>
  <c r="J191" i="39"/>
  <c r="K191" i="39" s="1"/>
  <c r="I191" i="39"/>
  <c r="J190" i="39"/>
  <c r="K190" i="39" s="1"/>
  <c r="I190" i="39"/>
  <c r="J189" i="39"/>
  <c r="K189" i="39" s="1"/>
  <c r="I189" i="39"/>
  <c r="J188" i="39"/>
  <c r="K188" i="39" s="1"/>
  <c r="I188" i="39"/>
  <c r="J187" i="39"/>
  <c r="K187" i="39" s="1"/>
  <c r="I187" i="39"/>
  <c r="J186" i="39"/>
  <c r="K186" i="39" s="1"/>
  <c r="I186" i="39"/>
  <c r="J185" i="39"/>
  <c r="K185" i="39" s="1"/>
  <c r="I185" i="39"/>
  <c r="J184" i="39"/>
  <c r="K184" i="39" s="1"/>
  <c r="I184" i="39"/>
  <c r="J183" i="39"/>
  <c r="K183" i="39" s="1"/>
  <c r="I183" i="39"/>
  <c r="J182" i="39"/>
  <c r="K182" i="39" s="1"/>
  <c r="I182" i="39"/>
  <c r="J181" i="39"/>
  <c r="K181" i="39" s="1"/>
  <c r="I181" i="39"/>
  <c r="J180" i="39"/>
  <c r="K180" i="39" s="1"/>
  <c r="I180" i="39"/>
  <c r="J179" i="39"/>
  <c r="K179" i="39" s="1"/>
  <c r="I179" i="39"/>
  <c r="J178" i="39"/>
  <c r="K178" i="39" s="1"/>
  <c r="I178" i="39"/>
  <c r="J177" i="39"/>
  <c r="K177" i="39" s="1"/>
  <c r="I177" i="39"/>
  <c r="J176" i="39"/>
  <c r="K176" i="39" s="1"/>
  <c r="I176" i="39"/>
  <c r="J175" i="39"/>
  <c r="K175" i="39" s="1"/>
  <c r="I175" i="39"/>
  <c r="J174" i="39"/>
  <c r="K174" i="39" s="1"/>
  <c r="I174" i="39"/>
  <c r="J173" i="39"/>
  <c r="K173" i="39" s="1"/>
  <c r="I173" i="39"/>
  <c r="J172" i="39"/>
  <c r="K172" i="39" s="1"/>
  <c r="I172" i="39"/>
  <c r="J171" i="39"/>
  <c r="K171" i="39" s="1"/>
  <c r="I171" i="39"/>
  <c r="J170" i="39"/>
  <c r="K170" i="39" s="1"/>
  <c r="I170" i="39"/>
  <c r="J169" i="39"/>
  <c r="K169" i="39" s="1"/>
  <c r="I169" i="39"/>
  <c r="J168" i="39"/>
  <c r="K168" i="39" s="1"/>
  <c r="I168" i="39"/>
  <c r="J167" i="39"/>
  <c r="K167" i="39" s="1"/>
  <c r="I167" i="39"/>
  <c r="J166" i="39"/>
  <c r="K166" i="39" s="1"/>
  <c r="I166" i="39"/>
  <c r="J165" i="39"/>
  <c r="K165" i="39" s="1"/>
  <c r="I165" i="39"/>
  <c r="J164" i="39"/>
  <c r="K164" i="39" s="1"/>
  <c r="I164" i="39"/>
  <c r="J163" i="39"/>
  <c r="K163" i="39" s="1"/>
  <c r="I163" i="39"/>
  <c r="J162" i="39"/>
  <c r="K162" i="39" s="1"/>
  <c r="I162" i="39"/>
  <c r="J161" i="39"/>
  <c r="K161" i="39" s="1"/>
  <c r="I161" i="39"/>
  <c r="J160" i="39"/>
  <c r="K160" i="39" s="1"/>
  <c r="I160" i="39"/>
  <c r="J159" i="39"/>
  <c r="K159" i="39" s="1"/>
  <c r="I159" i="39"/>
  <c r="J158" i="39"/>
  <c r="K158" i="39" s="1"/>
  <c r="I158" i="39"/>
  <c r="J157" i="39"/>
  <c r="K157" i="39" s="1"/>
  <c r="I157" i="39"/>
  <c r="J156" i="39"/>
  <c r="K156" i="39" s="1"/>
  <c r="I156" i="39"/>
  <c r="J155" i="39"/>
  <c r="K155" i="39" s="1"/>
  <c r="I155" i="39"/>
  <c r="J154" i="39"/>
  <c r="K154" i="39" s="1"/>
  <c r="I154" i="39"/>
  <c r="J153" i="39"/>
  <c r="K153" i="39" s="1"/>
  <c r="I153" i="39"/>
  <c r="J152" i="39"/>
  <c r="K152" i="39" s="1"/>
  <c r="I152" i="39"/>
  <c r="J151" i="39"/>
  <c r="K151" i="39" s="1"/>
  <c r="I151" i="39"/>
  <c r="J150" i="39"/>
  <c r="K150" i="39" s="1"/>
  <c r="I150" i="39"/>
  <c r="J149" i="39"/>
  <c r="K149" i="39" s="1"/>
  <c r="I149" i="39"/>
  <c r="J148" i="39"/>
  <c r="K148" i="39" s="1"/>
  <c r="I148" i="39"/>
  <c r="J147" i="39"/>
  <c r="K147" i="39" s="1"/>
  <c r="I147" i="39"/>
  <c r="J146" i="39"/>
  <c r="K146" i="39" s="1"/>
  <c r="I146" i="39"/>
  <c r="I145" i="39"/>
  <c r="J144" i="39"/>
  <c r="K144" i="39" s="1"/>
  <c r="I144" i="39"/>
  <c r="J143" i="39"/>
  <c r="K143" i="39" s="1"/>
  <c r="I143" i="39"/>
  <c r="J142" i="39"/>
  <c r="K142" i="39" s="1"/>
  <c r="I142" i="39"/>
  <c r="J141" i="39"/>
  <c r="K141" i="39" s="1"/>
  <c r="I141" i="39"/>
  <c r="J140" i="39"/>
  <c r="K140" i="39" s="1"/>
  <c r="I140" i="39"/>
  <c r="J139" i="39"/>
  <c r="K139" i="39" s="1"/>
  <c r="I139" i="39"/>
  <c r="J138" i="39"/>
  <c r="K138" i="39" s="1"/>
  <c r="I138" i="39"/>
  <c r="J137" i="39"/>
  <c r="K137" i="39" s="1"/>
  <c r="I137" i="39"/>
  <c r="J136" i="39"/>
  <c r="K136" i="39" s="1"/>
  <c r="I136" i="39"/>
  <c r="J135" i="39"/>
  <c r="K135" i="39" s="1"/>
  <c r="I135" i="39"/>
  <c r="J134" i="39"/>
  <c r="K134" i="39" s="1"/>
  <c r="I134" i="39"/>
  <c r="J133" i="39"/>
  <c r="K133" i="39" s="1"/>
  <c r="I133" i="39"/>
  <c r="J132" i="39"/>
  <c r="K132" i="39" s="1"/>
  <c r="I132" i="39"/>
  <c r="J131" i="39"/>
  <c r="K131" i="39" s="1"/>
  <c r="I131" i="39"/>
  <c r="J130" i="39"/>
  <c r="K130" i="39" s="1"/>
  <c r="I130" i="39"/>
  <c r="J129" i="39"/>
  <c r="K129" i="39" s="1"/>
  <c r="I129" i="39"/>
  <c r="J128" i="39"/>
  <c r="K128" i="39" s="1"/>
  <c r="I128" i="39"/>
  <c r="J127" i="39"/>
  <c r="K127" i="39" s="1"/>
  <c r="I127" i="39"/>
  <c r="J126" i="39"/>
  <c r="K126" i="39" s="1"/>
  <c r="I126" i="39"/>
  <c r="J125" i="39"/>
  <c r="K125" i="39" s="1"/>
  <c r="I125" i="39"/>
  <c r="J124" i="39"/>
  <c r="K124" i="39" s="1"/>
  <c r="I124" i="39"/>
  <c r="J123" i="39"/>
  <c r="K123" i="39" s="1"/>
  <c r="I123" i="39"/>
  <c r="J122" i="39"/>
  <c r="K122" i="39" s="1"/>
  <c r="I122" i="39"/>
  <c r="J121" i="39"/>
  <c r="K121" i="39" s="1"/>
  <c r="I121" i="39"/>
  <c r="J120" i="39"/>
  <c r="K120" i="39" s="1"/>
  <c r="I120" i="39"/>
  <c r="J119" i="39"/>
  <c r="K119" i="39" s="1"/>
  <c r="I119" i="39"/>
  <c r="J118" i="39"/>
  <c r="K118" i="39" s="1"/>
  <c r="I118" i="39"/>
  <c r="J117" i="39"/>
  <c r="K117" i="39" s="1"/>
  <c r="I117" i="39"/>
  <c r="J116" i="39"/>
  <c r="K116" i="39" s="1"/>
  <c r="I116" i="39"/>
  <c r="J115" i="39"/>
  <c r="K115" i="39" s="1"/>
  <c r="I115" i="39"/>
  <c r="J114" i="39"/>
  <c r="K114" i="39" s="1"/>
  <c r="I114" i="39"/>
  <c r="J113" i="39"/>
  <c r="K113" i="39" s="1"/>
  <c r="I113" i="39"/>
  <c r="J112" i="39"/>
  <c r="K112" i="39" s="1"/>
  <c r="I112" i="39"/>
  <c r="J111" i="39"/>
  <c r="K111" i="39" s="1"/>
  <c r="I111" i="39"/>
  <c r="J110" i="39"/>
  <c r="K110" i="39" s="1"/>
  <c r="I110" i="39"/>
  <c r="J109" i="39"/>
  <c r="K109" i="39" s="1"/>
  <c r="I109" i="39"/>
  <c r="J108" i="39"/>
  <c r="K108" i="39" s="1"/>
  <c r="I108" i="39"/>
  <c r="J107" i="39"/>
  <c r="K107" i="39" s="1"/>
  <c r="I107" i="39"/>
  <c r="J106" i="39"/>
  <c r="K106" i="39" s="1"/>
  <c r="I106" i="39"/>
  <c r="J105" i="39"/>
  <c r="K105" i="39" s="1"/>
  <c r="I105" i="39"/>
  <c r="J104" i="39"/>
  <c r="K104" i="39" s="1"/>
  <c r="I104" i="39"/>
  <c r="J103" i="39"/>
  <c r="K103" i="39" s="1"/>
  <c r="I103" i="39"/>
  <c r="J102" i="39"/>
  <c r="K102" i="39" s="1"/>
  <c r="I102" i="39"/>
  <c r="J101" i="39"/>
  <c r="K101" i="39" s="1"/>
  <c r="I101" i="39"/>
  <c r="J100" i="39"/>
  <c r="K100" i="39" s="1"/>
  <c r="I100" i="39"/>
  <c r="J99" i="39"/>
  <c r="K99" i="39" s="1"/>
  <c r="I99" i="39"/>
  <c r="J98" i="39"/>
  <c r="K98" i="39" s="1"/>
  <c r="I98" i="39"/>
  <c r="J97" i="39"/>
  <c r="K97" i="39" s="1"/>
  <c r="I97" i="39"/>
  <c r="J96" i="39"/>
  <c r="K96" i="39" s="1"/>
  <c r="I96" i="39"/>
  <c r="J95" i="39"/>
  <c r="K95" i="39" s="1"/>
  <c r="I95" i="39"/>
  <c r="J94" i="39"/>
  <c r="K94" i="39" s="1"/>
  <c r="I94" i="39"/>
  <c r="J93" i="39"/>
  <c r="K93" i="39" s="1"/>
  <c r="I93" i="39"/>
  <c r="J92" i="39"/>
  <c r="K92" i="39" s="1"/>
  <c r="I92" i="39"/>
  <c r="J91" i="39"/>
  <c r="K91" i="39" s="1"/>
  <c r="I91" i="39"/>
  <c r="J90" i="39"/>
  <c r="K90" i="39" s="1"/>
  <c r="I90" i="39"/>
  <c r="J89" i="39"/>
  <c r="K89" i="39" s="1"/>
  <c r="I89" i="39"/>
  <c r="J88" i="39"/>
  <c r="K88" i="39" s="1"/>
  <c r="I88" i="39"/>
  <c r="J87" i="39"/>
  <c r="K87" i="39" s="1"/>
  <c r="I87" i="39"/>
  <c r="J86" i="39"/>
  <c r="K86" i="39" s="1"/>
  <c r="I86" i="39"/>
  <c r="J85" i="39"/>
  <c r="K85" i="39" s="1"/>
  <c r="I85" i="39"/>
  <c r="J84" i="39"/>
  <c r="K84" i="39" s="1"/>
  <c r="I84" i="39"/>
  <c r="J83" i="39"/>
  <c r="K83" i="39" s="1"/>
  <c r="I83" i="39"/>
  <c r="J82" i="39"/>
  <c r="K82" i="39" s="1"/>
  <c r="I82" i="39"/>
  <c r="J81" i="39"/>
  <c r="K81" i="39" s="1"/>
  <c r="I81" i="39"/>
  <c r="J80" i="39"/>
  <c r="K80" i="39" s="1"/>
  <c r="I80" i="39"/>
  <c r="J79" i="39"/>
  <c r="K79" i="39" s="1"/>
  <c r="I79" i="39"/>
  <c r="J78" i="39"/>
  <c r="K78" i="39" s="1"/>
  <c r="I78" i="39"/>
  <c r="J77" i="39"/>
  <c r="K77" i="39" s="1"/>
  <c r="I77" i="39"/>
  <c r="J76" i="39"/>
  <c r="K76" i="39" s="1"/>
  <c r="I76" i="39"/>
  <c r="J75" i="39"/>
  <c r="K75" i="39" s="1"/>
  <c r="I75" i="39"/>
  <c r="J74" i="39"/>
  <c r="K74" i="39" s="1"/>
  <c r="I74" i="39"/>
  <c r="I73" i="39"/>
  <c r="J72" i="39"/>
  <c r="K72" i="39" s="1"/>
  <c r="I72" i="39"/>
  <c r="J71" i="39"/>
  <c r="K71" i="39" s="1"/>
  <c r="I71" i="39"/>
  <c r="J70" i="39"/>
  <c r="K70" i="39" s="1"/>
  <c r="I70" i="39"/>
  <c r="J69" i="39"/>
  <c r="K69" i="39" s="1"/>
  <c r="I69" i="39"/>
  <c r="J68" i="39"/>
  <c r="K68" i="39" s="1"/>
  <c r="I68" i="39"/>
  <c r="J67" i="39"/>
  <c r="K67" i="39" s="1"/>
  <c r="I67" i="39"/>
  <c r="J66" i="39"/>
  <c r="K66" i="39" s="1"/>
  <c r="I66" i="39"/>
  <c r="J65" i="39"/>
  <c r="K65" i="39" s="1"/>
  <c r="I65" i="39"/>
  <c r="J64" i="39"/>
  <c r="K64" i="39" s="1"/>
  <c r="I64" i="39"/>
  <c r="J63" i="39"/>
  <c r="K63" i="39" s="1"/>
  <c r="I63" i="39"/>
  <c r="J62" i="39"/>
  <c r="K62" i="39" s="1"/>
  <c r="I62" i="39"/>
  <c r="J61" i="39"/>
  <c r="K61" i="39" s="1"/>
  <c r="I61" i="39"/>
  <c r="J60" i="39"/>
  <c r="K60" i="39" s="1"/>
  <c r="I60" i="39"/>
  <c r="J59" i="39"/>
  <c r="K59" i="39" s="1"/>
  <c r="I59" i="39"/>
  <c r="J58" i="39"/>
  <c r="K58" i="39" s="1"/>
  <c r="I58" i="39"/>
  <c r="J57" i="39"/>
  <c r="K57" i="39" s="1"/>
  <c r="I57" i="39"/>
  <c r="J56" i="39"/>
  <c r="K56" i="39" s="1"/>
  <c r="I56" i="39"/>
  <c r="J55" i="39"/>
  <c r="K55" i="39" s="1"/>
  <c r="I55" i="39"/>
  <c r="J54" i="39"/>
  <c r="K54" i="39" s="1"/>
  <c r="I54" i="39"/>
  <c r="J53" i="39"/>
  <c r="K53" i="39" s="1"/>
  <c r="I53" i="39"/>
  <c r="J52" i="39"/>
  <c r="K52" i="39" s="1"/>
  <c r="I52" i="39"/>
  <c r="J51" i="39"/>
  <c r="K51" i="39" s="1"/>
  <c r="I51" i="39"/>
  <c r="J50" i="39"/>
  <c r="K50" i="39" s="1"/>
  <c r="I50" i="39"/>
  <c r="J49" i="39"/>
  <c r="K49" i="39" s="1"/>
  <c r="I49" i="39"/>
  <c r="J48" i="39"/>
  <c r="K48" i="39" s="1"/>
  <c r="I48" i="39"/>
  <c r="J47" i="39"/>
  <c r="K47" i="39" s="1"/>
  <c r="I47" i="39"/>
  <c r="J46" i="39"/>
  <c r="K46" i="39" s="1"/>
  <c r="I46" i="39"/>
  <c r="J45" i="39"/>
  <c r="K45" i="39" s="1"/>
  <c r="I45" i="39"/>
  <c r="J44" i="39"/>
  <c r="K44" i="39" s="1"/>
  <c r="I44" i="39"/>
  <c r="J43" i="39"/>
  <c r="K43" i="39" s="1"/>
  <c r="I43" i="39"/>
  <c r="J42" i="39"/>
  <c r="K42" i="39" s="1"/>
  <c r="I42" i="39"/>
  <c r="J41" i="39"/>
  <c r="K41" i="39" s="1"/>
  <c r="I41" i="39"/>
  <c r="J40" i="39"/>
  <c r="K40" i="39" s="1"/>
  <c r="I40" i="39"/>
  <c r="J39" i="39"/>
  <c r="K39" i="39" s="1"/>
  <c r="I39" i="39"/>
  <c r="J38" i="39"/>
  <c r="K38" i="39" s="1"/>
  <c r="I38" i="39"/>
  <c r="J37" i="39"/>
  <c r="K37" i="39" s="1"/>
  <c r="I37" i="39"/>
  <c r="J36" i="39"/>
  <c r="K36" i="39" s="1"/>
  <c r="I36" i="39"/>
  <c r="J35" i="39"/>
  <c r="K35" i="39" s="1"/>
  <c r="I35" i="39"/>
  <c r="J34" i="39"/>
  <c r="K34" i="39" s="1"/>
  <c r="I34" i="39"/>
  <c r="J33" i="39"/>
  <c r="K33" i="39" s="1"/>
  <c r="I33" i="39"/>
  <c r="J32" i="39"/>
  <c r="K32" i="39" s="1"/>
  <c r="I32" i="39"/>
  <c r="J31" i="39"/>
  <c r="K31" i="39" s="1"/>
  <c r="I31" i="39"/>
  <c r="J30" i="39"/>
  <c r="K30" i="39" s="1"/>
  <c r="I30" i="39"/>
  <c r="J29" i="39"/>
  <c r="K29" i="39" s="1"/>
  <c r="I29" i="39"/>
  <c r="J28" i="39"/>
  <c r="K28" i="39" s="1"/>
  <c r="I28" i="39"/>
  <c r="J27" i="39"/>
  <c r="K27" i="39" s="1"/>
  <c r="I27" i="39"/>
  <c r="J26" i="39"/>
  <c r="K26" i="39" s="1"/>
  <c r="I26" i="39"/>
  <c r="J25" i="39"/>
  <c r="K25" i="39" s="1"/>
  <c r="I25" i="39"/>
  <c r="J24" i="39"/>
  <c r="K24" i="39" s="1"/>
  <c r="I24" i="39"/>
  <c r="J23" i="39"/>
  <c r="K23" i="39" s="1"/>
  <c r="I23" i="39"/>
  <c r="J22" i="39"/>
  <c r="K22" i="39" s="1"/>
  <c r="I22" i="39"/>
  <c r="J21" i="39"/>
  <c r="K21" i="39" s="1"/>
  <c r="I21" i="39"/>
  <c r="J20" i="39"/>
  <c r="K20" i="39" s="1"/>
  <c r="I20" i="39"/>
  <c r="J19" i="39"/>
  <c r="K19" i="39" s="1"/>
  <c r="I19" i="39"/>
  <c r="J18" i="39"/>
  <c r="K18" i="39" s="1"/>
  <c r="I18" i="39"/>
  <c r="J17" i="39"/>
  <c r="K17" i="39" s="1"/>
  <c r="I17" i="39"/>
  <c r="J16" i="39"/>
  <c r="K16" i="39" s="1"/>
  <c r="I16" i="39"/>
  <c r="J15" i="39"/>
  <c r="K15" i="39" s="1"/>
  <c r="I15" i="39"/>
  <c r="J14" i="39"/>
  <c r="K14" i="39" s="1"/>
  <c r="I14" i="39"/>
  <c r="J13" i="39"/>
  <c r="K13" i="39" s="1"/>
  <c r="I13" i="39"/>
  <c r="J12" i="39"/>
  <c r="K12" i="39" s="1"/>
  <c r="I12" i="39"/>
  <c r="J11" i="39"/>
  <c r="K11" i="39" s="1"/>
  <c r="I11" i="39"/>
  <c r="J10" i="39"/>
  <c r="K10" i="39" s="1"/>
  <c r="I10" i="39"/>
  <c r="J9" i="39"/>
  <c r="K9" i="39" s="1"/>
  <c r="I9" i="39"/>
  <c r="J8" i="39"/>
  <c r="K8" i="39" s="1"/>
  <c r="I8" i="39"/>
  <c r="J7" i="39"/>
  <c r="K7" i="39" s="1"/>
  <c r="I7" i="39"/>
  <c r="H1063" i="39"/>
  <c r="H1057" i="39"/>
  <c r="H908" i="39"/>
  <c r="H584" i="39"/>
  <c r="H583" i="39"/>
  <c r="H580" i="39"/>
  <c r="H574" i="39"/>
  <c r="H569" i="39"/>
  <c r="H128" i="39"/>
  <c r="H120" i="39"/>
  <c r="J6" i="39"/>
  <c r="K6" i="39" s="1"/>
  <c r="I6" i="39"/>
  <c r="C1725" i="39"/>
  <c r="J1725" i="39" s="1"/>
  <c r="K1725" i="39" s="1"/>
  <c r="B1725" i="39"/>
  <c r="C1723" i="39"/>
  <c r="J1723" i="39" s="1"/>
  <c r="K1723" i="39" s="1"/>
  <c r="B1723" i="39"/>
  <c r="B1722" i="39"/>
  <c r="C1720" i="39"/>
  <c r="J1720" i="39" s="1"/>
  <c r="K1720" i="39" s="1"/>
  <c r="B1720" i="39"/>
  <c r="B1719" i="39"/>
  <c r="C1716" i="39"/>
  <c r="J1716" i="39" s="1"/>
  <c r="K1716" i="39" s="1"/>
  <c r="B1716" i="39"/>
  <c r="C1715" i="39"/>
  <c r="J1715" i="39" s="1"/>
  <c r="K1715" i="39" s="1"/>
  <c r="B1715" i="39"/>
  <c r="C1714" i="39"/>
  <c r="J1714" i="39" s="1"/>
  <c r="K1714" i="39" s="1"/>
  <c r="B1714" i="39"/>
  <c r="C1713" i="39"/>
  <c r="J1713" i="39" s="1"/>
  <c r="K1713" i="39" s="1"/>
  <c r="B1713" i="39"/>
  <c r="C1712" i="39"/>
  <c r="J1712" i="39" s="1"/>
  <c r="K1712" i="39" s="1"/>
  <c r="B1712" i="39"/>
  <c r="C1711" i="39"/>
  <c r="J1711" i="39" s="1"/>
  <c r="K1711" i="39" s="1"/>
  <c r="B1711" i="39"/>
  <c r="C1710" i="39"/>
  <c r="J1710" i="39" s="1"/>
  <c r="K1710" i="39" s="1"/>
  <c r="B1710" i="39"/>
  <c r="C1709" i="39"/>
  <c r="J1709" i="39" s="1"/>
  <c r="K1709" i="39" s="1"/>
  <c r="B1709" i="39"/>
  <c r="C1708" i="39"/>
  <c r="J1708" i="39" s="1"/>
  <c r="K1708" i="39" s="1"/>
  <c r="B1708" i="39"/>
  <c r="C1707" i="39"/>
  <c r="J1707" i="39" s="1"/>
  <c r="K1707" i="39" s="1"/>
  <c r="B1707" i="39"/>
  <c r="C1706" i="39"/>
  <c r="J1706" i="39" s="1"/>
  <c r="K1706" i="39" s="1"/>
  <c r="B1706" i="39"/>
  <c r="C1705" i="39"/>
  <c r="J1705" i="39" s="1"/>
  <c r="K1705" i="39" s="1"/>
  <c r="B1705" i="39"/>
  <c r="C1704" i="39"/>
  <c r="J1704" i="39" s="1"/>
  <c r="K1704" i="39" s="1"/>
  <c r="B1704" i="39"/>
  <c r="C1703" i="39"/>
  <c r="J1703" i="39" s="1"/>
  <c r="K1703" i="39" s="1"/>
  <c r="B1703" i="39"/>
  <c r="C1702" i="39"/>
  <c r="J1702" i="39" s="1"/>
  <c r="K1702" i="39" s="1"/>
  <c r="B1702" i="39"/>
  <c r="C1701" i="39"/>
  <c r="J1701" i="39" s="1"/>
  <c r="K1701" i="39" s="1"/>
  <c r="B1701" i="39"/>
  <c r="C1700" i="39"/>
  <c r="J1700" i="39" s="1"/>
  <c r="K1700" i="39" s="1"/>
  <c r="B1700" i="39"/>
  <c r="C1699" i="39"/>
  <c r="J1699" i="39" s="1"/>
  <c r="K1699" i="39" s="1"/>
  <c r="B1699" i="39"/>
  <c r="C1698" i="39"/>
  <c r="J1698" i="39" s="1"/>
  <c r="K1698" i="39" s="1"/>
  <c r="B1698" i="39"/>
  <c r="C1697" i="39"/>
  <c r="J1697" i="39" s="1"/>
  <c r="K1697" i="39" s="1"/>
  <c r="B1697" i="39"/>
  <c r="B1696" i="39"/>
  <c r="C1694" i="39"/>
  <c r="J1694" i="39" s="1"/>
  <c r="K1694" i="39" s="1"/>
  <c r="B1694" i="39"/>
  <c r="H1693" i="39"/>
  <c r="H1694" i="39" s="1"/>
  <c r="H1725" i="39" s="1"/>
  <c r="C1691" i="39"/>
  <c r="J1691" i="39" s="1"/>
  <c r="K1691" i="39" s="1"/>
  <c r="B1691" i="39"/>
  <c r="H1689" i="39"/>
  <c r="H1687" i="39"/>
  <c r="H1684" i="39"/>
  <c r="H1682" i="39"/>
  <c r="H1680" i="39"/>
  <c r="H1677" i="39"/>
  <c r="H1675" i="39"/>
  <c r="H1673" i="39"/>
  <c r="H1670" i="39"/>
  <c r="H1668" i="39"/>
  <c r="H1666" i="39"/>
  <c r="H1663" i="39"/>
  <c r="H1661" i="39"/>
  <c r="H1658" i="39"/>
  <c r="H1656" i="39"/>
  <c r="H1653" i="39"/>
  <c r="H1651" i="39"/>
  <c r="H1648" i="39"/>
  <c r="H1646" i="39"/>
  <c r="H1642" i="39"/>
  <c r="H1640" i="39"/>
  <c r="H1637" i="39"/>
  <c r="H1635" i="39"/>
  <c r="C1630" i="39"/>
  <c r="J1630" i="39" s="1"/>
  <c r="K1630" i="39" s="1"/>
  <c r="B1630" i="39"/>
  <c r="C1364" i="39"/>
  <c r="J1364" i="39" s="1"/>
  <c r="K1364" i="39" s="1"/>
  <c r="B1364" i="39"/>
  <c r="H1362" i="39"/>
  <c r="H1361" i="39"/>
  <c r="H1358" i="39"/>
  <c r="H1356" i="39"/>
  <c r="H1354" i="39"/>
  <c r="H1352" i="39"/>
  <c r="H1349" i="39"/>
  <c r="H1348" i="39"/>
  <c r="H1346" i="39"/>
  <c r="H1345" i="39"/>
  <c r="H1343" i="39"/>
  <c r="H1342" i="39"/>
  <c r="H1339" i="39"/>
  <c r="H1337" i="39"/>
  <c r="H1335" i="39"/>
  <c r="H1334" i="39"/>
  <c r="H1333" i="39"/>
  <c r="H1331" i="39"/>
  <c r="H1329" i="39"/>
  <c r="H1328" i="39"/>
  <c r="H1327" i="39"/>
  <c r="H1325" i="39"/>
  <c r="H1323" i="39"/>
  <c r="H1320" i="39"/>
  <c r="H1319" i="39"/>
  <c r="H1318" i="39"/>
  <c r="H1316" i="39"/>
  <c r="C1313" i="39"/>
  <c r="J1313" i="39" s="1"/>
  <c r="K1313" i="39" s="1"/>
  <c r="B1313" i="39"/>
  <c r="H1311" i="39"/>
  <c r="H1310" i="39"/>
  <c r="H1307" i="39"/>
  <c r="H1305" i="39"/>
  <c r="H1303" i="39"/>
  <c r="H1301" i="39"/>
  <c r="H1300" i="39"/>
  <c r="H1299" i="39"/>
  <c r="H1296" i="39"/>
  <c r="H1294" i="39"/>
  <c r="H1291" i="39"/>
  <c r="H1288" i="39"/>
  <c r="H1286" i="39"/>
  <c r="H1284" i="39"/>
  <c r="H1283" i="39"/>
  <c r="H1282" i="39"/>
  <c r="H1280" i="39"/>
  <c r="H1278" i="39"/>
  <c r="H1277" i="39"/>
  <c r="H1276" i="39"/>
  <c r="H1274" i="39"/>
  <c r="H1272" i="39"/>
  <c r="H1271" i="39"/>
  <c r="H1268" i="39"/>
  <c r="H1267" i="39"/>
  <c r="H1266" i="39"/>
  <c r="H1264" i="39"/>
  <c r="C1261" i="39"/>
  <c r="J1261" i="39" s="1"/>
  <c r="K1261" i="39" s="1"/>
  <c r="B1261" i="39"/>
  <c r="H1259" i="39"/>
  <c r="H1258" i="39"/>
  <c r="H1255" i="39"/>
  <c r="H1253" i="39"/>
  <c r="H1251" i="39"/>
  <c r="H1249" i="39"/>
  <c r="H1247" i="39"/>
  <c r="H1245" i="39"/>
  <c r="H1243" i="39"/>
  <c r="H1240" i="39"/>
  <c r="H1239" i="39"/>
  <c r="H1237" i="39"/>
  <c r="H1236" i="39"/>
  <c r="H1234" i="39"/>
  <c r="H1233" i="39"/>
  <c r="H1232" i="39"/>
  <c r="H1229" i="39"/>
  <c r="H1227" i="39"/>
  <c r="H1225" i="39"/>
  <c r="H1224" i="39"/>
  <c r="H1223" i="39"/>
  <c r="H1221" i="39"/>
  <c r="H1219" i="39"/>
  <c r="H1218" i="39"/>
  <c r="H1217" i="39"/>
  <c r="H1215" i="39"/>
  <c r="H1213" i="39"/>
  <c r="H1210" i="39"/>
  <c r="H1209" i="39"/>
  <c r="H1208" i="39"/>
  <c r="H1206" i="39"/>
  <c r="C1203" i="39"/>
  <c r="J1203" i="39" s="1"/>
  <c r="K1203" i="39" s="1"/>
  <c r="B1203" i="39"/>
  <c r="H1201" i="39"/>
  <c r="H1200" i="39"/>
  <c r="H1197" i="39"/>
  <c r="H1195" i="39"/>
  <c r="H1192" i="39"/>
  <c r="H1191" i="39"/>
  <c r="H1189" i="39"/>
  <c r="H1188" i="39"/>
  <c r="H1186" i="39"/>
  <c r="H1185" i="39"/>
  <c r="H1182" i="39"/>
  <c r="H1180" i="39"/>
  <c r="H1178" i="39"/>
  <c r="H1177" i="39"/>
  <c r="H1176" i="39"/>
  <c r="H1174" i="39"/>
  <c r="H1172" i="39"/>
  <c r="H1171" i="39"/>
  <c r="H1170" i="39"/>
  <c r="H1168" i="39"/>
  <c r="H1166" i="39"/>
  <c r="H1163" i="39"/>
  <c r="H1162" i="39"/>
  <c r="H1161" i="39"/>
  <c r="H1159" i="39"/>
  <c r="C1156" i="39"/>
  <c r="J1156" i="39" s="1"/>
  <c r="K1156" i="39" s="1"/>
  <c r="B1156" i="39"/>
  <c r="H1154" i="39"/>
  <c r="H1152" i="39"/>
  <c r="H1150" i="39"/>
  <c r="H1148" i="39"/>
  <c r="H1147" i="39"/>
  <c r="H1146" i="39"/>
  <c r="H1143" i="39"/>
  <c r="H1140" i="39"/>
  <c r="H1138" i="39"/>
  <c r="H1136" i="39"/>
  <c r="H1135" i="39"/>
  <c r="H1134" i="39"/>
  <c r="H1132" i="39"/>
  <c r="H1130" i="39"/>
  <c r="H1129" i="39"/>
  <c r="H1128" i="39"/>
  <c r="H1126" i="39"/>
  <c r="H1123" i="39"/>
  <c r="H1122" i="39"/>
  <c r="H1120" i="39"/>
  <c r="C1117" i="39"/>
  <c r="J1117" i="39" s="1"/>
  <c r="K1117" i="39" s="1"/>
  <c r="B1117" i="39"/>
  <c r="H1115" i="39"/>
  <c r="H1114" i="39"/>
  <c r="H1111" i="39"/>
  <c r="H1109" i="39"/>
  <c r="H1107" i="39"/>
  <c r="H1105" i="39"/>
  <c r="H1104" i="39"/>
  <c r="H1103" i="39"/>
  <c r="H1102" i="39"/>
  <c r="H1099" i="39"/>
  <c r="H1097" i="39"/>
  <c r="H1094" i="39"/>
  <c r="H1091" i="39"/>
  <c r="H1089" i="39"/>
  <c r="H1087" i="39"/>
  <c r="H1086" i="39"/>
  <c r="H1083" i="39"/>
  <c r="H1082" i="39"/>
  <c r="H1081" i="39"/>
  <c r="H1079" i="39"/>
  <c r="C1076" i="39"/>
  <c r="J1076" i="39" s="1"/>
  <c r="K1076" i="39" s="1"/>
  <c r="B1076" i="39"/>
  <c r="H1074" i="39"/>
  <c r="H1073" i="39"/>
  <c r="H1070" i="39"/>
  <c r="H1068" i="39"/>
  <c r="H1066" i="39"/>
  <c r="H1064" i="39"/>
  <c r="H1061" i="39"/>
  <c r="H1060" i="39"/>
  <c r="H1059" i="39"/>
  <c r="H1053" i="39"/>
  <c r="H1051" i="39"/>
  <c r="H1048" i="39"/>
  <c r="H1045" i="39"/>
  <c r="H1043" i="39"/>
  <c r="H1041" i="39"/>
  <c r="H1040" i="39"/>
  <c r="H1039" i="39"/>
  <c r="H1037" i="39"/>
  <c r="H1035" i="39"/>
  <c r="H1034" i="39"/>
  <c r="H1033" i="39"/>
  <c r="H1031" i="39"/>
  <c r="H1029" i="39"/>
  <c r="H1028" i="39"/>
  <c r="H1025" i="39"/>
  <c r="H1024" i="39"/>
  <c r="H1023" i="39"/>
  <c r="H1021" i="39"/>
  <c r="C1018" i="39"/>
  <c r="J1018" i="39" s="1"/>
  <c r="K1018" i="39" s="1"/>
  <c r="B1018" i="39"/>
  <c r="H1016" i="39"/>
  <c r="H1015" i="39"/>
  <c r="H1012" i="39"/>
  <c r="H1011" i="39"/>
  <c r="H1010" i="39"/>
  <c r="H1009" i="39"/>
  <c r="H1008" i="39"/>
  <c r="H1006" i="39"/>
  <c r="H1004" i="39"/>
  <c r="H1002" i="39"/>
  <c r="H1001" i="39"/>
  <c r="H1000" i="39"/>
  <c r="H999" i="39"/>
  <c r="H998" i="39"/>
  <c r="H996" i="39"/>
  <c r="H994" i="39"/>
  <c r="H993" i="39"/>
  <c r="H992" i="39"/>
  <c r="H991" i="39"/>
  <c r="H990" i="39"/>
  <c r="H988" i="39"/>
  <c r="H985" i="39"/>
  <c r="H982" i="39"/>
  <c r="H980" i="39"/>
  <c r="H979" i="39"/>
  <c r="H977" i="39"/>
  <c r="H975" i="39"/>
  <c r="H973" i="39"/>
  <c r="H970" i="39"/>
  <c r="H969" i="39"/>
  <c r="H968" i="39"/>
  <c r="H967" i="39"/>
  <c r="H966" i="39"/>
  <c r="H964" i="39"/>
  <c r="H963" i="39"/>
  <c r="H962" i="39"/>
  <c r="H960" i="39"/>
  <c r="H959" i="39"/>
  <c r="H958" i="39"/>
  <c r="H957" i="39"/>
  <c r="H956" i="39"/>
  <c r="H955" i="39"/>
  <c r="H952" i="39"/>
  <c r="H950" i="39"/>
  <c r="H948" i="39"/>
  <c r="H947" i="39"/>
  <c r="H946" i="39"/>
  <c r="H944" i="39"/>
  <c r="H942" i="39"/>
  <c r="H941" i="39"/>
  <c r="H940" i="39"/>
  <c r="H938" i="39"/>
  <c r="H936" i="39"/>
  <c r="H933" i="39"/>
  <c r="H932" i="39"/>
  <c r="H930" i="39"/>
  <c r="C927" i="39"/>
  <c r="J927" i="39" s="1"/>
  <c r="K927" i="39" s="1"/>
  <c r="B927" i="39"/>
  <c r="H925" i="39"/>
  <c r="H924" i="39"/>
  <c r="H921" i="39"/>
  <c r="H920" i="39"/>
  <c r="H919" i="39"/>
  <c r="H918" i="39"/>
  <c r="H917" i="39"/>
  <c r="H915" i="39"/>
  <c r="H913" i="39"/>
  <c r="H911" i="39"/>
  <c r="H910" i="39"/>
  <c r="H905" i="39"/>
  <c r="H903" i="39"/>
  <c r="H902" i="39"/>
  <c r="H901" i="39"/>
  <c r="H899" i="39"/>
  <c r="H896" i="39"/>
  <c r="H895" i="39"/>
  <c r="H892" i="39"/>
  <c r="H890" i="39"/>
  <c r="H889" i="39"/>
  <c r="H887" i="39"/>
  <c r="H885" i="39"/>
  <c r="H882" i="39"/>
  <c r="H881" i="39"/>
  <c r="H880" i="39"/>
  <c r="H879" i="39"/>
  <c r="H877" i="39"/>
  <c r="H876" i="39"/>
  <c r="H875" i="39"/>
  <c r="H873" i="39"/>
  <c r="H872" i="39"/>
  <c r="H871" i="39"/>
  <c r="H870" i="39"/>
  <c r="H869" i="39"/>
  <c r="H868" i="39"/>
  <c r="H865" i="39"/>
  <c r="H864" i="39"/>
  <c r="H862" i="39"/>
  <c r="H860" i="39"/>
  <c r="H858" i="39"/>
  <c r="H856" i="39"/>
  <c r="H855" i="39"/>
  <c r="H854" i="39"/>
  <c r="H852" i="39"/>
  <c r="H850" i="39"/>
  <c r="H849" i="39"/>
  <c r="H848" i="39"/>
  <c r="H846" i="39"/>
  <c r="H844" i="39"/>
  <c r="H841" i="39"/>
  <c r="H840" i="39"/>
  <c r="H838" i="39"/>
  <c r="C835" i="39"/>
  <c r="J835" i="39" s="1"/>
  <c r="K835" i="39" s="1"/>
  <c r="B835" i="39"/>
  <c r="H833" i="39"/>
  <c r="H832" i="39"/>
  <c r="H829" i="39"/>
  <c r="H828" i="39"/>
  <c r="H827" i="39"/>
  <c r="H826" i="39"/>
  <c r="H825" i="39"/>
  <c r="H823" i="39"/>
  <c r="H821" i="39"/>
  <c r="H819" i="39"/>
  <c r="H818" i="39"/>
  <c r="H817" i="39"/>
  <c r="H814" i="39"/>
  <c r="H812" i="39"/>
  <c r="H810" i="39"/>
  <c r="H807" i="39"/>
  <c r="H806" i="39"/>
  <c r="H805" i="39"/>
  <c r="H804" i="39"/>
  <c r="H802" i="39"/>
  <c r="H801" i="39"/>
  <c r="H799" i="39"/>
  <c r="H797" i="39"/>
  <c r="H795" i="39"/>
  <c r="H794" i="39"/>
  <c r="H793" i="39"/>
  <c r="H791" i="39"/>
  <c r="H789" i="39"/>
  <c r="H788" i="39"/>
  <c r="H787" i="39"/>
  <c r="H785" i="39"/>
  <c r="H783" i="39"/>
  <c r="H780" i="39"/>
  <c r="H779" i="39"/>
  <c r="H777" i="39"/>
  <c r="C774" i="39"/>
  <c r="J774" i="39" s="1"/>
  <c r="K774" i="39" s="1"/>
  <c r="B774" i="39"/>
  <c r="H772" i="39"/>
  <c r="H771" i="39"/>
  <c r="H768" i="39"/>
  <c r="H767" i="39"/>
  <c r="H766" i="39"/>
  <c r="H765" i="39"/>
  <c r="H764" i="39"/>
  <c r="H762" i="39"/>
  <c r="H760" i="39"/>
  <c r="H758" i="39"/>
  <c r="H756" i="39"/>
  <c r="H755" i="39"/>
  <c r="H753" i="39"/>
  <c r="H750" i="39"/>
  <c r="H747" i="39"/>
  <c r="H745" i="39"/>
  <c r="H744" i="39"/>
  <c r="H742" i="39"/>
  <c r="H740" i="39"/>
  <c r="H737" i="39"/>
  <c r="H736" i="39"/>
  <c r="H735" i="39"/>
  <c r="H734" i="39"/>
  <c r="H733" i="39"/>
  <c r="H731" i="39"/>
  <c r="H730" i="39"/>
  <c r="H729" i="39"/>
  <c r="H727" i="39"/>
  <c r="H726" i="39"/>
  <c r="H725" i="39"/>
  <c r="H724" i="39"/>
  <c r="H723" i="39"/>
  <c r="H722" i="39"/>
  <c r="H719" i="39"/>
  <c r="H717" i="39"/>
  <c r="H715" i="39"/>
  <c r="H714" i="39"/>
  <c r="H713" i="39"/>
  <c r="H711" i="39"/>
  <c r="H709" i="39"/>
  <c r="H708" i="39"/>
  <c r="H707" i="39"/>
  <c r="H705" i="39"/>
  <c r="H703" i="39"/>
  <c r="H700" i="39"/>
  <c r="H699" i="39"/>
  <c r="H697" i="39"/>
  <c r="C694" i="39"/>
  <c r="J694" i="39" s="1"/>
  <c r="K694" i="39" s="1"/>
  <c r="B694" i="39"/>
  <c r="H692" i="39"/>
  <c r="H691" i="39"/>
  <c r="H688" i="39"/>
  <c r="H687" i="39"/>
  <c r="H686" i="39"/>
  <c r="H685" i="39"/>
  <c r="H684" i="39"/>
  <c r="H682" i="39"/>
  <c r="H680" i="39"/>
  <c r="H678" i="39"/>
  <c r="H677" i="39"/>
  <c r="H675" i="39"/>
  <c r="H672" i="39"/>
  <c r="H670" i="39"/>
  <c r="H669" i="39"/>
  <c r="H667" i="39"/>
  <c r="H664" i="39"/>
  <c r="H663" i="39"/>
  <c r="H660" i="39"/>
  <c r="H658" i="39"/>
  <c r="H656" i="39"/>
  <c r="H654" i="39"/>
  <c r="H652" i="39"/>
  <c r="H650" i="39"/>
  <c r="H647" i="39"/>
  <c r="H646" i="39"/>
  <c r="H645" i="39"/>
  <c r="H644" i="39"/>
  <c r="H641" i="39"/>
  <c r="H640" i="39"/>
  <c r="H639" i="39"/>
  <c r="H637" i="39"/>
  <c r="H636" i="39"/>
  <c r="H634" i="39"/>
  <c r="H633" i="39"/>
  <c r="H632" i="39"/>
  <c r="H631" i="39"/>
  <c r="H630" i="39"/>
  <c r="H629" i="39"/>
  <c r="H626" i="39"/>
  <c r="H624" i="39"/>
  <c r="H622" i="39"/>
  <c r="H621" i="39"/>
  <c r="H620" i="39"/>
  <c r="H618" i="39"/>
  <c r="H616" i="39"/>
  <c r="H615" i="39"/>
  <c r="H614" i="39"/>
  <c r="H612" i="39"/>
  <c r="H610" i="39"/>
  <c r="H607" i="39"/>
  <c r="H606" i="39"/>
  <c r="H604" i="39"/>
  <c r="C601" i="39"/>
  <c r="J601" i="39" s="1"/>
  <c r="K601" i="39" s="1"/>
  <c r="B601" i="39"/>
  <c r="H599" i="39"/>
  <c r="H598" i="39"/>
  <c r="H595" i="39"/>
  <c r="H594" i="39"/>
  <c r="H593" i="39"/>
  <c r="H592" i="39"/>
  <c r="H591" i="39"/>
  <c r="H589" i="39"/>
  <c r="H587" i="39"/>
  <c r="H585" i="39"/>
  <c r="H582" i="39"/>
  <c r="H578" i="39"/>
  <c r="H577" i="39"/>
  <c r="H575" i="39"/>
  <c r="H571" i="39"/>
  <c r="H566" i="39"/>
  <c r="H564" i="39"/>
  <c r="H562" i="39"/>
  <c r="H560" i="39"/>
  <c r="H557" i="39"/>
  <c r="H556" i="39"/>
  <c r="H555" i="39"/>
  <c r="H554" i="39"/>
  <c r="H552" i="39"/>
  <c r="H551" i="39"/>
  <c r="H549" i="39"/>
  <c r="H547" i="39"/>
  <c r="H545" i="39"/>
  <c r="H544" i="39"/>
  <c r="H543" i="39"/>
  <c r="H541" i="39"/>
  <c r="H539" i="39"/>
  <c r="H538" i="39"/>
  <c r="H537" i="39"/>
  <c r="H535" i="39"/>
  <c r="H533" i="39"/>
  <c r="H530" i="39"/>
  <c r="H529" i="39"/>
  <c r="H527" i="39"/>
  <c r="C524" i="39"/>
  <c r="J524" i="39" s="1"/>
  <c r="K524" i="39" s="1"/>
  <c r="B524" i="39"/>
  <c r="H522" i="39"/>
  <c r="H521" i="39"/>
  <c r="H518" i="39"/>
  <c r="H517" i="39"/>
  <c r="H516" i="39"/>
  <c r="H515" i="39"/>
  <c r="H514" i="39"/>
  <c r="H512" i="39"/>
  <c r="H511" i="39"/>
  <c r="H510" i="39"/>
  <c r="H507" i="39"/>
  <c r="H505" i="39"/>
  <c r="H503" i="39"/>
  <c r="H501" i="39"/>
  <c r="H498" i="39"/>
  <c r="H497" i="39"/>
  <c r="H496" i="39"/>
  <c r="H495" i="39"/>
  <c r="H493" i="39"/>
  <c r="H492" i="39"/>
  <c r="H490" i="39"/>
  <c r="H488" i="39"/>
  <c r="H486" i="39"/>
  <c r="H485" i="39"/>
  <c r="H484" i="39"/>
  <c r="H482" i="39"/>
  <c r="H480" i="39"/>
  <c r="H479" i="39"/>
  <c r="H478" i="39"/>
  <c r="H476" i="39"/>
  <c r="H474" i="39"/>
  <c r="H471" i="39"/>
  <c r="H470" i="39"/>
  <c r="H469" i="39"/>
  <c r="C466" i="39"/>
  <c r="J466" i="39" s="1"/>
  <c r="K466" i="39" s="1"/>
  <c r="B466" i="39"/>
  <c r="H464" i="39"/>
  <c r="H463" i="39"/>
  <c r="H460" i="39"/>
  <c r="H459" i="39"/>
  <c r="H458" i="39"/>
  <c r="H457" i="39"/>
  <c r="H456" i="39"/>
  <c r="H454" i="39"/>
  <c r="H452" i="39"/>
  <c r="H450" i="39"/>
  <c r="H449" i="39"/>
  <c r="H447" i="39"/>
  <c r="H445" i="39"/>
  <c r="H443" i="39"/>
  <c r="H442" i="39"/>
  <c r="H440" i="39"/>
  <c r="H439" i="39"/>
  <c r="H436" i="39"/>
  <c r="H434" i="39"/>
  <c r="H433" i="39"/>
  <c r="H430" i="39"/>
  <c r="H428" i="39"/>
  <c r="H426" i="39"/>
  <c r="H423" i="39"/>
  <c r="H422" i="39"/>
  <c r="H420" i="39"/>
  <c r="H418" i="39"/>
  <c r="H415" i="39"/>
  <c r="H414" i="39"/>
  <c r="H413" i="39"/>
  <c r="H412" i="39"/>
  <c r="H411" i="39"/>
  <c r="H409" i="39"/>
  <c r="H408" i="39"/>
  <c r="H407" i="39"/>
  <c r="H405" i="39"/>
  <c r="H404" i="39"/>
  <c r="H403" i="39"/>
  <c r="H402" i="39"/>
  <c r="H401" i="39"/>
  <c r="H400" i="39"/>
  <c r="H397" i="39"/>
  <c r="H395" i="39"/>
  <c r="H393" i="39"/>
  <c r="H392" i="39"/>
  <c r="H391" i="39"/>
  <c r="H389" i="39"/>
  <c r="H387" i="39"/>
  <c r="H386" i="39"/>
  <c r="H385" i="39"/>
  <c r="H383" i="39"/>
  <c r="H381" i="39"/>
  <c r="H380" i="39"/>
  <c r="H377" i="39"/>
  <c r="H375" i="39"/>
  <c r="H374" i="39"/>
  <c r="H373" i="39"/>
  <c r="H371" i="39"/>
  <c r="C368" i="39"/>
  <c r="J368" i="39" s="1"/>
  <c r="K368" i="39" s="1"/>
  <c r="B368" i="39"/>
  <c r="H366" i="39"/>
  <c r="H365" i="39"/>
  <c r="H362" i="39"/>
  <c r="H361" i="39"/>
  <c r="H360" i="39"/>
  <c r="H359" i="39"/>
  <c r="H358" i="39"/>
  <c r="H356" i="39"/>
  <c r="H354" i="39"/>
  <c r="H353" i="39"/>
  <c r="H350" i="39"/>
  <c r="H348" i="39"/>
  <c r="H346" i="39"/>
  <c r="H344" i="39"/>
  <c r="H341" i="39"/>
  <c r="H340" i="39"/>
  <c r="H339" i="39"/>
  <c r="H337" i="39"/>
  <c r="H336" i="39"/>
  <c r="H334" i="39"/>
  <c r="H332" i="39"/>
  <c r="H330" i="39"/>
  <c r="H329" i="39"/>
  <c r="H328" i="39"/>
  <c r="H326" i="39"/>
  <c r="H324" i="39"/>
  <c r="H323" i="39"/>
  <c r="H322" i="39"/>
  <c r="H320" i="39"/>
  <c r="H318" i="39"/>
  <c r="H315" i="39"/>
  <c r="H314" i="39"/>
  <c r="H312" i="39"/>
  <c r="C309" i="39"/>
  <c r="J309" i="39" s="1"/>
  <c r="K309" i="39" s="1"/>
  <c r="B309" i="39"/>
  <c r="H307" i="39"/>
  <c r="H306" i="39"/>
  <c r="H303" i="39"/>
  <c r="H302" i="39"/>
  <c r="H301" i="39"/>
  <c r="H300" i="39"/>
  <c r="H299" i="39"/>
  <c r="H297" i="39"/>
  <c r="H295" i="39"/>
  <c r="H293" i="39"/>
  <c r="H292" i="39"/>
  <c r="H291" i="39"/>
  <c r="H290" i="39"/>
  <c r="H289" i="39"/>
  <c r="H287" i="39"/>
  <c r="H285" i="39"/>
  <c r="H283" i="39"/>
  <c r="H282" i="39"/>
  <c r="H280" i="39"/>
  <c r="H279" i="39"/>
  <c r="H276" i="39"/>
  <c r="H274" i="39"/>
  <c r="H273" i="39"/>
  <c r="H270" i="39"/>
  <c r="H268" i="39"/>
  <c r="H266" i="39"/>
  <c r="H264" i="39"/>
  <c r="H261" i="39"/>
  <c r="H260" i="39"/>
  <c r="H259" i="39"/>
  <c r="H258" i="39"/>
  <c r="H257" i="39"/>
  <c r="H255" i="39"/>
  <c r="H254" i="39"/>
  <c r="H252" i="39"/>
  <c r="H251" i="39"/>
  <c r="H250" i="39"/>
  <c r="H249" i="39"/>
  <c r="H248" i="39"/>
  <c r="H247" i="39"/>
  <c r="H244" i="39"/>
  <c r="H242" i="39"/>
  <c r="H240" i="39"/>
  <c r="H239" i="39"/>
  <c r="H238" i="39"/>
  <c r="H236" i="39"/>
  <c r="H234" i="39"/>
  <c r="H233" i="39"/>
  <c r="H232" i="39"/>
  <c r="H230" i="39"/>
  <c r="H228" i="39"/>
  <c r="H225" i="39"/>
  <c r="H224" i="39"/>
  <c r="H222" i="39"/>
  <c r="C219" i="39"/>
  <c r="J219" i="39" s="1"/>
  <c r="K219" i="39" s="1"/>
  <c r="H217" i="39"/>
  <c r="H216" i="39"/>
  <c r="H213" i="39"/>
  <c r="H212" i="39"/>
  <c r="H211" i="39"/>
  <c r="H210" i="39"/>
  <c r="H209" i="39"/>
  <c r="H207" i="39"/>
  <c r="H205" i="39"/>
  <c r="H203" i="39"/>
  <c r="H202" i="39"/>
  <c r="H200" i="39"/>
  <c r="H198" i="39"/>
  <c r="H197" i="39"/>
  <c r="H195" i="39"/>
  <c r="H194" i="39"/>
  <c r="H191" i="39"/>
  <c r="H189" i="39"/>
  <c r="H186" i="39"/>
  <c r="H184" i="39"/>
  <c r="H182" i="39"/>
  <c r="H180" i="39"/>
  <c r="H177" i="39"/>
  <c r="H176" i="39"/>
  <c r="H175" i="39"/>
  <c r="H173" i="39"/>
  <c r="H171" i="39"/>
  <c r="H169" i="39"/>
  <c r="H167" i="39"/>
  <c r="H166" i="39"/>
  <c r="H165" i="39"/>
  <c r="H163" i="39"/>
  <c r="H161" i="39"/>
  <c r="H160" i="39"/>
  <c r="H159" i="39"/>
  <c r="H157" i="39"/>
  <c r="H155" i="39"/>
  <c r="H152" i="39"/>
  <c r="H151" i="39"/>
  <c r="H150" i="39"/>
  <c r="H148" i="39"/>
  <c r="C145" i="39"/>
  <c r="J145" i="39" s="1"/>
  <c r="K145" i="39" s="1"/>
  <c r="H143" i="39"/>
  <c r="H142" i="39"/>
  <c r="H139" i="39"/>
  <c r="H138" i="39"/>
  <c r="H137" i="39"/>
  <c r="H136" i="39"/>
  <c r="H135" i="39"/>
  <c r="H133" i="39"/>
  <c r="H131" i="39"/>
  <c r="H129" i="39"/>
  <c r="H126" i="39"/>
  <c r="H124" i="39"/>
  <c r="H123" i="39"/>
  <c r="H121" i="39"/>
  <c r="H117" i="39"/>
  <c r="H114" i="39"/>
  <c r="H112" i="39"/>
  <c r="H110" i="39"/>
  <c r="H108" i="39"/>
  <c r="H105" i="39"/>
  <c r="H104" i="39"/>
  <c r="H103" i="39"/>
  <c r="H101" i="39"/>
  <c r="H99" i="39"/>
  <c r="H97" i="39"/>
  <c r="H95" i="39"/>
  <c r="H94" i="39"/>
  <c r="H93" i="39"/>
  <c r="H91" i="39"/>
  <c r="H89" i="39"/>
  <c r="H88" i="39"/>
  <c r="H87" i="39"/>
  <c r="H85" i="39"/>
  <c r="H83" i="39"/>
  <c r="H80" i="39"/>
  <c r="H79" i="39"/>
  <c r="H78" i="39"/>
  <c r="H76" i="39"/>
  <c r="C73" i="39"/>
  <c r="J73" i="39" s="1"/>
  <c r="K73" i="39" s="1"/>
  <c r="H71" i="39"/>
  <c r="H70" i="39"/>
  <c r="H67" i="39"/>
  <c r="H66" i="39"/>
  <c r="H65" i="39"/>
  <c r="H64" i="39"/>
  <c r="H63" i="39"/>
  <c r="H61" i="39"/>
  <c r="H59" i="39"/>
  <c r="H57" i="39"/>
  <c r="H56" i="39"/>
  <c r="H54" i="39"/>
  <c r="H53" i="39"/>
  <c r="H51" i="39"/>
  <c r="H50" i="39"/>
  <c r="H47" i="39"/>
  <c r="H45" i="39"/>
  <c r="H43" i="39"/>
  <c r="H41" i="39"/>
  <c r="H38" i="39"/>
  <c r="H37" i="39"/>
  <c r="H36" i="39"/>
  <c r="H34" i="39"/>
  <c r="H32" i="39"/>
  <c r="H30" i="39"/>
  <c r="H28" i="39"/>
  <c r="H27" i="39"/>
  <c r="H26" i="39"/>
  <c r="H24" i="39"/>
  <c r="H22" i="39"/>
  <c r="H21" i="39"/>
  <c r="H20" i="39"/>
  <c r="H18" i="39"/>
  <c r="H16" i="39"/>
  <c r="H13" i="39"/>
  <c r="H12" i="39"/>
  <c r="H11" i="39"/>
  <c r="H9" i="39"/>
  <c r="J4" i="37"/>
  <c r="K4" i="37"/>
  <c r="J5" i="37"/>
  <c r="K5" i="37"/>
  <c r="J6" i="37"/>
  <c r="K6" i="37"/>
  <c r="J7" i="37"/>
  <c r="K7" i="37"/>
  <c r="J8" i="37"/>
  <c r="K8" i="37"/>
  <c r="J9" i="37"/>
  <c r="K9" i="37"/>
  <c r="J10" i="37"/>
  <c r="K10" i="37"/>
  <c r="J11" i="37"/>
  <c r="K11" i="37"/>
  <c r="J12" i="37"/>
  <c r="K12" i="37"/>
  <c r="J13" i="37"/>
  <c r="K13" i="37"/>
  <c r="J14" i="37"/>
  <c r="K14" i="37"/>
  <c r="J15" i="37"/>
  <c r="K15" i="37"/>
  <c r="J16" i="37"/>
  <c r="K16" i="37"/>
  <c r="J17" i="37"/>
  <c r="K17" i="37"/>
  <c r="J18" i="37"/>
  <c r="K18" i="37"/>
  <c r="J19" i="37"/>
  <c r="K19" i="37"/>
  <c r="J20" i="37"/>
  <c r="K20" i="37"/>
  <c r="J21" i="37"/>
  <c r="K21" i="37"/>
  <c r="J22" i="37"/>
  <c r="K22" i="37"/>
  <c r="J23" i="37"/>
  <c r="K23" i="37"/>
  <c r="J24" i="37"/>
  <c r="K24" i="37"/>
  <c r="J25" i="37"/>
  <c r="K25" i="37"/>
  <c r="J26" i="37"/>
  <c r="K26" i="37"/>
  <c r="J27" i="37"/>
  <c r="K27" i="37"/>
  <c r="J28" i="37"/>
  <c r="K28" i="37"/>
  <c r="J29" i="37"/>
  <c r="K29" i="37"/>
  <c r="J30" i="37"/>
  <c r="K30" i="37"/>
  <c r="J31" i="37"/>
  <c r="K31" i="37"/>
  <c r="J32" i="37"/>
  <c r="K32" i="37"/>
  <c r="J33" i="37"/>
  <c r="K33" i="37"/>
  <c r="J34" i="37"/>
  <c r="K34" i="37"/>
  <c r="J35" i="37"/>
  <c r="K35" i="37"/>
  <c r="J36" i="37"/>
  <c r="K36" i="37"/>
  <c r="J37" i="37"/>
  <c r="K37" i="37"/>
  <c r="J38" i="37"/>
  <c r="K38" i="37"/>
  <c r="J39" i="37"/>
  <c r="K39" i="37"/>
  <c r="J40" i="37"/>
  <c r="K40" i="37"/>
  <c r="J41" i="37"/>
  <c r="K41" i="37"/>
  <c r="J42" i="37"/>
  <c r="K42" i="37"/>
  <c r="J43" i="37"/>
  <c r="K43" i="37"/>
  <c r="J44" i="37"/>
  <c r="K44" i="37"/>
  <c r="J45" i="37"/>
  <c r="K45" i="37"/>
  <c r="J46" i="37"/>
  <c r="K46" i="37"/>
  <c r="J47" i="37"/>
  <c r="K47" i="37"/>
  <c r="J48" i="37"/>
  <c r="K48" i="37"/>
  <c r="J49" i="37"/>
  <c r="K49" i="37"/>
  <c r="J50" i="37"/>
  <c r="K50" i="37"/>
  <c r="J51" i="37"/>
  <c r="K51" i="37"/>
  <c r="J52" i="37"/>
  <c r="K52" i="37"/>
  <c r="J53" i="37"/>
  <c r="K53" i="37"/>
  <c r="J54" i="37"/>
  <c r="K54" i="37"/>
  <c r="J55" i="37"/>
  <c r="K55" i="37"/>
  <c r="J56" i="37"/>
  <c r="K56" i="37"/>
  <c r="J57" i="37"/>
  <c r="K57" i="37"/>
  <c r="J58" i="37"/>
  <c r="K58" i="37"/>
  <c r="J59" i="37"/>
  <c r="K59" i="37"/>
  <c r="J60" i="37"/>
  <c r="K60" i="37"/>
  <c r="J61" i="37"/>
  <c r="K61" i="37"/>
  <c r="J62" i="37"/>
  <c r="K62" i="37"/>
  <c r="J63" i="37"/>
  <c r="K63" i="37"/>
  <c r="J64" i="37"/>
  <c r="K64" i="37"/>
  <c r="J65" i="37"/>
  <c r="K65" i="37"/>
  <c r="J66" i="37"/>
  <c r="K66" i="37"/>
  <c r="J67" i="37"/>
  <c r="K67" i="37"/>
  <c r="J68" i="37"/>
  <c r="K68" i="37"/>
  <c r="J69" i="37"/>
  <c r="K69" i="37"/>
  <c r="J70" i="37"/>
  <c r="K70" i="37"/>
  <c r="J71" i="37"/>
  <c r="K71" i="37"/>
  <c r="J72" i="37"/>
  <c r="K72" i="37"/>
  <c r="J73" i="37"/>
  <c r="K73" i="37"/>
  <c r="J74" i="37"/>
  <c r="K74" i="37"/>
  <c r="J75" i="37"/>
  <c r="K75" i="37"/>
  <c r="J76" i="37"/>
  <c r="K76" i="37"/>
  <c r="J77" i="37"/>
  <c r="K77" i="37"/>
  <c r="J78" i="37"/>
  <c r="K78" i="37"/>
  <c r="J79" i="37"/>
  <c r="K79" i="37"/>
  <c r="J80" i="37"/>
  <c r="K80" i="37"/>
  <c r="J81" i="37"/>
  <c r="K81" i="37"/>
  <c r="J82" i="37"/>
  <c r="K82" i="37"/>
  <c r="J83" i="37"/>
  <c r="K83" i="37"/>
  <c r="J84" i="37"/>
  <c r="K84" i="37"/>
  <c r="J85" i="37"/>
  <c r="K85" i="37"/>
  <c r="J86" i="37"/>
  <c r="K86" i="37"/>
  <c r="J87" i="37"/>
  <c r="K87" i="37"/>
  <c r="J88" i="37"/>
  <c r="K88" i="37"/>
  <c r="J89" i="37"/>
  <c r="K89" i="37"/>
  <c r="J90" i="37"/>
  <c r="K90" i="37"/>
  <c r="J91" i="37"/>
  <c r="K91" i="37"/>
  <c r="J92" i="37"/>
  <c r="K92" i="37"/>
  <c r="J93" i="37"/>
  <c r="K93" i="37"/>
  <c r="J94" i="37"/>
  <c r="K94" i="37"/>
  <c r="J95" i="37"/>
  <c r="K95" i="37"/>
  <c r="J96" i="37"/>
  <c r="K96" i="37"/>
  <c r="J97" i="37"/>
  <c r="K97" i="37"/>
  <c r="J98" i="37"/>
  <c r="K98" i="37"/>
  <c r="J99" i="37"/>
  <c r="K99" i="37"/>
  <c r="J100" i="37"/>
  <c r="K100" i="37"/>
  <c r="J101" i="37"/>
  <c r="K101" i="37"/>
  <c r="J102" i="37"/>
  <c r="K102" i="37"/>
  <c r="J103" i="37"/>
  <c r="K103" i="37"/>
  <c r="J104" i="37"/>
  <c r="K104" i="37"/>
  <c r="J105" i="37"/>
  <c r="K105" i="37"/>
  <c r="J106" i="37"/>
  <c r="K106" i="37"/>
  <c r="J107" i="37"/>
  <c r="K107" i="37"/>
  <c r="J108" i="37"/>
  <c r="K108" i="37"/>
  <c r="J109" i="37"/>
  <c r="K109" i="37"/>
  <c r="J110" i="37"/>
  <c r="K110" i="37"/>
  <c r="J111" i="37"/>
  <c r="K111" i="37"/>
  <c r="J112" i="37"/>
  <c r="K112" i="37"/>
  <c r="J113" i="37"/>
  <c r="K113" i="37"/>
  <c r="J114" i="37"/>
  <c r="K114" i="37"/>
  <c r="J115" i="37"/>
  <c r="K115" i="37"/>
  <c r="J116" i="37"/>
  <c r="K116" i="37"/>
  <c r="J117" i="37"/>
  <c r="K117" i="37"/>
  <c r="J118" i="37"/>
  <c r="K118" i="37"/>
  <c r="J119" i="37"/>
  <c r="K119" i="37"/>
  <c r="J120" i="37"/>
  <c r="K120" i="37"/>
  <c r="J121" i="37"/>
  <c r="K121" i="37"/>
  <c r="J122" i="37"/>
  <c r="K122" i="37"/>
  <c r="J123" i="37"/>
  <c r="K123" i="37"/>
  <c r="J124" i="37"/>
  <c r="K124" i="37"/>
  <c r="J125" i="37"/>
  <c r="K125" i="37"/>
  <c r="J126" i="37"/>
  <c r="K126" i="37"/>
  <c r="J127" i="37"/>
  <c r="K127" i="37"/>
  <c r="J128" i="37"/>
  <c r="K128" i="37"/>
  <c r="J129" i="37"/>
  <c r="K129" i="37"/>
  <c r="J130" i="37"/>
  <c r="K130" i="37"/>
  <c r="J131" i="37"/>
  <c r="K131" i="37"/>
  <c r="J132" i="37"/>
  <c r="K132" i="37"/>
  <c r="J133" i="37"/>
  <c r="K133" i="37"/>
  <c r="J134" i="37"/>
  <c r="K134" i="37"/>
  <c r="J135" i="37"/>
  <c r="K135" i="37"/>
  <c r="J136" i="37"/>
  <c r="K136" i="37"/>
  <c r="J137" i="37"/>
  <c r="K137" i="37"/>
  <c r="J138" i="37"/>
  <c r="K138" i="37"/>
  <c r="J139" i="37"/>
  <c r="K139" i="37"/>
  <c r="J140" i="37"/>
  <c r="K140" i="37"/>
  <c r="J141" i="37"/>
  <c r="K141" i="37"/>
  <c r="J142" i="37"/>
  <c r="K142" i="37"/>
  <c r="J143" i="37"/>
  <c r="K143" i="37"/>
  <c r="J144" i="37"/>
  <c r="K144" i="37"/>
  <c r="J145" i="37"/>
  <c r="K145" i="37"/>
  <c r="J146" i="37"/>
  <c r="K146" i="37"/>
  <c r="J147" i="37"/>
  <c r="K147" i="37"/>
  <c r="J148" i="37"/>
  <c r="K148" i="37"/>
  <c r="J149" i="37"/>
  <c r="K149" i="37"/>
  <c r="J150" i="37"/>
  <c r="K150" i="37"/>
  <c r="J151" i="37"/>
  <c r="K151" i="37"/>
  <c r="J152" i="37"/>
  <c r="K152" i="37"/>
  <c r="J153" i="37"/>
  <c r="K153" i="37"/>
  <c r="J154" i="37"/>
  <c r="K154" i="37"/>
  <c r="J155" i="37"/>
  <c r="K155" i="37"/>
  <c r="J156" i="37"/>
  <c r="K156" i="37"/>
  <c r="J157" i="37"/>
  <c r="K157" i="37"/>
  <c r="J158" i="37"/>
  <c r="K158" i="37"/>
  <c r="J159" i="37"/>
  <c r="K159" i="37"/>
  <c r="J160" i="37"/>
  <c r="K160" i="37"/>
  <c r="J161" i="37"/>
  <c r="K161" i="37"/>
  <c r="J162" i="37"/>
  <c r="K162" i="37"/>
  <c r="J163" i="37"/>
  <c r="K163" i="37"/>
  <c r="J164" i="37"/>
  <c r="K164" i="37"/>
  <c r="J165" i="37"/>
  <c r="K165" i="37"/>
  <c r="J166" i="37"/>
  <c r="K166" i="37"/>
  <c r="J167" i="37"/>
  <c r="K167" i="37"/>
  <c r="J168" i="37"/>
  <c r="K168" i="37"/>
  <c r="J169" i="37"/>
  <c r="K169" i="37"/>
  <c r="J170" i="37"/>
  <c r="K170" i="37"/>
  <c r="J171" i="37"/>
  <c r="K171" i="37"/>
  <c r="J172" i="37"/>
  <c r="K172" i="37"/>
  <c r="J173" i="37"/>
  <c r="K173" i="37"/>
  <c r="J174" i="37"/>
  <c r="K174" i="37"/>
  <c r="J175" i="37"/>
  <c r="K175" i="37"/>
  <c r="J176" i="37"/>
  <c r="K176" i="37"/>
  <c r="J177" i="37"/>
  <c r="K177" i="37"/>
  <c r="J178" i="37"/>
  <c r="K178" i="37"/>
  <c r="J179" i="37"/>
  <c r="K179" i="37"/>
  <c r="J180" i="37"/>
  <c r="K180" i="37"/>
  <c r="J181" i="37"/>
  <c r="K181" i="37"/>
  <c r="J182" i="37"/>
  <c r="K182" i="37"/>
  <c r="J183" i="37"/>
  <c r="K183" i="37"/>
  <c r="J184" i="37"/>
  <c r="K184" i="37"/>
  <c r="J185" i="37"/>
  <c r="K185" i="37"/>
  <c r="J186" i="37"/>
  <c r="K186" i="37"/>
  <c r="J187" i="37"/>
  <c r="K187" i="37"/>
  <c r="J188" i="37"/>
  <c r="K188" i="37"/>
  <c r="J189" i="37"/>
  <c r="K189" i="37"/>
  <c r="J190" i="37"/>
  <c r="K190" i="37"/>
  <c r="J191" i="37"/>
  <c r="K191" i="37"/>
  <c r="J192" i="37"/>
  <c r="K192" i="37"/>
  <c r="J193" i="37"/>
  <c r="K193" i="37"/>
  <c r="J194" i="37"/>
  <c r="K194" i="37"/>
  <c r="J195" i="37"/>
  <c r="K195" i="37"/>
  <c r="J196" i="37"/>
  <c r="K196" i="37"/>
  <c r="J197" i="37"/>
  <c r="K197" i="37"/>
  <c r="J198" i="37"/>
  <c r="K198" i="37"/>
  <c r="J199" i="37"/>
  <c r="K199" i="37"/>
  <c r="J200" i="37"/>
  <c r="K200" i="37"/>
  <c r="J201" i="37"/>
  <c r="K201" i="37"/>
  <c r="J202" i="37"/>
  <c r="K202" i="37"/>
  <c r="J203" i="37"/>
  <c r="K203" i="37"/>
  <c r="J204" i="37"/>
  <c r="K204" i="37"/>
  <c r="J205" i="37"/>
  <c r="K205" i="37"/>
  <c r="J206" i="37"/>
  <c r="K206" i="37"/>
  <c r="J207" i="37"/>
  <c r="K207" i="37"/>
  <c r="J208" i="37"/>
  <c r="K208" i="37"/>
  <c r="J209" i="37"/>
  <c r="K209" i="37"/>
  <c r="J210" i="37"/>
  <c r="K210" i="37"/>
  <c r="J211" i="37"/>
  <c r="K211" i="37"/>
  <c r="J212" i="37"/>
  <c r="K212" i="37"/>
  <c r="J213" i="37"/>
  <c r="K213" i="37"/>
  <c r="J214" i="37"/>
  <c r="K214" i="37"/>
  <c r="J215" i="37"/>
  <c r="K215" i="37"/>
  <c r="J216" i="37"/>
  <c r="K216" i="37"/>
  <c r="J217" i="37"/>
  <c r="K217" i="37"/>
  <c r="J218" i="37"/>
  <c r="K218" i="37"/>
  <c r="J219" i="37"/>
  <c r="K219" i="37"/>
  <c r="J220" i="37"/>
  <c r="K220" i="37"/>
  <c r="J221" i="37"/>
  <c r="K221" i="37"/>
  <c r="J222" i="37"/>
  <c r="K222" i="37"/>
  <c r="J223" i="37"/>
  <c r="K223" i="37"/>
  <c r="J224" i="37"/>
  <c r="K224" i="37"/>
  <c r="J225" i="37"/>
  <c r="K225" i="37"/>
  <c r="J226" i="37"/>
  <c r="K226" i="37"/>
  <c r="J227" i="37"/>
  <c r="K227" i="37"/>
  <c r="J228" i="37"/>
  <c r="K228" i="37"/>
  <c r="J229" i="37"/>
  <c r="K229" i="37"/>
  <c r="J230" i="37"/>
  <c r="K230" i="37"/>
  <c r="J231" i="37"/>
  <c r="K231" i="37"/>
  <c r="J232" i="37"/>
  <c r="K232" i="37"/>
  <c r="J233" i="37"/>
  <c r="K233" i="37"/>
  <c r="J234" i="37"/>
  <c r="K234" i="37"/>
  <c r="J235" i="37"/>
  <c r="K235" i="37"/>
  <c r="J236" i="37"/>
  <c r="K236" i="37"/>
  <c r="J237" i="37"/>
  <c r="K237" i="37"/>
  <c r="J238" i="37"/>
  <c r="K238" i="37"/>
  <c r="J239" i="37"/>
  <c r="K239" i="37"/>
  <c r="J240" i="37"/>
  <c r="K240" i="37"/>
  <c r="J241" i="37"/>
  <c r="K241" i="37"/>
  <c r="J242" i="37"/>
  <c r="K242" i="37"/>
  <c r="J243" i="37"/>
  <c r="K243" i="37"/>
  <c r="J244" i="37"/>
  <c r="K244" i="37"/>
  <c r="J245" i="37"/>
  <c r="K245" i="37"/>
  <c r="J246" i="37"/>
  <c r="K246" i="37"/>
  <c r="J247" i="37"/>
  <c r="K247" i="37"/>
  <c r="J248" i="37"/>
  <c r="K248" i="37"/>
  <c r="J249" i="37"/>
  <c r="K249" i="37"/>
  <c r="J250" i="37"/>
  <c r="K250" i="37"/>
  <c r="J251" i="37"/>
  <c r="K251" i="37"/>
  <c r="J252" i="37"/>
  <c r="K252" i="37"/>
  <c r="J253" i="37"/>
  <c r="K253" i="37"/>
  <c r="J254" i="37"/>
  <c r="K254" i="37"/>
  <c r="J255" i="37"/>
  <c r="K255" i="37"/>
  <c r="J256" i="37"/>
  <c r="K256" i="37"/>
  <c r="J257" i="37"/>
  <c r="K257" i="37"/>
  <c r="J258" i="37"/>
  <c r="K258" i="37"/>
  <c r="J259" i="37"/>
  <c r="K259" i="37"/>
  <c r="J260" i="37"/>
  <c r="K260" i="37"/>
  <c r="J261" i="37"/>
  <c r="K261" i="37"/>
  <c r="J262" i="37"/>
  <c r="K262" i="37"/>
  <c r="J263" i="37"/>
  <c r="K263" i="37"/>
  <c r="J264" i="37"/>
  <c r="K264" i="37"/>
  <c r="J265" i="37"/>
  <c r="K265" i="37"/>
  <c r="J266" i="37"/>
  <c r="K266" i="37"/>
  <c r="J267" i="37"/>
  <c r="K267" i="37"/>
  <c r="J268" i="37"/>
  <c r="K268" i="37"/>
  <c r="J269" i="37"/>
  <c r="K269" i="37"/>
  <c r="J270" i="37"/>
  <c r="K270" i="37"/>
  <c r="J271" i="37"/>
  <c r="K271" i="37"/>
  <c r="J272" i="37"/>
  <c r="K272" i="37"/>
  <c r="J273" i="37"/>
  <c r="K273" i="37"/>
  <c r="J274" i="37"/>
  <c r="K274" i="37"/>
  <c r="J275" i="37"/>
  <c r="K275" i="37"/>
  <c r="J276" i="37"/>
  <c r="K276" i="37"/>
  <c r="J277" i="37"/>
  <c r="K277" i="37"/>
  <c r="J278" i="37"/>
  <c r="K278" i="37"/>
  <c r="J279" i="37"/>
  <c r="K279" i="37"/>
  <c r="J280" i="37"/>
  <c r="K280" i="37"/>
  <c r="J281" i="37"/>
  <c r="K281" i="37"/>
  <c r="J282" i="37"/>
  <c r="K282" i="37"/>
  <c r="J283" i="37"/>
  <c r="K283" i="37"/>
  <c r="J284" i="37"/>
  <c r="K284" i="37"/>
  <c r="J285" i="37"/>
  <c r="K285" i="37"/>
  <c r="J286" i="37"/>
  <c r="K286" i="37"/>
  <c r="J287" i="37"/>
  <c r="K287" i="37"/>
  <c r="J288" i="37"/>
  <c r="K288" i="37"/>
  <c r="J289" i="37"/>
  <c r="K289" i="37"/>
  <c r="J290" i="37"/>
  <c r="K290" i="37"/>
  <c r="J291" i="37"/>
  <c r="K291" i="37"/>
  <c r="J292" i="37"/>
  <c r="K292" i="37"/>
  <c r="J293" i="37"/>
  <c r="K293" i="37"/>
  <c r="J294" i="37"/>
  <c r="K294" i="37"/>
  <c r="J295" i="37"/>
  <c r="K295" i="37"/>
  <c r="J296" i="37"/>
  <c r="K296" i="37"/>
  <c r="J297" i="37"/>
  <c r="K297" i="37"/>
  <c r="J298" i="37"/>
  <c r="K298" i="37"/>
  <c r="J299" i="37"/>
  <c r="K299" i="37"/>
  <c r="J300" i="37"/>
  <c r="K300" i="37"/>
  <c r="J301" i="37"/>
  <c r="K301" i="37"/>
  <c r="J302" i="37"/>
  <c r="K302" i="37"/>
  <c r="J303" i="37"/>
  <c r="K303" i="37"/>
  <c r="J304" i="37"/>
  <c r="K304" i="37"/>
  <c r="J305" i="37"/>
  <c r="K305" i="37"/>
  <c r="J306" i="37"/>
  <c r="K306" i="37"/>
  <c r="J307" i="37"/>
  <c r="K307" i="37"/>
  <c r="J308" i="37"/>
  <c r="K308" i="37"/>
  <c r="J309" i="37"/>
  <c r="K309" i="37"/>
  <c r="J310" i="37"/>
  <c r="K310" i="37"/>
  <c r="J311" i="37"/>
  <c r="K311" i="37"/>
  <c r="J312" i="37"/>
  <c r="K312" i="37"/>
  <c r="J313" i="37"/>
  <c r="K313" i="37"/>
  <c r="J314" i="37"/>
  <c r="K314" i="37"/>
  <c r="J315" i="37"/>
  <c r="K315" i="37"/>
  <c r="J316" i="37"/>
  <c r="K316" i="37"/>
  <c r="J317" i="37"/>
  <c r="K317" i="37"/>
  <c r="J318" i="37"/>
  <c r="K318" i="37"/>
  <c r="J319" i="37"/>
  <c r="K319" i="37"/>
  <c r="J320" i="37"/>
  <c r="K320" i="37"/>
  <c r="J321" i="37"/>
  <c r="K321" i="37"/>
  <c r="J322" i="37"/>
  <c r="K322" i="37"/>
  <c r="J323" i="37"/>
  <c r="K323" i="37"/>
  <c r="J324" i="37"/>
  <c r="K324" i="37"/>
  <c r="J325" i="37"/>
  <c r="K325" i="37"/>
  <c r="J326" i="37"/>
  <c r="K326" i="37"/>
  <c r="J327" i="37"/>
  <c r="K327" i="37"/>
  <c r="J328" i="37"/>
  <c r="K328" i="37"/>
  <c r="J329" i="37"/>
  <c r="K329" i="37"/>
  <c r="J330" i="37"/>
  <c r="K330" i="37"/>
  <c r="J331" i="37"/>
  <c r="K331" i="37"/>
  <c r="J332" i="37"/>
  <c r="K332" i="37"/>
  <c r="J333" i="37"/>
  <c r="K333" i="37"/>
  <c r="J334" i="37"/>
  <c r="K334" i="37"/>
  <c r="J335" i="37"/>
  <c r="K335" i="37"/>
  <c r="J336" i="37"/>
  <c r="K336" i="37"/>
  <c r="J337" i="37"/>
  <c r="K337" i="37"/>
  <c r="J338" i="37"/>
  <c r="K338" i="37"/>
  <c r="J339" i="37"/>
  <c r="K339" i="37"/>
  <c r="J340" i="37"/>
  <c r="K340" i="37"/>
  <c r="J341" i="37"/>
  <c r="K341" i="37"/>
  <c r="J342" i="37"/>
  <c r="K342" i="37"/>
  <c r="J343" i="37"/>
  <c r="K343" i="37"/>
  <c r="J344" i="37"/>
  <c r="K344" i="37"/>
  <c r="J345" i="37"/>
  <c r="K345" i="37"/>
  <c r="J346" i="37"/>
  <c r="K346" i="37"/>
  <c r="J347" i="37"/>
  <c r="K347" i="37"/>
  <c r="J348" i="37"/>
  <c r="K348" i="37"/>
  <c r="J349" i="37"/>
  <c r="K349" i="37"/>
  <c r="J350" i="37"/>
  <c r="K350" i="37"/>
  <c r="J351" i="37"/>
  <c r="K351" i="37"/>
  <c r="J352" i="37"/>
  <c r="K352" i="37"/>
  <c r="J353" i="37"/>
  <c r="K353" i="37"/>
  <c r="J354" i="37"/>
  <c r="K354" i="37"/>
  <c r="J355" i="37"/>
  <c r="K355" i="37"/>
  <c r="J356" i="37"/>
  <c r="K356" i="37"/>
  <c r="J357" i="37"/>
  <c r="K357" i="37"/>
  <c r="J358" i="37"/>
  <c r="K358" i="37"/>
  <c r="J359" i="37"/>
  <c r="K359" i="37"/>
  <c r="J360" i="37"/>
  <c r="K360" i="37"/>
  <c r="J361" i="37"/>
  <c r="K361" i="37"/>
  <c r="J362" i="37"/>
  <c r="K362" i="37"/>
  <c r="J363" i="37"/>
  <c r="K363" i="37"/>
  <c r="J364" i="37"/>
  <c r="K364" i="37"/>
  <c r="J365" i="37"/>
  <c r="K365" i="37"/>
  <c r="J366" i="37"/>
  <c r="K366" i="37"/>
  <c r="J367" i="37"/>
  <c r="K367" i="37"/>
  <c r="J368" i="37"/>
  <c r="K368" i="37"/>
  <c r="J369" i="37"/>
  <c r="K369" i="37"/>
  <c r="J370" i="37"/>
  <c r="K370" i="37"/>
  <c r="J371" i="37"/>
  <c r="K371" i="37"/>
  <c r="J372" i="37"/>
  <c r="K372" i="37"/>
  <c r="J373" i="37"/>
  <c r="K373" i="37"/>
  <c r="J374" i="37"/>
  <c r="K374" i="37"/>
  <c r="J375" i="37"/>
  <c r="K375" i="37"/>
  <c r="J376" i="37"/>
  <c r="K376" i="37"/>
  <c r="J377" i="37"/>
  <c r="K377" i="37"/>
  <c r="J378" i="37"/>
  <c r="K378" i="37"/>
  <c r="J379" i="37"/>
  <c r="K379" i="37"/>
  <c r="J380" i="37"/>
  <c r="K380" i="37"/>
  <c r="J381" i="37"/>
  <c r="K381" i="37"/>
  <c r="J382" i="37"/>
  <c r="K382" i="37"/>
  <c r="J383" i="37"/>
  <c r="K383" i="37"/>
  <c r="J384" i="37"/>
  <c r="K384" i="37"/>
  <c r="J385" i="37"/>
  <c r="K385" i="37"/>
  <c r="J386" i="37"/>
  <c r="K386" i="37"/>
  <c r="J387" i="37"/>
  <c r="K387" i="37"/>
  <c r="J388" i="37"/>
  <c r="K388" i="37"/>
  <c r="J389" i="37"/>
  <c r="K389" i="37"/>
  <c r="J390" i="37"/>
  <c r="K390" i="37"/>
  <c r="J391" i="37"/>
  <c r="K391" i="37"/>
  <c r="J392" i="37"/>
  <c r="K392" i="37"/>
  <c r="J393" i="37"/>
  <c r="K393" i="37"/>
  <c r="J394" i="37"/>
  <c r="K394" i="37"/>
  <c r="J395" i="37"/>
  <c r="K395" i="37"/>
  <c r="J396" i="37"/>
  <c r="K396" i="37"/>
  <c r="J397" i="37"/>
  <c r="K397" i="37"/>
  <c r="J398" i="37"/>
  <c r="K398" i="37"/>
  <c r="J399" i="37"/>
  <c r="K399" i="37"/>
  <c r="J400" i="37"/>
  <c r="K400" i="37"/>
  <c r="J401" i="37"/>
  <c r="K401" i="37"/>
  <c r="J402" i="37"/>
  <c r="K402" i="37"/>
  <c r="J403" i="37"/>
  <c r="K403" i="37"/>
  <c r="J404" i="37"/>
  <c r="K404" i="37"/>
  <c r="J405" i="37"/>
  <c r="K405" i="37"/>
  <c r="J406" i="37"/>
  <c r="K406" i="37"/>
  <c r="J407" i="37"/>
  <c r="K407" i="37"/>
  <c r="J408" i="37"/>
  <c r="K408" i="37"/>
  <c r="J409" i="37"/>
  <c r="K409" i="37"/>
  <c r="J410" i="37"/>
  <c r="K410" i="37"/>
  <c r="J411" i="37"/>
  <c r="K411" i="37"/>
  <c r="J412" i="37"/>
  <c r="K412" i="37"/>
  <c r="J413" i="37"/>
  <c r="K413" i="37"/>
  <c r="J414" i="37"/>
  <c r="K414" i="37"/>
  <c r="J415" i="37"/>
  <c r="K415" i="37"/>
  <c r="J416" i="37"/>
  <c r="K416" i="37"/>
  <c r="J417" i="37"/>
  <c r="K417" i="37"/>
  <c r="J418" i="37"/>
  <c r="K418" i="37"/>
  <c r="J419" i="37"/>
  <c r="K419" i="37"/>
  <c r="J420" i="37"/>
  <c r="K420" i="37"/>
  <c r="J421" i="37"/>
  <c r="K421" i="37"/>
  <c r="J422" i="37"/>
  <c r="K422" i="37"/>
  <c r="J423" i="37"/>
  <c r="K423" i="37"/>
  <c r="J424" i="37"/>
  <c r="K424" i="37"/>
  <c r="J425" i="37"/>
  <c r="K425" i="37"/>
  <c r="J426" i="37"/>
  <c r="K426" i="37"/>
  <c r="J427" i="37"/>
  <c r="K427" i="37"/>
  <c r="J428" i="37"/>
  <c r="K428" i="37"/>
  <c r="J429" i="37"/>
  <c r="K429" i="37"/>
  <c r="J430" i="37"/>
  <c r="K430" i="37"/>
  <c r="J431" i="37"/>
  <c r="K431" i="37"/>
  <c r="J432" i="37"/>
  <c r="K432" i="37"/>
  <c r="J433" i="37"/>
  <c r="K433" i="37"/>
  <c r="J434" i="37"/>
  <c r="K434" i="37"/>
  <c r="J435" i="37"/>
  <c r="K435" i="37"/>
  <c r="J436" i="37"/>
  <c r="K436" i="37"/>
  <c r="J437" i="37"/>
  <c r="K437" i="37"/>
  <c r="J438" i="37"/>
  <c r="K438" i="37"/>
  <c r="J439" i="37"/>
  <c r="K439" i="37"/>
  <c r="J440" i="37"/>
  <c r="K440" i="37"/>
  <c r="J441" i="37"/>
  <c r="K441" i="37"/>
  <c r="J442" i="37"/>
  <c r="K442" i="37"/>
  <c r="J443" i="37"/>
  <c r="K443" i="37"/>
  <c r="J444" i="37"/>
  <c r="K444" i="37"/>
  <c r="J445" i="37"/>
  <c r="K445" i="37"/>
  <c r="J446" i="37"/>
  <c r="K446" i="37"/>
  <c r="J447" i="37"/>
  <c r="K447" i="37"/>
  <c r="J448" i="37"/>
  <c r="K448" i="37"/>
  <c r="J449" i="37"/>
  <c r="K449" i="37"/>
  <c r="J450" i="37"/>
  <c r="K450" i="37"/>
  <c r="J451" i="37"/>
  <c r="K451" i="37"/>
  <c r="J452" i="37"/>
  <c r="K452" i="37"/>
  <c r="J453" i="37"/>
  <c r="K453" i="37"/>
  <c r="J454" i="37"/>
  <c r="K454" i="37"/>
  <c r="J455" i="37"/>
  <c r="K455" i="37"/>
  <c r="J456" i="37"/>
  <c r="K456" i="37"/>
  <c r="J457" i="37"/>
  <c r="K457" i="37"/>
  <c r="J458" i="37"/>
  <c r="K458" i="37"/>
  <c r="J459" i="37"/>
  <c r="K459" i="37"/>
  <c r="J460" i="37"/>
  <c r="K460" i="37"/>
  <c r="J461" i="37"/>
  <c r="K461" i="37"/>
  <c r="J462" i="37"/>
  <c r="K462" i="37"/>
  <c r="J463" i="37"/>
  <c r="K463" i="37"/>
  <c r="J464" i="37"/>
  <c r="K464" i="37"/>
  <c r="J465" i="37"/>
  <c r="K465" i="37"/>
  <c r="J466" i="37"/>
  <c r="K466" i="37"/>
  <c r="J467" i="37"/>
  <c r="K467" i="37"/>
  <c r="J468" i="37"/>
  <c r="K468" i="37"/>
  <c r="J469" i="37"/>
  <c r="K469" i="37"/>
  <c r="J470" i="37"/>
  <c r="K470" i="37"/>
  <c r="J471" i="37"/>
  <c r="K471" i="37"/>
  <c r="J472" i="37"/>
  <c r="K472" i="37"/>
  <c r="J473" i="37"/>
  <c r="K473" i="37"/>
  <c r="J474" i="37"/>
  <c r="K474" i="37"/>
  <c r="J475" i="37"/>
  <c r="K475" i="37"/>
  <c r="J476" i="37"/>
  <c r="K476" i="37"/>
  <c r="J477" i="37"/>
  <c r="K477" i="37"/>
  <c r="J478" i="37"/>
  <c r="K478" i="37"/>
  <c r="J479" i="37"/>
  <c r="K479" i="37"/>
  <c r="J480" i="37"/>
  <c r="K480" i="37"/>
  <c r="J481" i="37"/>
  <c r="K481" i="37"/>
  <c r="J482" i="37"/>
  <c r="K482" i="37"/>
  <c r="J483" i="37"/>
  <c r="K483" i="37"/>
  <c r="J484" i="37"/>
  <c r="K484" i="37"/>
  <c r="J485" i="37"/>
  <c r="K485" i="37"/>
  <c r="J486" i="37"/>
  <c r="K486" i="37"/>
  <c r="J487" i="37"/>
  <c r="K487" i="37"/>
  <c r="J488" i="37"/>
  <c r="K488" i="37"/>
  <c r="J489" i="37"/>
  <c r="K489" i="37"/>
  <c r="J490" i="37"/>
  <c r="K490" i="37"/>
  <c r="J491" i="37"/>
  <c r="K491" i="37"/>
  <c r="J492" i="37"/>
  <c r="K492" i="37"/>
  <c r="J493" i="37"/>
  <c r="K493" i="37"/>
  <c r="J494" i="37"/>
  <c r="K494" i="37"/>
  <c r="J495" i="37"/>
  <c r="K495" i="37"/>
  <c r="J496" i="37"/>
  <c r="K496" i="37"/>
  <c r="J497" i="37"/>
  <c r="K497" i="37"/>
  <c r="J498" i="37"/>
  <c r="K498" i="37"/>
  <c r="J499" i="37"/>
  <c r="K499" i="37"/>
  <c r="J500" i="37"/>
  <c r="K500" i="37"/>
  <c r="J501" i="37"/>
  <c r="K501" i="37"/>
  <c r="J502" i="37"/>
  <c r="K502" i="37"/>
  <c r="J503" i="37"/>
  <c r="K503" i="37"/>
  <c r="J504" i="37"/>
  <c r="K504" i="37"/>
  <c r="J505" i="37"/>
  <c r="K505" i="37"/>
  <c r="J506" i="37"/>
  <c r="K506" i="37"/>
  <c r="J507" i="37"/>
  <c r="K507" i="37"/>
  <c r="J508" i="37"/>
  <c r="K508" i="37"/>
  <c r="J509" i="37"/>
  <c r="K509" i="37"/>
  <c r="J510" i="37"/>
  <c r="K510" i="37"/>
  <c r="J511" i="37"/>
  <c r="K511" i="37"/>
  <c r="J512" i="37"/>
  <c r="K512" i="37"/>
  <c r="J513" i="37"/>
  <c r="K513" i="37"/>
  <c r="J514" i="37"/>
  <c r="K514" i="37"/>
  <c r="J515" i="37"/>
  <c r="K515" i="37"/>
  <c r="J516" i="37"/>
  <c r="K516" i="37"/>
  <c r="J517" i="37"/>
  <c r="K517" i="37"/>
  <c r="J518" i="37"/>
  <c r="K518" i="37"/>
  <c r="J519" i="37"/>
  <c r="K519" i="37"/>
  <c r="J520" i="37"/>
  <c r="K520" i="37"/>
  <c r="J521" i="37"/>
  <c r="K521" i="37"/>
  <c r="J522" i="37"/>
  <c r="K522" i="37"/>
  <c r="J523" i="37"/>
  <c r="K523" i="37"/>
  <c r="J524" i="37"/>
  <c r="K524" i="37"/>
  <c r="J525" i="37"/>
  <c r="K525" i="37"/>
  <c r="J526" i="37"/>
  <c r="K526" i="37"/>
  <c r="J527" i="37"/>
  <c r="K527" i="37"/>
  <c r="J528" i="37"/>
  <c r="K528" i="37"/>
  <c r="J529" i="37"/>
  <c r="K529" i="37"/>
  <c r="J530" i="37"/>
  <c r="K530" i="37"/>
  <c r="J531" i="37"/>
  <c r="K531" i="37"/>
  <c r="J532" i="37"/>
  <c r="K532" i="37"/>
  <c r="J533" i="37"/>
  <c r="K533" i="37"/>
  <c r="J534" i="37"/>
  <c r="K534" i="37"/>
  <c r="J535" i="37"/>
  <c r="K535" i="37"/>
  <c r="J536" i="37"/>
  <c r="K536" i="37"/>
  <c r="J537" i="37"/>
  <c r="K537" i="37"/>
  <c r="J538" i="37"/>
  <c r="K538" i="37"/>
  <c r="J539" i="37"/>
  <c r="K539" i="37"/>
  <c r="J540" i="37"/>
  <c r="K540" i="37"/>
  <c r="J541" i="37"/>
  <c r="K541" i="37"/>
  <c r="J542" i="37"/>
  <c r="K542" i="37"/>
  <c r="J543" i="37"/>
  <c r="K543" i="37"/>
  <c r="J544" i="37"/>
  <c r="K544" i="37"/>
  <c r="J545" i="37"/>
  <c r="K545" i="37"/>
  <c r="J546" i="37"/>
  <c r="K546" i="37"/>
  <c r="J547" i="37"/>
  <c r="K547" i="37"/>
  <c r="J548" i="37"/>
  <c r="K548" i="37"/>
  <c r="J549" i="37"/>
  <c r="K549" i="37"/>
  <c r="J550" i="37"/>
  <c r="K550" i="37"/>
  <c r="J551" i="37"/>
  <c r="K551" i="37"/>
  <c r="J552" i="37"/>
  <c r="K552" i="37"/>
  <c r="J553" i="37"/>
  <c r="K553" i="37"/>
  <c r="J554" i="37"/>
  <c r="K554" i="37"/>
  <c r="J555" i="37"/>
  <c r="K555" i="37"/>
  <c r="J556" i="37"/>
  <c r="K556" i="37"/>
  <c r="J557" i="37"/>
  <c r="K557" i="37"/>
  <c r="J558" i="37"/>
  <c r="K558" i="37"/>
  <c r="J559" i="37"/>
  <c r="K559" i="37"/>
  <c r="J560" i="37"/>
  <c r="K560" i="37"/>
  <c r="J561" i="37"/>
  <c r="K561" i="37"/>
  <c r="J562" i="37"/>
  <c r="K562" i="37"/>
  <c r="J563" i="37"/>
  <c r="K563" i="37"/>
  <c r="J564" i="37"/>
  <c r="K564" i="37"/>
  <c r="J565" i="37"/>
  <c r="K565" i="37"/>
  <c r="J566" i="37"/>
  <c r="K566" i="37"/>
  <c r="J567" i="37"/>
  <c r="K567" i="37"/>
  <c r="J568" i="37"/>
  <c r="K568" i="37"/>
  <c r="J569" i="37"/>
  <c r="K569" i="37"/>
  <c r="J570" i="37"/>
  <c r="K570" i="37"/>
  <c r="J571" i="37"/>
  <c r="K571" i="37"/>
  <c r="J572" i="37"/>
  <c r="K572" i="37"/>
  <c r="J573" i="37"/>
  <c r="K573" i="37"/>
  <c r="J574" i="37"/>
  <c r="K574" i="37"/>
  <c r="J575" i="37"/>
  <c r="K575" i="37"/>
  <c r="J576" i="37"/>
  <c r="K576" i="37"/>
  <c r="J577" i="37"/>
  <c r="K577" i="37"/>
  <c r="J578" i="37"/>
  <c r="K578" i="37"/>
  <c r="J579" i="37"/>
  <c r="K579" i="37"/>
  <c r="J580" i="37"/>
  <c r="K580" i="37"/>
  <c r="J581" i="37"/>
  <c r="K581" i="37"/>
  <c r="J582" i="37"/>
  <c r="K582" i="37"/>
  <c r="J583" i="37"/>
  <c r="K583" i="37"/>
  <c r="J584" i="37"/>
  <c r="K584" i="37"/>
  <c r="J585" i="37"/>
  <c r="K585" i="37"/>
  <c r="J586" i="37"/>
  <c r="J587" i="37"/>
  <c r="K587" i="37"/>
  <c r="J588" i="37"/>
  <c r="K588" i="37"/>
  <c r="J589" i="37"/>
  <c r="K589" i="37"/>
  <c r="J590" i="37"/>
  <c r="K590" i="37"/>
  <c r="J591" i="37"/>
  <c r="K591" i="37"/>
  <c r="J592" i="37"/>
  <c r="K592" i="37"/>
  <c r="J593" i="37"/>
  <c r="K593" i="37"/>
  <c r="J594" i="37"/>
  <c r="K594" i="37"/>
  <c r="J595" i="37"/>
  <c r="K595" i="37"/>
  <c r="J596" i="37"/>
  <c r="K596" i="37"/>
  <c r="J597" i="37"/>
  <c r="K597" i="37"/>
  <c r="J598" i="37"/>
  <c r="K598" i="37"/>
  <c r="J599" i="37"/>
  <c r="K599" i="37"/>
  <c r="J600" i="37"/>
  <c r="K600" i="37"/>
  <c r="J601" i="37"/>
  <c r="K601" i="37"/>
  <c r="J602" i="37"/>
  <c r="K602" i="37"/>
  <c r="J603" i="37"/>
  <c r="K603" i="37"/>
  <c r="J604" i="37"/>
  <c r="K604" i="37"/>
  <c r="J605" i="37"/>
  <c r="K605" i="37"/>
  <c r="J606" i="37"/>
  <c r="K606" i="37"/>
  <c r="J607" i="37"/>
  <c r="K607" i="37"/>
  <c r="J608" i="37"/>
  <c r="K608" i="37"/>
  <c r="J609" i="37"/>
  <c r="K609" i="37"/>
  <c r="J610" i="37"/>
  <c r="K610" i="37"/>
  <c r="J611" i="37"/>
  <c r="K611" i="37"/>
  <c r="J612" i="37"/>
  <c r="K612" i="37"/>
  <c r="J613" i="37"/>
  <c r="K613" i="37"/>
  <c r="J614" i="37"/>
  <c r="K614" i="37"/>
  <c r="J615" i="37"/>
  <c r="K615" i="37"/>
  <c r="J616" i="37"/>
  <c r="K616" i="37"/>
  <c r="J617" i="37"/>
  <c r="K617" i="37"/>
  <c r="J618" i="37"/>
  <c r="K618" i="37"/>
  <c r="J619" i="37"/>
  <c r="K619" i="37"/>
  <c r="J620" i="37"/>
  <c r="K620" i="37"/>
  <c r="J621" i="37"/>
  <c r="K621" i="37"/>
  <c r="J622" i="37"/>
  <c r="K622" i="37"/>
  <c r="J623" i="37"/>
  <c r="K623" i="37"/>
  <c r="J624" i="37"/>
  <c r="K624" i="37"/>
  <c r="J625" i="37"/>
  <c r="K625" i="37"/>
  <c r="J626" i="37"/>
  <c r="K626" i="37"/>
  <c r="J627" i="37"/>
  <c r="K627" i="37"/>
  <c r="J628" i="37"/>
  <c r="K628" i="37"/>
  <c r="J629" i="37"/>
  <c r="K629" i="37"/>
  <c r="J630" i="37"/>
  <c r="K630" i="37"/>
  <c r="J631" i="37"/>
  <c r="K631" i="37"/>
  <c r="J632" i="37"/>
  <c r="K632" i="37"/>
  <c r="J633" i="37"/>
  <c r="K633" i="37"/>
  <c r="J634" i="37"/>
  <c r="K634" i="37"/>
  <c r="J635" i="37"/>
  <c r="K635" i="37"/>
  <c r="J636" i="37"/>
  <c r="K636" i="37"/>
  <c r="J637" i="37"/>
  <c r="K637" i="37"/>
  <c r="J638" i="37"/>
  <c r="K638" i="37"/>
  <c r="J639" i="37"/>
  <c r="K639" i="37"/>
  <c r="J640" i="37"/>
  <c r="K640" i="37"/>
  <c r="J641" i="37"/>
  <c r="K641" i="37"/>
  <c r="J642" i="37"/>
  <c r="K642" i="37"/>
  <c r="J643" i="37"/>
  <c r="K643" i="37"/>
  <c r="J644" i="37"/>
  <c r="K644" i="37"/>
  <c r="J645" i="37"/>
  <c r="K645" i="37"/>
  <c r="J646" i="37"/>
  <c r="K646" i="37"/>
  <c r="J647" i="37"/>
  <c r="K647" i="37"/>
  <c r="H644" i="37"/>
  <c r="H643" i="37"/>
  <c r="H642" i="37"/>
  <c r="H641" i="37"/>
  <c r="H640" i="37"/>
  <c r="H639" i="37"/>
  <c r="H638" i="37"/>
  <c r="H637" i="37"/>
  <c r="H636" i="37"/>
  <c r="H635" i="37"/>
  <c r="H634" i="37"/>
  <c r="H633" i="37"/>
  <c r="H632" i="37"/>
  <c r="H631" i="37"/>
  <c r="H629" i="37"/>
  <c r="H628" i="37"/>
  <c r="H627" i="37"/>
  <c r="H626" i="37"/>
  <c r="H625" i="37"/>
  <c r="H624" i="37"/>
  <c r="H621" i="37"/>
  <c r="H620" i="37"/>
  <c r="H619" i="37"/>
  <c r="H618" i="37"/>
  <c r="H614" i="37"/>
  <c r="H613" i="37"/>
  <c r="H612" i="37"/>
  <c r="H611" i="37"/>
  <c r="H610" i="37"/>
  <c r="H609" i="37"/>
  <c r="H608" i="37"/>
  <c r="H607" i="37"/>
  <c r="H606" i="37"/>
  <c r="H605" i="37"/>
  <c r="H604" i="37"/>
  <c r="H603" i="37"/>
  <c r="H602" i="37"/>
  <c r="H601" i="37"/>
  <c r="H600" i="37"/>
  <c r="H599" i="37"/>
  <c r="H598" i="37"/>
  <c r="H597" i="37"/>
  <c r="H596" i="37"/>
  <c r="H595" i="37"/>
  <c r="H594" i="37"/>
  <c r="H592" i="37"/>
  <c r="H591" i="37"/>
  <c r="H590" i="37"/>
  <c r="H588" i="37"/>
  <c r="A586" i="37"/>
  <c r="K586" i="37" s="1"/>
  <c r="H585" i="37"/>
  <c r="H583" i="37"/>
  <c r="H582" i="37"/>
  <c r="H581" i="37"/>
  <c r="H580" i="37"/>
  <c r="H579" i="37"/>
  <c r="H578" i="37"/>
  <c r="H576" i="37"/>
  <c r="H574" i="37"/>
  <c r="H572" i="37"/>
  <c r="H570" i="37"/>
  <c r="H569" i="37"/>
  <c r="H568" i="37"/>
  <c r="H567" i="37"/>
  <c r="H566" i="37"/>
  <c r="H565" i="37"/>
  <c r="H563" i="37"/>
  <c r="H562" i="37"/>
  <c r="H561" i="37"/>
  <c r="H560" i="37"/>
  <c r="H559" i="37"/>
  <c r="H558" i="37"/>
  <c r="H556" i="37"/>
  <c r="H555" i="37"/>
  <c r="H554" i="37"/>
  <c r="H553" i="37"/>
  <c r="H552" i="37"/>
  <c r="H551" i="37"/>
  <c r="H550" i="37"/>
  <c r="H549" i="37"/>
  <c r="H548" i="37"/>
  <c r="H547" i="37"/>
  <c r="H545" i="37"/>
  <c r="H544" i="37"/>
  <c r="H543" i="37"/>
  <c r="H542" i="37"/>
  <c r="H541" i="37"/>
  <c r="H540" i="37"/>
  <c r="H537" i="37"/>
  <c r="H536" i="37"/>
  <c r="H535" i="37"/>
  <c r="H533" i="37"/>
  <c r="H532" i="37"/>
  <c r="H531" i="37"/>
  <c r="H529" i="37"/>
  <c r="H528" i="37"/>
  <c r="H527" i="37"/>
  <c r="H525" i="37"/>
  <c r="H524" i="37"/>
  <c r="H523" i="37"/>
  <c r="H521" i="37"/>
  <c r="H520" i="37"/>
  <c r="H519" i="37"/>
  <c r="H518" i="37"/>
  <c r="H517" i="37"/>
  <c r="H516" i="37"/>
  <c r="H515" i="37"/>
  <c r="H514" i="37"/>
  <c r="H513" i="37"/>
  <c r="H512" i="37"/>
  <c r="H511" i="37"/>
  <c r="H510" i="37"/>
  <c r="H508" i="37"/>
  <c r="H507" i="37"/>
  <c r="H506" i="37"/>
  <c r="H505" i="37"/>
  <c r="H504" i="37"/>
  <c r="H503" i="37"/>
  <c r="H502" i="37"/>
  <c r="H501" i="37"/>
  <c r="H499" i="37"/>
  <c r="H497" i="37"/>
  <c r="H495" i="37"/>
  <c r="H493" i="37"/>
  <c r="H491" i="37"/>
  <c r="H489" i="37"/>
  <c r="H487" i="37"/>
  <c r="H485" i="37"/>
  <c r="H482" i="37"/>
  <c r="H480" i="37"/>
  <c r="H478" i="37"/>
  <c r="H476" i="37"/>
  <c r="H474" i="37"/>
  <c r="H472" i="37"/>
  <c r="H470" i="37"/>
  <c r="H468" i="37"/>
  <c r="H465" i="37"/>
  <c r="H464" i="37"/>
  <c r="H460" i="37"/>
  <c r="H459" i="37"/>
  <c r="H458" i="37"/>
  <c r="H454" i="37"/>
  <c r="H452" i="37"/>
  <c r="H451" i="37"/>
  <c r="H449" i="37"/>
  <c r="H447" i="37"/>
  <c r="H446" i="37"/>
  <c r="H445" i="37"/>
  <c r="H444" i="37"/>
  <c r="H440" i="37"/>
  <c r="H439" i="37"/>
  <c r="H438" i="37"/>
  <c r="H437" i="37"/>
  <c r="H435" i="37"/>
  <c r="H432" i="37"/>
  <c r="H431" i="37"/>
  <c r="H430" i="37"/>
  <c r="H429" i="37"/>
  <c r="H428" i="37"/>
  <c r="H427" i="37"/>
  <c r="H426" i="37"/>
  <c r="H425" i="37"/>
  <c r="H424" i="37"/>
  <c r="H422" i="37"/>
  <c r="H421" i="37"/>
  <c r="H420" i="37"/>
  <c r="H419" i="37"/>
  <c r="H418" i="37"/>
  <c r="H417" i="37"/>
  <c r="H414" i="37"/>
  <c r="H413" i="37"/>
  <c r="H412" i="37"/>
  <c r="H411" i="37"/>
  <c r="H410" i="37"/>
  <c r="H409" i="37"/>
  <c r="H408" i="37"/>
  <c r="H407" i="37"/>
  <c r="H406" i="37"/>
  <c r="H405" i="37"/>
  <c r="H404" i="37"/>
  <c r="H403" i="37"/>
  <c r="H402" i="37"/>
  <c r="H401" i="37"/>
  <c r="H400" i="37"/>
  <c r="H399" i="37"/>
  <c r="H398" i="37"/>
  <c r="H397" i="37"/>
  <c r="H396" i="37"/>
  <c r="H395" i="37"/>
  <c r="H394" i="37"/>
  <c r="H393" i="37"/>
  <c r="H392" i="37"/>
  <c r="H391" i="37"/>
  <c r="H390" i="37"/>
  <c r="H389" i="37"/>
  <c r="H388" i="37"/>
  <c r="H387" i="37"/>
  <c r="H386" i="37"/>
  <c r="H385" i="37"/>
  <c r="H384" i="37"/>
  <c r="H383" i="37"/>
  <c r="H382" i="37"/>
  <c r="H381" i="37"/>
  <c r="H380" i="37"/>
  <c r="H379" i="37"/>
  <c r="H378" i="37"/>
  <c r="H377" i="37"/>
  <c r="H376" i="37"/>
  <c r="H375" i="37"/>
  <c r="H373" i="37"/>
  <c r="H372" i="37"/>
  <c r="H371" i="37"/>
  <c r="H370" i="37"/>
  <c r="H369" i="37"/>
  <c r="H368" i="37"/>
  <c r="H367" i="37"/>
  <c r="H366" i="37"/>
  <c r="H365" i="37"/>
  <c r="H364" i="37"/>
  <c r="H363" i="37"/>
  <c r="H362" i="37"/>
  <c r="H361" i="37"/>
  <c r="H360" i="37"/>
  <c r="H359" i="37"/>
  <c r="H358" i="37"/>
  <c r="H357" i="37"/>
  <c r="H356" i="37"/>
  <c r="H355" i="37"/>
  <c r="H354" i="37"/>
  <c r="H353" i="37"/>
  <c r="H352" i="37"/>
  <c r="H351" i="37"/>
  <c r="H350" i="37"/>
  <c r="H348" i="37"/>
  <c r="H347" i="37"/>
  <c r="H346" i="37"/>
  <c r="H345" i="37"/>
  <c r="H344" i="37"/>
  <c r="H343" i="37"/>
  <c r="H342" i="37"/>
  <c r="H341" i="37"/>
  <c r="H340" i="37"/>
  <c r="H339" i="37"/>
  <c r="H338" i="37"/>
  <c r="H337" i="37"/>
  <c r="H336" i="37"/>
  <c r="H335" i="37"/>
  <c r="H331" i="37"/>
  <c r="H330" i="37"/>
  <c r="H329" i="37"/>
  <c r="H328" i="37"/>
  <c r="H327" i="37"/>
  <c r="H326" i="37"/>
  <c r="H324" i="37"/>
  <c r="H323" i="37"/>
  <c r="H322" i="37"/>
  <c r="H321" i="37"/>
  <c r="H320" i="37"/>
  <c r="H318" i="37"/>
  <c r="H317" i="37"/>
  <c r="H316" i="37"/>
  <c r="H315" i="37"/>
  <c r="H314" i="37"/>
  <c r="H313" i="37"/>
  <c r="H312" i="37"/>
  <c r="H310" i="37"/>
  <c r="H309" i="37"/>
  <c r="H308" i="37"/>
  <c r="H307" i="37"/>
  <c r="H304" i="37"/>
  <c r="H303" i="37"/>
  <c r="H302" i="37"/>
  <c r="H301" i="37"/>
  <c r="H300" i="37"/>
  <c r="H299" i="37"/>
  <c r="H298" i="37"/>
  <c r="H297" i="37"/>
  <c r="H296" i="37"/>
  <c r="H295" i="37"/>
  <c r="H294" i="37"/>
  <c r="H293" i="37"/>
  <c r="H292" i="37"/>
  <c r="H291" i="37"/>
  <c r="H290" i="37"/>
  <c r="H289" i="37"/>
  <c r="H285" i="37"/>
  <c r="H284" i="37"/>
  <c r="H283" i="37"/>
  <c r="H279" i="37"/>
  <c r="H278" i="37"/>
  <c r="H277" i="37"/>
  <c r="H273" i="37"/>
  <c r="H272" i="37"/>
  <c r="H271" i="37"/>
  <c r="H270" i="37"/>
  <c r="H269" i="37"/>
  <c r="H268" i="37"/>
  <c r="H267" i="37"/>
  <c r="H266" i="37"/>
  <c r="H265" i="37"/>
  <c r="H264" i="37"/>
  <c r="H260" i="37"/>
  <c r="H259" i="37"/>
  <c r="H258" i="37"/>
  <c r="H254" i="37"/>
  <c r="H253" i="37"/>
  <c r="H252" i="37"/>
  <c r="H247" i="37"/>
  <c r="H246" i="37"/>
  <c r="H245" i="37"/>
  <c r="H244" i="37"/>
  <c r="H243" i="37"/>
  <c r="H242" i="37"/>
  <c r="H241" i="37"/>
  <c r="H240" i="37"/>
  <c r="H239" i="37"/>
  <c r="H238" i="37"/>
  <c r="H237" i="37"/>
  <c r="H236" i="37"/>
  <c r="H235" i="37"/>
  <c r="H234" i="37"/>
  <c r="H233" i="37"/>
  <c r="H232" i="37"/>
  <c r="H231" i="37"/>
  <c r="H230" i="37"/>
  <c r="H229" i="37"/>
  <c r="H228" i="37"/>
  <c r="H227" i="37"/>
  <c r="H226" i="37"/>
  <c r="H225" i="37"/>
  <c r="H224" i="37"/>
  <c r="H223" i="37"/>
  <c r="H222" i="37"/>
  <c r="H221" i="37"/>
  <c r="H220" i="37"/>
  <c r="H219" i="37"/>
  <c r="H218" i="37"/>
  <c r="H217" i="37"/>
  <c r="H216" i="37"/>
  <c r="H215" i="37"/>
  <c r="H214" i="37"/>
  <c r="H213" i="37"/>
  <c r="H212" i="37"/>
  <c r="H211" i="37"/>
  <c r="H209" i="37"/>
  <c r="H208" i="37"/>
  <c r="H207" i="37"/>
  <c r="H206" i="37"/>
  <c r="H205" i="37"/>
  <c r="H204" i="37"/>
  <c r="H203" i="37"/>
  <c r="H202" i="37"/>
  <c r="H201" i="37"/>
  <c r="H200" i="37"/>
  <c r="H199" i="37"/>
  <c r="H198" i="37"/>
  <c r="H196" i="37"/>
  <c r="H195" i="37"/>
  <c r="H194" i="37"/>
  <c r="H193" i="37"/>
  <c r="H192" i="37"/>
  <c r="H191" i="37"/>
  <c r="H190" i="37"/>
  <c r="H189" i="37"/>
  <c r="H187" i="37"/>
  <c r="H186" i="37"/>
  <c r="H185" i="37"/>
  <c r="H183" i="37"/>
  <c r="H182" i="37"/>
  <c r="H181" i="37"/>
  <c r="H179" i="37"/>
  <c r="H178" i="37"/>
  <c r="H177" i="37"/>
  <c r="H176" i="37"/>
  <c r="H175" i="37"/>
  <c r="H174" i="37"/>
  <c r="H173" i="37"/>
  <c r="H172" i="37"/>
  <c r="H171" i="37"/>
  <c r="H170" i="37"/>
  <c r="H169" i="37"/>
  <c r="H168" i="37"/>
  <c r="H166" i="37"/>
  <c r="H165" i="37"/>
  <c r="H164" i="37"/>
  <c r="H163" i="37"/>
  <c r="H162" i="37"/>
  <c r="H161" i="37"/>
  <c r="H160" i="37"/>
  <c r="H158" i="37"/>
  <c r="H157" i="37"/>
  <c r="H156" i="37"/>
  <c r="H154" i="37"/>
  <c r="H153" i="37"/>
  <c r="H151" i="37"/>
  <c r="H150" i="37"/>
  <c r="H149" i="37"/>
  <c r="H148" i="37"/>
  <c r="H147" i="37"/>
  <c r="H146" i="37"/>
  <c r="H145" i="37"/>
  <c r="H144" i="37"/>
  <c r="H143" i="37"/>
  <c r="H142" i="37"/>
  <c r="H141" i="37"/>
  <c r="H140" i="37"/>
  <c r="H139" i="37"/>
  <c r="H138" i="37"/>
  <c r="H137" i="37"/>
  <c r="H136" i="37"/>
  <c r="H135" i="37"/>
  <c r="H134" i="37"/>
  <c r="H132" i="37"/>
  <c r="H131" i="37"/>
  <c r="H130" i="37"/>
  <c r="H129" i="37"/>
  <c r="H128" i="37"/>
  <c r="H127" i="37"/>
  <c r="H126" i="37"/>
  <c r="H125" i="37"/>
  <c r="H123" i="37"/>
  <c r="H122" i="37"/>
  <c r="H121" i="37"/>
  <c r="H120" i="37"/>
  <c r="H119" i="37"/>
  <c r="H118" i="37"/>
  <c r="H117" i="37"/>
  <c r="H116" i="37"/>
  <c r="H115" i="37"/>
  <c r="H114" i="37"/>
  <c r="H113" i="37"/>
  <c r="H112" i="37"/>
  <c r="H111" i="37"/>
  <c r="H110" i="37"/>
  <c r="H109" i="37"/>
  <c r="H108" i="37"/>
  <c r="H106" i="37"/>
  <c r="H105" i="37"/>
  <c r="H104" i="37"/>
  <c r="H103" i="37"/>
  <c r="H102" i="37"/>
  <c r="H101" i="37"/>
  <c r="H100" i="37"/>
  <c r="H99" i="37"/>
  <c r="H97" i="37"/>
  <c r="H96" i="37"/>
  <c r="H95" i="37"/>
  <c r="H94" i="37"/>
  <c r="H93" i="37"/>
  <c r="H92" i="37"/>
  <c r="H91" i="37"/>
  <c r="H90" i="37"/>
  <c r="H89" i="37"/>
  <c r="H88" i="37"/>
  <c r="H87" i="37"/>
  <c r="H86" i="37"/>
  <c r="H85" i="37"/>
  <c r="H84" i="37"/>
  <c r="H83" i="37"/>
  <c r="H82" i="37"/>
  <c r="H80" i="37"/>
  <c r="H79" i="37"/>
  <c r="H78" i="37"/>
  <c r="H77" i="37"/>
  <c r="H76" i="37"/>
  <c r="H75" i="37"/>
  <c r="H74" i="37"/>
  <c r="H73" i="37"/>
  <c r="H71" i="37"/>
  <c r="H70" i="37"/>
  <c r="H66" i="37"/>
  <c r="H65" i="37"/>
  <c r="H64" i="37"/>
  <c r="H63" i="37"/>
  <c r="H61" i="37"/>
  <c r="H60" i="37"/>
  <c r="H59" i="37"/>
  <c r="H58" i="37"/>
  <c r="H57" i="37"/>
  <c r="H55" i="37"/>
  <c r="H54" i="37"/>
  <c r="H53" i="37"/>
  <c r="H52" i="37"/>
  <c r="H51" i="37"/>
  <c r="H49" i="37"/>
  <c r="H48" i="37"/>
  <c r="H47" i="37"/>
  <c r="H45" i="37"/>
  <c r="H44" i="37"/>
  <c r="H43" i="37"/>
  <c r="H42" i="37"/>
  <c r="H40" i="37"/>
  <c r="H39" i="37"/>
  <c r="H38" i="37"/>
  <c r="H37" i="37"/>
  <c r="H36" i="37"/>
  <c r="H35" i="37"/>
  <c r="H34" i="37"/>
  <c r="H33" i="37"/>
  <c r="H32" i="37"/>
  <c r="H31" i="37"/>
  <c r="H30" i="37"/>
  <c r="H29" i="37"/>
  <c r="H28" i="37"/>
  <c r="H26" i="37"/>
  <c r="H25" i="37"/>
  <c r="H24" i="37"/>
  <c r="H23" i="37"/>
  <c r="H22" i="37"/>
  <c r="H21" i="37"/>
  <c r="H20" i="37"/>
  <c r="H19" i="37"/>
  <c r="H18" i="37"/>
  <c r="H17" i="37"/>
  <c r="H16" i="37"/>
  <c r="H15" i="37"/>
  <c r="H14" i="37"/>
  <c r="H13" i="37"/>
  <c r="H12" i="37"/>
  <c r="H11" i="37"/>
  <c r="H9" i="37"/>
  <c r="H8" i="37"/>
  <c r="H7" i="37"/>
  <c r="H6" i="37"/>
  <c r="H5" i="37"/>
  <c r="H4" i="37"/>
  <c r="K3" i="37"/>
  <c r="L3" i="37" s="1"/>
  <c r="J3" i="37"/>
  <c r="M1561" i="39"/>
  <c r="N860" i="39"/>
  <c r="M1529" i="39"/>
  <c r="N777" i="39"/>
  <c r="L935" i="39"/>
  <c r="L464" i="39"/>
  <c r="M338" i="39"/>
  <c r="L1250" i="39"/>
  <c r="L1392" i="39"/>
  <c r="M1457" i="39"/>
  <c r="N932" i="39"/>
  <c r="L1507" i="39"/>
  <c r="L1600" i="39"/>
  <c r="N1360" i="39"/>
  <c r="L1559" i="39"/>
  <c r="M1365" i="39"/>
  <c r="M1079" i="39"/>
  <c r="M1535" i="39"/>
  <c r="M1407" i="39"/>
  <c r="L1497" i="39"/>
  <c r="L23" i="39"/>
  <c r="M599" i="39"/>
  <c r="L335" i="39"/>
  <c r="M292" i="39"/>
  <c r="L1535" i="39"/>
  <c r="L1374" i="39"/>
  <c r="N1172" i="39"/>
  <c r="L1118" i="39"/>
  <c r="L461" i="39"/>
  <c r="L1188" i="39"/>
  <c r="N1709" i="39"/>
  <c r="M1559" i="39"/>
  <c r="N1395" i="39"/>
  <c r="N1052" i="39"/>
  <c r="L717" i="39"/>
  <c r="L912" i="39"/>
  <c r="L1681" i="39"/>
  <c r="L1370" i="39"/>
  <c r="M1256" i="39"/>
  <c r="M1001" i="39"/>
  <c r="N1557" i="39"/>
  <c r="N1654" i="39"/>
  <c r="M1544" i="39"/>
  <c r="L870" i="39"/>
  <c r="N1615" i="39"/>
  <c r="M1695" i="39"/>
  <c r="M1608" i="39"/>
  <c r="L777" i="39"/>
  <c r="L1553" i="39"/>
  <c r="M1373" i="39"/>
  <c r="N977" i="39"/>
  <c r="N1407" i="39"/>
  <c r="N1682" i="39"/>
  <c r="M964" i="39"/>
  <c r="N257" i="39"/>
  <c r="N1228" i="39"/>
  <c r="M1309" i="39"/>
  <c r="M1568" i="39"/>
  <c r="L982" i="39"/>
  <c r="N950" i="39"/>
  <c r="N472" i="39"/>
  <c r="N1031" i="39"/>
  <c r="N1558" i="39"/>
  <c r="N1442" i="39"/>
  <c r="N902" i="39"/>
  <c r="N1428" i="39"/>
  <c r="M1522" i="39"/>
  <c r="N1432" i="39"/>
  <c r="N709" i="39"/>
  <c r="M776" i="39"/>
  <c r="M582" i="39"/>
  <c r="N488" i="39"/>
  <c r="L987" i="39"/>
  <c r="M1617" i="39"/>
  <c r="N1485" i="39"/>
  <c r="M1346" i="39"/>
  <c r="M886" i="39"/>
  <c r="L200" i="39"/>
  <c r="N332" i="39"/>
  <c r="L1581" i="39"/>
  <c r="L1530" i="39"/>
  <c r="L1490" i="39"/>
  <c r="M1169" i="39"/>
  <c r="L933" i="39"/>
  <c r="M1376" i="39"/>
  <c r="N1384" i="39"/>
  <c r="M1613" i="39"/>
  <c r="L600" i="39"/>
  <c r="M1054" i="39"/>
  <c r="L1684" i="39"/>
  <c r="N1401" i="39"/>
  <c r="L463" i="39"/>
  <c r="N479" i="39"/>
  <c r="M517" i="39"/>
  <c r="M839" i="39"/>
  <c r="M1156" i="39"/>
  <c r="L204" i="39"/>
  <c r="N1297" i="39"/>
  <c r="L1489" i="39"/>
  <c r="L1678" i="39"/>
  <c r="M823" i="39"/>
  <c r="N1356" i="39"/>
  <c r="M228" i="39"/>
  <c r="N1094" i="39"/>
  <c r="N161" i="39"/>
  <c r="N1690" i="39"/>
  <c r="N843" i="39"/>
  <c r="L264" i="39"/>
  <c r="N607" i="39"/>
  <c r="L24" i="39"/>
  <c r="M802" i="39"/>
  <c r="N1722" i="39"/>
  <c r="N1359" i="39"/>
  <c r="N1156" i="39"/>
  <c r="L1310" i="39"/>
  <c r="N820" i="39"/>
  <c r="N1029" i="39"/>
  <c r="N1134" i="39"/>
  <c r="N541" i="39"/>
  <c r="L1495" i="39"/>
  <c r="M1354" i="39"/>
  <c r="M963" i="39"/>
  <c r="M838" i="39"/>
  <c r="M443" i="39"/>
  <c r="M65" i="39"/>
  <c r="L1524" i="39"/>
  <c r="N1289" i="39"/>
  <c r="M1547" i="39"/>
  <c r="N725" i="39"/>
  <c r="L955" i="39"/>
  <c r="N1121" i="39"/>
  <c r="L116" i="39"/>
  <c r="L910" i="39"/>
  <c r="N1139" i="39"/>
  <c r="L1646" i="39"/>
  <c r="L1639" i="39"/>
  <c r="M578" i="39"/>
  <c r="M1684" i="39"/>
  <c r="N1037" i="39"/>
  <c r="M404" i="39"/>
  <c r="M1127" i="39"/>
  <c r="M1378" i="39"/>
  <c r="M1327" i="39"/>
  <c r="L1719" i="39"/>
  <c r="M1618" i="39"/>
  <c r="M1406" i="39"/>
  <c r="N1210" i="39"/>
  <c r="L1346" i="39"/>
  <c r="N1569" i="39"/>
  <c r="N1169" i="39"/>
  <c r="N1592" i="39"/>
  <c r="N1562" i="39"/>
  <c r="L1064" i="39"/>
  <c r="M1517" i="39"/>
  <c r="L1416" i="39"/>
  <c r="L1480" i="39"/>
  <c r="N864" i="39"/>
  <c r="M1052" i="39"/>
  <c r="N1551" i="39"/>
  <c r="L1358" i="39"/>
  <c r="M1524" i="39"/>
  <c r="N1510" i="39"/>
  <c r="N1475" i="39"/>
  <c r="N1068" i="39"/>
  <c r="M786" i="39"/>
  <c r="M1562" i="39"/>
  <c r="M1151" i="39"/>
  <c r="M1245" i="39"/>
  <c r="L1700" i="39"/>
  <c r="N1491" i="39"/>
  <c r="L1233" i="39"/>
  <c r="L842" i="39"/>
  <c r="N1563" i="39"/>
  <c r="N926" i="39"/>
  <c r="M1576" i="39"/>
  <c r="N592" i="39"/>
  <c r="N1338" i="39"/>
  <c r="N1548" i="39"/>
  <c r="L1585" i="39"/>
  <c r="N1477" i="39"/>
  <c r="L1614" i="39"/>
  <c r="M1653" i="39"/>
  <c r="M777" i="39"/>
  <c r="L1558" i="39"/>
  <c r="N167" i="39"/>
  <c r="M1343" i="39"/>
  <c r="M591" i="39"/>
  <c r="L999" i="39"/>
  <c r="L1288" i="39"/>
  <c r="M31" i="39"/>
  <c r="N1543" i="39"/>
  <c r="L1693" i="39"/>
  <c r="M1238" i="39"/>
  <c r="L1151" i="39"/>
  <c r="L1004" i="39"/>
  <c r="N630" i="39"/>
  <c r="N1469" i="39"/>
  <c r="N1501" i="39"/>
  <c r="N1000" i="39"/>
  <c r="M1464" i="39"/>
  <c r="M191" i="39"/>
  <c r="N1567" i="39"/>
  <c r="L1372" i="39"/>
  <c r="N1244" i="39"/>
  <c r="L309" i="39"/>
  <c r="N527" i="39"/>
  <c r="M1538" i="39"/>
  <c r="N819" i="39"/>
  <c r="M1640" i="39"/>
  <c r="M1233" i="39"/>
  <c r="N1537" i="39"/>
  <c r="N1517" i="39"/>
  <c r="M1435" i="39"/>
  <c r="N1345" i="39"/>
  <c r="N105" i="39"/>
  <c r="L1513" i="39"/>
  <c r="N984" i="39"/>
  <c r="L1630" i="39"/>
  <c r="M1490" i="39"/>
  <c r="L1478" i="39"/>
  <c r="N1144" i="39"/>
  <c r="M363" i="39"/>
  <c r="N1613" i="39"/>
  <c r="L558" i="39"/>
  <c r="N1640" i="39"/>
  <c r="N1545" i="39"/>
  <c r="M1485" i="39"/>
  <c r="M1160" i="39"/>
  <c r="M1660" i="39"/>
  <c r="N1670" i="39"/>
  <c r="M696" i="39"/>
  <c r="M1384" i="39"/>
  <c r="L1253" i="39"/>
  <c r="M226" i="39"/>
  <c r="M1606" i="39"/>
  <c r="L1661" i="39"/>
  <c r="L1391" i="39"/>
  <c r="N1153" i="39"/>
  <c r="M1089" i="39"/>
  <c r="N1623" i="39"/>
  <c r="N1616" i="39"/>
  <c r="N1719" i="39"/>
  <c r="N556" i="39"/>
  <c r="M1494" i="39"/>
  <c r="L1422" i="39"/>
  <c r="L497" i="39"/>
  <c r="L944" i="39"/>
  <c r="M530" i="39"/>
  <c r="M206" i="39"/>
  <c r="M788" i="39"/>
  <c r="M1176" i="39"/>
  <c r="N215" i="39"/>
  <c r="M1179" i="39"/>
  <c r="M1721" i="39"/>
  <c r="L1105" i="39"/>
  <c r="N152" i="39"/>
  <c r="M1432" i="39"/>
  <c r="M1402" i="39"/>
  <c r="N1403" i="39"/>
  <c r="M1171" i="39"/>
  <c r="L892" i="39"/>
  <c r="N1113" i="39"/>
  <c r="L633" i="39"/>
  <c r="N1662" i="39"/>
  <c r="L483" i="39"/>
  <c r="N1095" i="39"/>
  <c r="N645" i="39"/>
  <c r="L1536" i="39"/>
  <c r="L1504" i="39"/>
  <c r="N1597" i="39"/>
  <c r="M1500" i="39"/>
  <c r="M1405" i="39"/>
  <c r="M958" i="39"/>
  <c r="L334" i="39"/>
  <c r="M601" i="39"/>
  <c r="L864" i="39"/>
  <c r="N857" i="39"/>
  <c r="L507" i="39"/>
  <c r="L1702" i="39"/>
  <c r="M878" i="39"/>
  <c r="L1052" i="39"/>
  <c r="M1474" i="39"/>
  <c r="M877" i="39"/>
  <c r="M1558" i="39"/>
  <c r="L1227" i="39"/>
  <c r="M1673" i="39"/>
  <c r="L1584" i="39"/>
  <c r="N816" i="39"/>
  <c r="N1374" i="39"/>
  <c r="L629" i="39"/>
  <c r="M1349" i="39"/>
  <c r="L585" i="39"/>
  <c r="N1718" i="39"/>
  <c r="L1073" i="39"/>
  <c r="L396" i="39"/>
  <c r="N1039" i="39"/>
  <c r="L169" i="39"/>
  <c r="M1339" i="39"/>
  <c r="M965" i="39"/>
  <c r="L1149" i="39"/>
  <c r="M1714" i="39"/>
  <c r="L1166" i="39"/>
  <c r="M883" i="39"/>
  <c r="M1084" i="39"/>
  <c r="L1019" i="39"/>
  <c r="M1638" i="39"/>
  <c r="M1687" i="39"/>
  <c r="N611" i="39"/>
  <c r="L1580" i="39"/>
  <c r="N367" i="39"/>
  <c r="M905" i="39"/>
  <c r="L60" i="39"/>
  <c r="L712" i="39"/>
  <c r="L1481" i="39"/>
  <c r="N1123" i="39"/>
  <c r="M1387" i="39"/>
  <c r="M1429" i="39"/>
  <c r="L688" i="39"/>
  <c r="L774" i="39"/>
  <c r="M1324" i="39"/>
  <c r="N1677" i="39"/>
  <c r="M1438" i="39"/>
  <c r="N1135" i="39"/>
  <c r="M1130" i="39"/>
  <c r="M1668" i="39"/>
  <c r="M639" i="39"/>
  <c r="L1564" i="39"/>
  <c r="N1092" i="39"/>
  <c r="L1672" i="39"/>
  <c r="M1434" i="39"/>
  <c r="M1607" i="39"/>
  <c r="L1573" i="39"/>
  <c r="N684" i="39"/>
  <c r="L1492" i="39"/>
  <c r="N967" i="39"/>
  <c r="N1555" i="39"/>
  <c r="N1511" i="39"/>
  <c r="L776" i="39"/>
  <c r="L967" i="39"/>
  <c r="L1703" i="39"/>
  <c r="L1408" i="39"/>
  <c r="L1592" i="39"/>
  <c r="L1203" i="39"/>
  <c r="M539" i="39"/>
  <c r="M608" i="39"/>
  <c r="N1011" i="39"/>
  <c r="M1677" i="39"/>
  <c r="N1390" i="39"/>
  <c r="M1615" i="39"/>
  <c r="M286" i="39"/>
  <c r="M1546" i="39"/>
  <c r="M811" i="39"/>
  <c r="L1276" i="39"/>
  <c r="M1621" i="39"/>
  <c r="N1574" i="39"/>
  <c r="N1198" i="39"/>
  <c r="N1724" i="39"/>
  <c r="M1310" i="39"/>
  <c r="N798" i="39"/>
  <c r="M742" i="39"/>
  <c r="M27" i="39"/>
  <c r="N1685" i="39"/>
  <c r="N1695" i="39"/>
  <c r="L691" i="39"/>
  <c r="N1520" i="39"/>
  <c r="N397" i="39"/>
  <c r="M1527" i="39"/>
  <c r="N1422" i="39"/>
  <c r="N737" i="39"/>
  <c r="L1526" i="39"/>
  <c r="N1560" i="39"/>
  <c r="M524" i="39"/>
  <c r="L1521" i="39"/>
  <c r="M1081" i="39"/>
  <c r="N452" i="39"/>
  <c r="L972" i="39"/>
  <c r="L1638" i="39"/>
  <c r="N166" i="39"/>
  <c r="N475" i="39"/>
  <c r="L947" i="39"/>
  <c r="N1343" i="39"/>
  <c r="L985" i="39"/>
  <c r="L1199" i="39"/>
  <c r="L1676" i="39"/>
  <c r="M1305" i="39"/>
  <c r="M525" i="39"/>
  <c r="N1434" i="39"/>
  <c r="L1715" i="39"/>
  <c r="L1596" i="39"/>
  <c r="L1673" i="39"/>
  <c r="N564" i="39"/>
  <c r="N1521" i="39"/>
  <c r="L792" i="39"/>
  <c r="M924" i="39"/>
  <c r="N964" i="39"/>
  <c r="N1570" i="39"/>
  <c r="M1523" i="39"/>
  <c r="N212" i="39"/>
  <c r="M380" i="39"/>
  <c r="N1224" i="39"/>
  <c r="L210" i="39"/>
  <c r="N1661" i="39"/>
  <c r="N1672" i="39"/>
  <c r="N1713" i="39"/>
  <c r="M240" i="39"/>
  <c r="N1411" i="39"/>
  <c r="N1165" i="39"/>
  <c r="M1071" i="39"/>
  <c r="M568" i="39"/>
  <c r="N1347" i="39"/>
  <c r="M1609" i="39"/>
  <c r="L1308" i="39"/>
  <c r="M1574" i="39"/>
  <c r="N1571" i="39"/>
  <c r="L804" i="39"/>
  <c r="M1462" i="39"/>
  <c r="N1650" i="39"/>
  <c r="M1102" i="39"/>
  <c r="N1177" i="39"/>
  <c r="N1415" i="39"/>
  <c r="N856" i="39"/>
  <c r="L1065" i="39"/>
  <c r="L1519" i="39"/>
  <c r="M1692" i="39"/>
  <c r="M1390" i="39"/>
  <c r="M1587" i="39"/>
  <c r="N302" i="39"/>
  <c r="L1173" i="39"/>
  <c r="N1214" i="39"/>
  <c r="N917" i="39"/>
  <c r="M1436" i="39"/>
  <c r="N186" i="39"/>
  <c r="L832" i="39"/>
  <c r="M12" i="39"/>
  <c r="M1444" i="39"/>
  <c r="M449" i="39"/>
  <c r="N1413" i="39"/>
  <c r="M1377" i="39"/>
  <c r="L827" i="39"/>
  <c r="L1015" i="39"/>
  <c r="N1689" i="39"/>
  <c r="L1284" i="39"/>
  <c r="M1417" i="39"/>
  <c r="L699" i="39"/>
  <c r="N1621" i="39"/>
  <c r="L1483" i="39"/>
  <c r="N567" i="39"/>
  <c r="N323" i="39"/>
  <c r="L591" i="39"/>
  <c r="N1379" i="39"/>
  <c r="L1577" i="39"/>
  <c r="L1062" i="39"/>
  <c r="L1254" i="39"/>
  <c r="L166" i="39"/>
  <c r="N733" i="39"/>
  <c r="M1107" i="39"/>
  <c r="M1664" i="39"/>
  <c r="N1380" i="39"/>
  <c r="M1093" i="39"/>
  <c r="M577" i="39"/>
  <c r="N1388" i="39"/>
  <c r="L1297" i="39"/>
  <c r="N1549" i="39"/>
  <c r="N934" i="39"/>
  <c r="M1183" i="39"/>
  <c r="L1028" i="39"/>
  <c r="L1371" i="39"/>
  <c r="M1236" i="39"/>
  <c r="N1552" i="39"/>
  <c r="M1498" i="39"/>
  <c r="L915" i="39"/>
  <c r="N1305" i="39"/>
  <c r="M255" i="39"/>
  <c r="L575" i="39"/>
  <c r="M1634" i="39"/>
  <c r="M1248" i="39"/>
  <c r="N1715" i="39"/>
  <c r="M1371" i="39"/>
  <c r="L587" i="39"/>
  <c r="M1549" i="39"/>
  <c r="M1543" i="39"/>
  <c r="M1707" i="39"/>
  <c r="M1447" i="39"/>
  <c r="L124" i="39"/>
  <c r="N681" i="39"/>
  <c r="M1293" i="39"/>
  <c r="N1575" i="39"/>
  <c r="L1711" i="39"/>
  <c r="N1559" i="39"/>
  <c r="M1172" i="39"/>
  <c r="N1509" i="39"/>
  <c r="N1620" i="39"/>
  <c r="L824" i="39"/>
  <c r="N770" i="39"/>
  <c r="N1456" i="39"/>
  <c r="N1446" i="39"/>
  <c r="N1441" i="39"/>
  <c r="L1009" i="39"/>
  <c r="N1667" i="39"/>
  <c r="M1370" i="39"/>
  <c r="L1293" i="39"/>
  <c r="N1462" i="39"/>
  <c r="N1536" i="39"/>
  <c r="N1542" i="39"/>
  <c r="N1471" i="39"/>
  <c r="L833" i="39"/>
  <c r="L1599" i="39"/>
  <c r="N385" i="39"/>
  <c r="M1250" i="39"/>
  <c r="L250" i="39"/>
  <c r="L445" i="39"/>
  <c r="M1077" i="39"/>
  <c r="N1565" i="39"/>
  <c r="N1584" i="39"/>
  <c r="N1671" i="39"/>
  <c r="M668" i="39"/>
  <c r="M1461" i="39"/>
  <c r="M278" i="39"/>
  <c r="M1624" i="39"/>
  <c r="N1022" i="39"/>
  <c r="L496" i="39"/>
  <c r="M1028" i="39"/>
  <c r="M1287" i="39"/>
  <c r="M1363" i="39"/>
  <c r="M401" i="39"/>
  <c r="N1181" i="39"/>
  <c r="N745" i="39"/>
  <c r="M1278" i="39"/>
  <c r="M94" i="39"/>
  <c r="M962" i="39"/>
  <c r="M1612" i="39"/>
  <c r="M397" i="39"/>
  <c r="N1114" i="39"/>
  <c r="M1441" i="39"/>
  <c r="L1393" i="39"/>
  <c r="N633" i="39"/>
  <c r="L968" i="39"/>
  <c r="N1385" i="39"/>
  <c r="L1570" i="39"/>
  <c r="L1420" i="39"/>
  <c r="N1486" i="39"/>
  <c r="L194" i="39"/>
  <c r="N1311" i="39"/>
  <c r="M971" i="39"/>
  <c r="N791" i="39"/>
  <c r="L1496" i="39"/>
  <c r="M1591" i="39"/>
  <c r="N269" i="39"/>
  <c r="N1204" i="39"/>
  <c r="N1606" i="39"/>
  <c r="M416" i="39"/>
  <c r="L58" i="39"/>
  <c r="N1127" i="39"/>
  <c r="M1459" i="39"/>
  <c r="L517" i="39"/>
  <c r="M1239" i="39"/>
  <c r="N1065" i="39"/>
  <c r="L258" i="39"/>
  <c r="N1420" i="39"/>
  <c r="M1341" i="39"/>
  <c r="M1636" i="39"/>
  <c r="N374" i="39"/>
  <c r="L12" i="39"/>
  <c r="N605" i="39"/>
  <c r="M463" i="39"/>
  <c r="M1109" i="39"/>
  <c r="L346" i="39"/>
  <c r="L727" i="39"/>
  <c r="L1270" i="39"/>
  <c r="N252" i="39"/>
  <c r="M1569" i="39"/>
  <c r="L1653" i="39"/>
  <c r="L191" i="39"/>
  <c r="N1276" i="39"/>
  <c r="M348" i="39"/>
  <c r="M1659" i="39"/>
  <c r="L228" i="39"/>
  <c r="N420" i="39"/>
  <c r="N543" i="39"/>
  <c r="N911" i="39"/>
  <c r="M1583" i="39"/>
  <c r="N574" i="39"/>
  <c r="L998" i="39"/>
  <c r="N1215" i="39"/>
  <c r="M1662" i="39"/>
  <c r="L669" i="39"/>
  <c r="L1593" i="39"/>
  <c r="M653" i="39"/>
  <c r="M603" i="39"/>
  <c r="L1267" i="39"/>
  <c r="L628" i="39"/>
  <c r="N678" i="39"/>
  <c r="M1065" i="39"/>
  <c r="N1221" i="39"/>
  <c r="N578" i="39"/>
  <c r="N1400" i="39"/>
  <c r="L704" i="39"/>
  <c r="L782" i="39"/>
  <c r="M1198" i="39"/>
  <c r="M1652" i="39"/>
  <c r="L1229" i="39"/>
  <c r="L1289" i="39"/>
  <c r="L485" i="39"/>
  <c r="L1576" i="39"/>
  <c r="M1307" i="39"/>
  <c r="L1502" i="39"/>
  <c r="L837" i="39"/>
  <c r="N1496" i="39"/>
  <c r="L1623" i="39"/>
  <c r="M1487" i="39"/>
  <c r="L1549" i="39"/>
  <c r="L1113" i="39"/>
  <c r="L1484" i="39"/>
  <c r="L1339" i="39"/>
  <c r="N1294" i="39"/>
  <c r="M441" i="39"/>
  <c r="M1539" i="39"/>
  <c r="M899" i="39"/>
  <c r="M1368" i="39"/>
  <c r="M480" i="39"/>
  <c r="N871" i="39"/>
  <c r="N1697" i="39"/>
  <c r="N915" i="39"/>
  <c r="L753" i="39"/>
  <c r="N1532" i="39"/>
  <c r="N1725" i="39"/>
  <c r="M649" i="39"/>
  <c r="N925" i="39"/>
  <c r="M1452" i="39"/>
  <c r="N279" i="39"/>
  <c r="L739" i="39"/>
  <c r="L212" i="39"/>
  <c r="N1522" i="39"/>
  <c r="N1222" i="39"/>
  <c r="L1560" i="39"/>
  <c r="M1478" i="39"/>
  <c r="M1469" i="39"/>
  <c r="M1641" i="39"/>
  <c r="M1085" i="39"/>
  <c r="L1532" i="39"/>
  <c r="N1525" i="39"/>
  <c r="L1510" i="39"/>
  <c r="M51" i="39"/>
  <c r="M1051" i="39"/>
  <c r="M748" i="39"/>
  <c r="M25" i="39"/>
  <c r="M269" i="39"/>
  <c r="M636" i="39"/>
  <c r="N1524" i="39"/>
  <c r="M1508" i="39"/>
  <c r="N1168" i="39"/>
  <c r="M1542" i="39"/>
  <c r="N1459" i="39"/>
  <c r="N1480" i="39"/>
  <c r="M1560" i="39"/>
  <c r="L1723" i="39"/>
  <c r="N1122" i="39"/>
  <c r="M548" i="39"/>
  <c r="N213" i="39"/>
  <c r="N1250" i="39"/>
  <c r="L1675" i="39"/>
  <c r="L1027" i="39"/>
  <c r="L1262" i="39"/>
  <c r="M452" i="39"/>
  <c r="M710" i="39"/>
  <c r="M176" i="39"/>
  <c r="L1548" i="39"/>
  <c r="M1619" i="39"/>
  <c r="M1323" i="39"/>
  <c r="L1528" i="39"/>
  <c r="L1642" i="39"/>
  <c r="N1404" i="39"/>
  <c r="L480" i="39"/>
  <c r="M724" i="39"/>
  <c r="M1631" i="39"/>
  <c r="L1278" i="39"/>
  <c r="N1350" i="39"/>
  <c r="L1280" i="39"/>
  <c r="L534" i="39"/>
  <c r="L1398" i="39"/>
  <c r="N1726" i="39"/>
  <c r="L1569" i="39"/>
  <c r="M1401" i="39"/>
  <c r="N112" i="39"/>
  <c r="M1110" i="39"/>
  <c r="M532" i="39"/>
  <c r="N1541" i="39"/>
  <c r="N1544" i="39"/>
  <c r="M1262" i="39"/>
  <c r="L662" i="39"/>
  <c r="M36" i="39"/>
  <c r="L1542" i="39"/>
  <c r="M1467" i="39"/>
  <c r="M1579" i="39"/>
  <c r="N1652" i="39"/>
  <c r="L1430" i="39"/>
  <c r="L1131" i="39"/>
  <c r="N880" i="39"/>
  <c r="L1624" i="39"/>
  <c r="M807" i="39"/>
  <c r="L531" i="39"/>
  <c r="N744" i="39"/>
  <c r="N520" i="39"/>
  <c r="L1060" i="39"/>
  <c r="L1424" i="39"/>
  <c r="L1538" i="39"/>
  <c r="L563" i="39"/>
  <c r="N699" i="39"/>
  <c r="L1431" i="39"/>
  <c r="L164" i="39"/>
  <c r="M1691" i="39"/>
  <c r="N948" i="39"/>
  <c r="M1264" i="39"/>
  <c r="N933" i="39"/>
  <c r="N1340" i="39"/>
  <c r="M187" i="39"/>
  <c r="N1314" i="39"/>
  <c r="M317" i="39"/>
  <c r="M1400" i="39"/>
  <c r="N1132" i="39"/>
  <c r="M904" i="39"/>
  <c r="N1727" i="39"/>
  <c r="M1716" i="39"/>
  <c r="L1271" i="39"/>
  <c r="M738" i="39"/>
  <c r="N1547" i="39"/>
  <c r="M1486" i="39"/>
  <c r="M1491" i="39"/>
  <c r="L75" i="39"/>
  <c r="L990" i="39"/>
  <c r="M624" i="39"/>
  <c r="L1349" i="39"/>
  <c r="L199" i="39"/>
  <c r="N465" i="39"/>
  <c r="M121" i="39"/>
  <c r="L1124" i="39"/>
  <c r="L1194" i="39"/>
  <c r="N1572" i="39"/>
  <c r="M1426" i="39"/>
  <c r="L1694" i="39"/>
  <c r="L1691" i="39"/>
  <c r="N1200" i="39"/>
  <c r="L607" i="39"/>
  <c r="M369" i="39"/>
  <c r="M1611" i="39"/>
  <c r="L1007" i="39"/>
  <c r="N757" i="39"/>
  <c r="L1531" i="39"/>
  <c r="M1525" i="39"/>
  <c r="L1164" i="39"/>
  <c r="L631" i="39"/>
  <c r="N1714" i="39"/>
  <c r="N1573" i="39"/>
  <c r="L1551" i="39"/>
  <c r="L1686" i="39"/>
  <c r="N1487" i="39"/>
  <c r="N654" i="39"/>
  <c r="N1533" i="39"/>
  <c r="N1286" i="39"/>
  <c r="N618" i="39"/>
  <c r="N1707" i="39"/>
  <c r="N824" i="39"/>
  <c r="N1676" i="39"/>
  <c r="M1682" i="39"/>
  <c r="N945" i="39"/>
  <c r="M1143" i="39"/>
  <c r="N1258" i="39"/>
  <c r="N958" i="39"/>
  <c r="N1691" i="39"/>
  <c r="L1505" i="39"/>
  <c r="M1244" i="39"/>
  <c r="L1411" i="39"/>
  <c r="M1620" i="39"/>
  <c r="L1616" i="39"/>
  <c r="N996" i="39"/>
  <c r="L1467" i="39"/>
  <c r="M715" i="39"/>
  <c r="L1456" i="39"/>
  <c r="N1137" i="39"/>
  <c r="M1213" i="39"/>
  <c r="L603" i="39"/>
  <c r="N1371" i="39"/>
  <c r="L1545" i="39"/>
  <c r="L1562" i="39"/>
  <c r="M1726" i="39"/>
  <c r="M1671" i="39"/>
  <c r="M1159" i="39"/>
  <c r="M555" i="39"/>
  <c r="L1540" i="39"/>
  <c r="N768" i="39"/>
  <c r="M1470" i="39"/>
  <c r="L1508" i="39"/>
  <c r="N1601" i="39"/>
  <c r="N1410" i="39"/>
  <c r="M1528" i="39"/>
  <c r="N546" i="39"/>
  <c r="N137" i="39"/>
  <c r="N689" i="39"/>
  <c r="L1054" i="39"/>
  <c r="N258" i="39"/>
  <c r="M1537" i="39"/>
  <c r="L903" i="39"/>
  <c r="N1504" i="39"/>
  <c r="L1365" i="39"/>
  <c r="L1397" i="39"/>
  <c r="L1046" i="39"/>
  <c r="N671" i="39"/>
  <c r="M1306" i="39"/>
  <c r="L1620" i="39"/>
  <c r="M1367" i="39"/>
  <c r="N867" i="39"/>
  <c r="M173" i="39"/>
  <c r="N640" i="39"/>
  <c r="L791" i="39"/>
  <c r="L1178" i="39"/>
  <c r="N981" i="39"/>
  <c r="L622" i="39"/>
  <c r="M35" i="39"/>
  <c r="N1483" i="39"/>
  <c r="M697" i="39"/>
  <c r="L1582" i="39"/>
  <c r="N1466" i="39"/>
  <c r="N1291" i="39"/>
  <c r="M693" i="39"/>
  <c r="M768" i="39"/>
  <c r="M265" i="39"/>
  <c r="M671" i="39"/>
  <c r="L150" i="39"/>
  <c r="M1136" i="39"/>
  <c r="L1421" i="39"/>
  <c r="N895" i="39"/>
  <c r="N1378" i="39"/>
  <c r="N1324" i="39"/>
  <c r="M459" i="39"/>
  <c r="N1130" i="39"/>
  <c r="N1236" i="39"/>
  <c r="M1623" i="39"/>
  <c r="M1545" i="39"/>
  <c r="N899" i="39"/>
  <c r="N1009" i="39"/>
  <c r="L1659" i="39"/>
  <c r="L1115" i="39"/>
  <c r="M1283" i="39"/>
  <c r="N1474" i="39"/>
  <c r="L1621" i="39"/>
  <c r="L1355" i="39"/>
  <c r="L939" i="39"/>
  <c r="M1680" i="39"/>
  <c r="M1197" i="39"/>
  <c r="M1532" i="39"/>
  <c r="L1590" i="39"/>
  <c r="L1247" i="39"/>
  <c r="N40" i="39"/>
  <c r="L149" i="39"/>
  <c r="N891" i="39"/>
  <c r="N1251" i="39"/>
  <c r="N962" i="39"/>
  <c r="M1042" i="39"/>
  <c r="L656" i="39"/>
  <c r="M1083" i="39"/>
  <c r="L740" i="39"/>
  <c r="M275" i="39"/>
  <c r="L1626" i="39"/>
  <c r="N489" i="39"/>
  <c r="L386" i="39"/>
  <c r="L109" i="39"/>
  <c r="M82" i="39"/>
  <c r="L203" i="39"/>
  <c r="L1298" i="39"/>
  <c r="M1222" i="39"/>
  <c r="M1675" i="39"/>
  <c r="M1665" i="39"/>
  <c r="M515" i="39"/>
  <c r="N1341" i="39"/>
  <c r="M796" i="39"/>
  <c r="N124" i="39"/>
  <c r="M896" i="39"/>
  <c r="N1351" i="39"/>
  <c r="L735" i="39"/>
  <c r="L1067" i="39"/>
  <c r="L1597" i="39"/>
  <c r="L1476" i="39"/>
  <c r="M219" i="39"/>
  <c r="L1183" i="39"/>
  <c r="L1332" i="39"/>
  <c r="L1680" i="39"/>
  <c r="L1045" i="39"/>
  <c r="L1383" i="39"/>
  <c r="N970" i="39"/>
  <c r="M1495" i="39"/>
  <c r="N834" i="39"/>
  <c r="L1404" i="39"/>
  <c r="N478" i="39"/>
  <c r="L1473" i="39"/>
  <c r="M686" i="39"/>
  <c r="L1458" i="39"/>
  <c r="N219" i="39"/>
  <c r="M1605" i="39"/>
  <c r="M1338" i="39"/>
  <c r="M1674" i="39"/>
  <c r="N1129" i="39"/>
  <c r="N341" i="39"/>
  <c r="L1635" i="39"/>
  <c r="M1602" i="39"/>
  <c r="M1669" i="39"/>
  <c r="N1495" i="39"/>
  <c r="N998" i="39"/>
  <c r="M1418" i="39"/>
  <c r="N67" i="39"/>
  <c r="N1178" i="39"/>
  <c r="L1409" i="39"/>
  <c r="N812" i="39"/>
  <c r="N764" i="39"/>
  <c r="M1540" i="39"/>
  <c r="N1550" i="39"/>
  <c r="N836" i="39"/>
  <c r="N587" i="39"/>
  <c r="N780" i="39"/>
  <c r="M1719" i="39"/>
  <c r="L1633" i="39"/>
  <c r="L836" i="39"/>
  <c r="M769" i="39"/>
  <c r="M1567" i="39"/>
  <c r="N1285" i="39"/>
  <c r="N1006" i="39"/>
  <c r="N1698" i="39"/>
  <c r="M818" i="39"/>
  <c r="L761" i="39"/>
  <c r="M992" i="39"/>
  <c r="L1475" i="39"/>
  <c r="L677" i="39"/>
  <c r="N1074" i="39"/>
  <c r="L1612" i="39"/>
  <c r="L1352" i="39"/>
  <c r="M56" i="39"/>
  <c r="N1564" i="39"/>
  <c r="N393" i="39"/>
  <c r="L1342" i="39"/>
  <c r="N306" i="39"/>
  <c r="N1452" i="39"/>
  <c r="L698" i="39"/>
  <c r="L489" i="39"/>
  <c r="M801" i="39"/>
  <c r="M1345" i="39"/>
  <c r="L1575" i="39"/>
  <c r="L994" i="39"/>
  <c r="L898" i="39"/>
  <c r="M1078" i="39"/>
  <c r="L326" i="39"/>
  <c r="L1292" i="39"/>
  <c r="L1591" i="39"/>
  <c r="M1302" i="39"/>
  <c r="M367" i="39"/>
  <c r="N1151" i="39"/>
  <c r="N1302" i="39"/>
  <c r="M1577" i="39"/>
  <c r="M729" i="39"/>
  <c r="M171" i="39"/>
  <c r="M221" i="39"/>
  <c r="N1538" i="39"/>
  <c r="L1685" i="39"/>
  <c r="N883" i="39"/>
  <c r="N1387" i="39"/>
  <c r="M1013" i="39"/>
  <c r="M1513" i="39"/>
  <c r="L187" i="39"/>
  <c r="N277" i="39"/>
  <c r="L752" i="39"/>
  <c r="L1523" i="39"/>
  <c r="L1479" i="39"/>
  <c r="N487" i="39"/>
  <c r="N1419" i="39"/>
  <c r="L759" i="39"/>
  <c r="L1438" i="39"/>
  <c r="N363" i="39"/>
  <c r="M1113" i="39"/>
  <c r="L975" i="39"/>
  <c r="N1629" i="39"/>
  <c r="M1499" i="39"/>
  <c r="M1626" i="39"/>
  <c r="M1708" i="39"/>
  <c r="L1537" i="39"/>
  <c r="N1493" i="39"/>
  <c r="N1529" i="39"/>
  <c r="L1294" i="39"/>
  <c r="N691" i="39"/>
  <c r="M687" i="39"/>
  <c r="L1641" i="39"/>
  <c r="M661" i="39"/>
  <c r="M820" i="39"/>
  <c r="M1072" i="39"/>
  <c r="L1541" i="39"/>
  <c r="M1481" i="39"/>
  <c r="N1463" i="39"/>
  <c r="M718" i="39"/>
  <c r="N638" i="39"/>
  <c r="L707" i="39"/>
  <c r="N1586" i="39"/>
  <c r="L1263" i="39"/>
  <c r="L547" i="39"/>
  <c r="M1492" i="39"/>
  <c r="M1505" i="39"/>
  <c r="N957" i="39"/>
  <c r="M1649" i="39"/>
  <c r="N1128" i="39"/>
  <c r="L1412" i="39"/>
  <c r="M810" i="39"/>
  <c r="L581" i="39"/>
  <c r="L427" i="39"/>
  <c r="L1716" i="39"/>
  <c r="L1011" i="39"/>
  <c r="M122" i="39"/>
  <c r="L1146" i="39"/>
  <c r="N526" i="39"/>
  <c r="L501" i="39"/>
  <c r="N96" i="39"/>
  <c r="M1267" i="39"/>
  <c r="L800" i="39"/>
  <c r="N664" i="39"/>
  <c r="M1496" i="39"/>
  <c r="L305" i="39"/>
  <c r="L216" i="39"/>
  <c r="L1550" i="39"/>
  <c r="M405" i="39"/>
  <c r="M543" i="39"/>
  <c r="N327" i="39"/>
  <c r="M737" i="39"/>
  <c r="L1066" i="39"/>
  <c r="L1665" i="39"/>
  <c r="N1535" i="39"/>
  <c r="M254" i="39"/>
  <c r="M1681" i="39"/>
  <c r="N1016" i="39"/>
  <c r="M501" i="39"/>
  <c r="L785" i="39"/>
  <c r="L127" i="39"/>
  <c r="M1187" i="39"/>
  <c r="M939" i="39"/>
  <c r="M318" i="39"/>
  <c r="N874" i="39"/>
  <c r="L1020" i="39"/>
  <c r="L778" i="39"/>
  <c r="L179" i="39"/>
  <c r="M844" i="39"/>
  <c r="L945" i="39"/>
  <c r="L235" i="39"/>
  <c r="L524" i="39"/>
  <c r="N1327" i="39"/>
  <c r="M432" i="39"/>
  <c r="M1414" i="39"/>
  <c r="M303" i="39"/>
  <c r="M277" i="39"/>
  <c r="N658" i="39"/>
  <c r="N1199" i="39"/>
  <c r="M1170" i="39"/>
  <c r="N532" i="39"/>
  <c r="L644" i="39"/>
  <c r="L1208" i="39"/>
  <c r="N1721" i="39"/>
  <c r="N1265" i="39"/>
  <c r="L641" i="39"/>
  <c r="M1056" i="39"/>
  <c r="L1539" i="39"/>
  <c r="M903" i="39"/>
  <c r="L807" i="39"/>
  <c r="L885" i="39"/>
  <c r="L1631" i="39"/>
  <c r="N1675" i="39"/>
  <c r="L658" i="39"/>
  <c r="M387" i="39"/>
  <c r="L877" i="39"/>
  <c r="L1462" i="39"/>
  <c r="M638" i="39"/>
  <c r="N1316" i="39"/>
  <c r="N1118" i="39"/>
  <c r="L831" i="39"/>
  <c r="N939" i="39"/>
  <c r="N663" i="39"/>
  <c r="L1401" i="39"/>
  <c r="M1234" i="39"/>
  <c r="L1446" i="39"/>
  <c r="N1227" i="39"/>
  <c r="L153" i="39"/>
  <c r="L214" i="39"/>
  <c r="M1221" i="39"/>
  <c r="L119" i="39"/>
  <c r="M581" i="39"/>
  <c r="M1272" i="39"/>
  <c r="M1468" i="39"/>
  <c r="M1257" i="39"/>
  <c r="M1075" i="39"/>
  <c r="L916" i="39"/>
  <c r="M468" i="39"/>
  <c r="L378" i="39"/>
  <c r="N881" i="39"/>
  <c r="L695" i="39"/>
  <c r="N482" i="39"/>
  <c r="M290" i="39"/>
  <c r="L736" i="39"/>
  <c r="M1314" i="39"/>
  <c r="L398" i="39"/>
  <c r="N708" i="39"/>
  <c r="N1247" i="39"/>
  <c r="N972" i="39"/>
  <c r="M143" i="39"/>
  <c r="L365" i="39"/>
  <c r="M398" i="39"/>
  <c r="N951" i="39"/>
  <c r="L856" i="39"/>
  <c r="M154" i="39"/>
  <c r="L602" i="39"/>
  <c r="L866" i="39"/>
  <c r="L146" i="39"/>
  <c r="M852" i="39"/>
  <c r="N223" i="39"/>
  <c r="M955" i="39"/>
  <c r="L1572" i="39"/>
  <c r="L1637" i="39"/>
  <c r="L1720" i="39"/>
  <c r="M1556" i="39"/>
  <c r="L1230" i="39"/>
  <c r="N759" i="39"/>
  <c r="L1655" i="39"/>
  <c r="L1061" i="39"/>
  <c r="N1348" i="39"/>
  <c r="M1514" i="39"/>
  <c r="N184" i="39"/>
  <c r="N1211" i="39"/>
  <c r="N774" i="39"/>
  <c r="M1335" i="39"/>
  <c r="M862" i="39"/>
  <c r="L1629" i="39"/>
  <c r="M1700" i="39"/>
  <c r="L1239" i="39"/>
  <c r="M733" i="39"/>
  <c r="L1031" i="39"/>
  <c r="M1119" i="39"/>
  <c r="N1241" i="39"/>
  <c r="M1506" i="39"/>
  <c r="L816" i="39"/>
  <c r="L1268" i="39"/>
  <c r="M1655" i="39"/>
  <c r="L1354" i="39"/>
  <c r="N882" i="39"/>
  <c r="N203" i="39"/>
  <c r="N1646" i="39"/>
  <c r="N1059" i="39"/>
  <c r="L1357" i="39"/>
  <c r="N1126" i="39"/>
  <c r="N615" i="39"/>
  <c r="N1603" i="39"/>
  <c r="N1553" i="39"/>
  <c r="N1427" i="39"/>
  <c r="N1253" i="39"/>
  <c r="L1534" i="39"/>
  <c r="M128" i="39"/>
  <c r="M1516" i="39"/>
  <c r="L1554" i="39"/>
  <c r="M556" i="39"/>
  <c r="L539" i="39"/>
  <c r="N128" i="39"/>
  <c r="M1397" i="39"/>
  <c r="M609" i="39"/>
  <c r="N885" i="39"/>
  <c r="L1236" i="39"/>
  <c r="N1300" i="39"/>
  <c r="M1521" i="39"/>
  <c r="L1128" i="39"/>
  <c r="N1279" i="39"/>
  <c r="N1170" i="39"/>
  <c r="N1423" i="39"/>
  <c r="L1727" i="39"/>
  <c r="M1604" i="39"/>
  <c r="L1099" i="39"/>
  <c r="L938" i="39"/>
  <c r="N39" i="39"/>
  <c r="M446" i="39"/>
  <c r="N1180" i="39"/>
  <c r="L1587" i="39"/>
  <c r="N665" i="39"/>
  <c r="L951" i="39"/>
  <c r="N790" i="39"/>
  <c r="M1046" i="39"/>
  <c r="N746" i="39"/>
  <c r="L283" i="39"/>
  <c r="N336" i="39"/>
  <c r="M1713" i="39"/>
  <c r="M1686" i="39"/>
  <c r="N782" i="39"/>
  <c r="L1552" i="39"/>
  <c r="N1038" i="39"/>
  <c r="N1166" i="39"/>
  <c r="N235" i="39"/>
  <c r="L528" i="39"/>
  <c r="N1292" i="39"/>
  <c r="L342" i="39"/>
  <c r="M570" i="39"/>
  <c r="L113" i="39"/>
  <c r="N889" i="39"/>
  <c r="M412" i="39"/>
  <c r="M675" i="39"/>
  <c r="N1494" i="39"/>
  <c r="M1020" i="39"/>
  <c r="N1594" i="39"/>
  <c r="L794" i="39"/>
  <c r="M1134" i="39"/>
  <c r="L1367" i="39"/>
  <c r="M341" i="39"/>
  <c r="L621" i="39"/>
  <c r="L449" i="39"/>
  <c r="L673" i="39"/>
  <c r="N384" i="39"/>
  <c r="L466" i="39"/>
  <c r="N382" i="39"/>
  <c r="N1105" i="39"/>
  <c r="L848" i="39"/>
  <c r="L1417" i="39"/>
  <c r="M976" i="39"/>
  <c r="L1314" i="39"/>
  <c r="L42" i="39"/>
  <c r="L551" i="39"/>
  <c r="M573" i="39"/>
  <c r="L1220" i="39"/>
  <c r="L1557" i="39"/>
  <c r="L1381" i="39"/>
  <c r="M1433" i="39"/>
  <c r="L1649" i="39"/>
  <c r="N1546" i="39"/>
  <c r="M1450" i="39"/>
  <c r="M1209" i="39"/>
  <c r="M723" i="39"/>
  <c r="L1110" i="39"/>
  <c r="M1676" i="39"/>
  <c r="N1025" i="39"/>
  <c r="L388" i="39"/>
  <c r="M1396" i="39"/>
  <c r="N1467" i="39"/>
  <c r="M1048" i="39"/>
  <c r="L1337" i="39"/>
  <c r="N100" i="39"/>
  <c r="L965" i="39"/>
  <c r="N1628" i="39"/>
  <c r="M132" i="39"/>
  <c r="L934" i="39"/>
  <c r="N1206" i="39"/>
  <c r="L552" i="39"/>
  <c r="N1642" i="39"/>
  <c r="N1426" i="39"/>
  <c r="L383" i="39"/>
  <c r="M198" i="39"/>
  <c r="N240" i="39"/>
  <c r="L447" i="39"/>
  <c r="N245" i="39"/>
  <c r="L1611" i="39"/>
  <c r="M1329" i="39"/>
  <c r="M1440" i="39"/>
  <c r="M184" i="39"/>
  <c r="L102" i="39"/>
  <c r="M1533" i="39"/>
  <c r="M1657" i="39"/>
  <c r="M805" i="39"/>
  <c r="M1536" i="39"/>
  <c r="M1592" i="39"/>
  <c r="L702" i="39"/>
  <c r="N1249" i="39"/>
  <c r="N751" i="39"/>
  <c r="N281" i="39"/>
  <c r="L683" i="39"/>
  <c r="L923" i="39"/>
  <c r="N1440" i="39"/>
  <c r="M1488" i="39"/>
  <c r="N876" i="39"/>
  <c r="M268" i="39"/>
  <c r="M966" i="39"/>
  <c r="M1706" i="39"/>
  <c r="M1155" i="39"/>
  <c r="L821" i="39"/>
  <c r="L412" i="39"/>
  <c r="N1093" i="39"/>
  <c r="N1275" i="39"/>
  <c r="L1568" i="39"/>
  <c r="N656" i="39"/>
  <c r="N466" i="39"/>
  <c r="M175" i="39"/>
  <c r="N1159" i="39"/>
  <c r="M1712" i="39"/>
  <c r="N373" i="39"/>
  <c r="N369" i="39"/>
  <c r="M1180" i="39"/>
  <c r="M632" i="39"/>
  <c r="L1471" i="39"/>
  <c r="N858" i="39"/>
  <c r="M1360" i="39"/>
  <c r="L1561" i="39"/>
  <c r="M1427" i="39"/>
  <c r="M1415" i="39"/>
  <c r="L1567" i="39"/>
  <c r="N1147" i="39"/>
  <c r="L1457" i="39"/>
  <c r="N1712" i="39"/>
  <c r="M634" i="39"/>
  <c r="L1139" i="39"/>
  <c r="L1544" i="39"/>
  <c r="M1718" i="39"/>
  <c r="M1448" i="39"/>
  <c r="L193" i="39"/>
  <c r="M691" i="39"/>
  <c r="L1399" i="39"/>
  <c r="L1472" i="39"/>
  <c r="M1362" i="39"/>
  <c r="L731" i="39"/>
  <c r="L1380" i="39"/>
  <c r="L562" i="39"/>
  <c r="N1382" i="39"/>
  <c r="L1459" i="39"/>
  <c r="M406" i="39"/>
  <c r="N1375" i="39"/>
  <c r="M809" i="39"/>
  <c r="L1311" i="39"/>
  <c r="M1031" i="39"/>
  <c r="L1134" i="39"/>
  <c r="L1080" i="39"/>
  <c r="N1310" i="39"/>
  <c r="N1631" i="39"/>
  <c r="L111" i="39"/>
  <c r="N1624" i="39"/>
  <c r="L439" i="39"/>
  <c r="N750" i="39"/>
  <c r="N1674" i="39"/>
  <c r="L1588" i="39"/>
  <c r="M1260" i="39"/>
  <c r="M799" i="39"/>
  <c r="N1229" i="39"/>
  <c r="N1392" i="39"/>
  <c r="L855" i="39"/>
  <c r="L654" i="39"/>
  <c r="N1421" i="39"/>
  <c r="M1507" i="39"/>
  <c r="L1608" i="39"/>
  <c r="N604" i="39"/>
  <c r="M1112" i="39"/>
  <c r="M1622" i="39"/>
  <c r="L664" i="39"/>
  <c r="L1724" i="39"/>
  <c r="N979" i="39"/>
  <c r="L1157" i="39"/>
  <c r="L1388" i="39"/>
  <c r="N1540" i="39"/>
  <c r="L1406" i="39"/>
  <c r="N1103" i="39"/>
  <c r="N716" i="39"/>
  <c r="L623" i="39"/>
  <c r="N1659" i="39"/>
  <c r="M1320" i="39"/>
  <c r="L1725" i="39"/>
  <c r="N767" i="39"/>
  <c r="M185" i="39"/>
  <c r="M1593" i="39"/>
  <c r="N853" i="39"/>
  <c r="M1140" i="39"/>
  <c r="M160" i="39"/>
  <c r="N1701" i="39"/>
  <c r="N1377" i="39"/>
  <c r="M583" i="39"/>
  <c r="N558" i="39"/>
  <c r="L1056" i="39"/>
  <c r="N739" i="39"/>
  <c r="L1219" i="39"/>
  <c r="N1047" i="39"/>
  <c r="L1625" i="39"/>
  <c r="M1379" i="39"/>
  <c r="N508" i="39"/>
  <c r="L1469" i="39"/>
  <c r="L1594" i="39"/>
  <c r="M937" i="39"/>
  <c r="L1667" i="39"/>
  <c r="N1397" i="39"/>
  <c r="M1311" i="39"/>
  <c r="M1584" i="39"/>
  <c r="M1068" i="39"/>
  <c r="M901" i="39"/>
  <c r="L715" i="39"/>
  <c r="L395" i="39"/>
  <c r="M1701" i="39"/>
  <c r="M1342" i="39"/>
  <c r="M558" i="39"/>
  <c r="L1018" i="39"/>
  <c r="M1493" i="39"/>
  <c r="L494" i="39"/>
  <c r="M1552" i="39"/>
  <c r="M722" i="39"/>
  <c r="N1582" i="39"/>
  <c r="N263" i="39"/>
  <c r="M826" i="39"/>
  <c r="N1579" i="39"/>
  <c r="L1604" i="39"/>
  <c r="M1057" i="39"/>
  <c r="N1566" i="39"/>
  <c r="L1696" i="39"/>
  <c r="N1578" i="39"/>
  <c r="L952" i="39"/>
  <c r="L1525" i="39"/>
  <c r="L1547" i="39"/>
  <c r="M1258" i="39"/>
  <c r="N1577" i="39"/>
  <c r="L1076" i="39"/>
  <c r="M417" i="39"/>
  <c r="L1304" i="39"/>
  <c r="L1098" i="39"/>
  <c r="M1705" i="39"/>
  <c r="L1442" i="39"/>
  <c r="M1231" i="39"/>
  <c r="M1012" i="39"/>
  <c r="M692" i="39"/>
  <c r="L732" i="39"/>
  <c r="M16" i="39"/>
  <c r="N1412" i="39"/>
  <c r="M1443" i="39"/>
  <c r="N1040" i="39"/>
  <c r="L273" i="39"/>
  <c r="M1644" i="39"/>
  <c r="M195" i="39"/>
  <c r="N292" i="39"/>
  <c r="M1053" i="39"/>
  <c r="L1445" i="39"/>
  <c r="M1437" i="39"/>
  <c r="N1201" i="39"/>
  <c r="M1228" i="39"/>
  <c r="M1199" i="39"/>
  <c r="N1444" i="39"/>
  <c r="M1410" i="39"/>
  <c r="L1156" i="39"/>
  <c r="M1009" i="39"/>
  <c r="L1515" i="39"/>
  <c r="N1576" i="39"/>
  <c r="M1241" i="39"/>
  <c r="N1681" i="39"/>
  <c r="M1386" i="39"/>
  <c r="L1277" i="39"/>
  <c r="M1425" i="39"/>
  <c r="M1067" i="39"/>
  <c r="N616" i="39"/>
  <c r="M575" i="39"/>
  <c r="N1473" i="39"/>
  <c r="N1561" i="39"/>
  <c r="N106" i="39"/>
  <c r="N610" i="39"/>
  <c r="M1372" i="39"/>
  <c r="M45" i="39"/>
  <c r="N1209" i="39"/>
  <c r="M859" i="39"/>
  <c r="L431" i="39"/>
  <c r="L1439" i="39"/>
  <c r="N1596" i="39"/>
  <c r="N1568" i="39"/>
  <c r="N1490" i="39"/>
  <c r="N1488" i="39"/>
  <c r="L143" i="39"/>
  <c r="L1226" i="39"/>
  <c r="M1541" i="39"/>
  <c r="L1026" i="39"/>
  <c r="N1472" i="39"/>
  <c r="L10" i="39"/>
  <c r="N120" i="39"/>
  <c r="N1325" i="39"/>
  <c r="N1203" i="39"/>
  <c r="M897" i="39"/>
  <c r="L84" i="39"/>
  <c r="N997" i="39"/>
  <c r="N389" i="39"/>
  <c r="M1650" i="39"/>
  <c r="M257" i="39"/>
  <c r="M141" i="39"/>
  <c r="L872" i="39"/>
  <c r="L1196" i="39"/>
  <c r="L964" i="39"/>
  <c r="N1653" i="39"/>
  <c r="M1642" i="39"/>
  <c r="N1043" i="39"/>
  <c r="L1498" i="39"/>
  <c r="N286" i="39"/>
  <c r="N868" i="39"/>
  <c r="L1024" i="39"/>
  <c r="N512" i="39"/>
  <c r="N1267" i="39"/>
  <c r="M1648" i="39"/>
  <c r="M1515" i="39"/>
  <c r="L1648" i="39"/>
  <c r="N1708" i="39"/>
  <c r="L665" i="39"/>
  <c r="M1082" i="39"/>
  <c r="L1698" i="39"/>
  <c r="M824" i="39"/>
  <c r="L1319" i="39"/>
  <c r="L878" i="39"/>
  <c r="M1359" i="39"/>
  <c r="L520" i="39"/>
  <c r="N1024" i="39"/>
  <c r="M1504" i="39"/>
  <c r="M819" i="39"/>
  <c r="N1352" i="39"/>
  <c r="N1531" i="39"/>
  <c r="M1101" i="39"/>
  <c r="N87" i="39"/>
  <c r="L139" i="39"/>
  <c r="L1565" i="39"/>
  <c r="L961" i="39"/>
  <c r="M749" i="39"/>
  <c r="L1169" i="39"/>
  <c r="N259" i="39"/>
  <c r="N1197" i="39"/>
  <c r="M879" i="39"/>
  <c r="L578" i="39"/>
  <c r="M1375" i="39"/>
  <c r="L1347" i="39"/>
  <c r="N1035" i="39"/>
  <c r="M212" i="39"/>
  <c r="L1517" i="39"/>
  <c r="L325" i="39"/>
  <c r="M684" i="39"/>
  <c r="M1138" i="39"/>
  <c r="L1543" i="39"/>
  <c r="M1647" i="39"/>
  <c r="N869" i="39"/>
  <c r="N486" i="39"/>
  <c r="N1611" i="39"/>
  <c r="M209" i="39"/>
  <c r="M913" i="39"/>
  <c r="L1130" i="39"/>
  <c r="N670" i="39"/>
  <c r="N1225" i="39"/>
  <c r="L43" i="39"/>
  <c r="N729" i="39"/>
  <c r="L514" i="39"/>
  <c r="L1312" i="39"/>
  <c r="L1258" i="39"/>
  <c r="M1480" i="39"/>
  <c r="L1586" i="39"/>
  <c r="N900" i="39"/>
  <c r="L1042" i="39"/>
  <c r="M1632" i="39"/>
  <c r="L1153" i="39"/>
  <c r="N1590" i="39"/>
  <c r="M1350" i="39"/>
  <c r="L559" i="39"/>
  <c r="N761" i="39"/>
  <c r="N510" i="39"/>
  <c r="N946" i="39"/>
  <c r="N1110" i="39"/>
  <c r="N309" i="39"/>
  <c r="M1154" i="39"/>
  <c r="N850" i="39"/>
  <c r="L83" i="39"/>
  <c r="L79" i="39"/>
  <c r="M1333" i="39"/>
  <c r="L297" i="39"/>
  <c r="N1112" i="39"/>
  <c r="L1657" i="39"/>
  <c r="N1595" i="39"/>
  <c r="M1572" i="39"/>
  <c r="N935" i="39"/>
  <c r="N1051" i="39"/>
  <c r="N1212" i="39"/>
  <c r="N1703" i="39"/>
  <c r="N1372" i="39"/>
  <c r="M602" i="39"/>
  <c r="M825" i="39"/>
  <c r="N712" i="39"/>
  <c r="M1596" i="39"/>
  <c r="L655" i="39"/>
  <c r="N1133" i="39"/>
  <c r="L340" i="39"/>
  <c r="N586" i="39"/>
  <c r="N304" i="39"/>
  <c r="L632" i="39"/>
  <c r="M1145" i="39"/>
  <c r="M1663" i="39"/>
  <c r="L1602" i="39"/>
  <c r="M1416" i="39"/>
  <c r="N1260" i="39"/>
  <c r="L1341" i="39"/>
  <c r="M1038" i="39"/>
  <c r="M1667" i="39"/>
  <c r="N1082" i="39"/>
  <c r="L714" i="39"/>
  <c r="N1088" i="39"/>
  <c r="L1177" i="39"/>
  <c r="N370" i="39"/>
  <c r="M345" i="39"/>
  <c r="N1089" i="39"/>
  <c r="N1664" i="39"/>
  <c r="M1472" i="39"/>
  <c r="N1287" i="39"/>
  <c r="L638" i="39"/>
  <c r="M1131" i="39"/>
  <c r="N1246" i="39"/>
  <c r="M1212" i="39"/>
  <c r="M667" i="39"/>
  <c r="M32" i="39"/>
  <c r="L1663" i="39"/>
  <c r="M1108" i="39"/>
  <c r="N1409" i="39"/>
  <c r="N1373" i="39"/>
  <c r="N1369" i="39"/>
  <c r="L1390" i="39"/>
  <c r="N1699" i="39"/>
  <c r="N1694" i="39"/>
  <c r="N446" i="39"/>
  <c r="M493" i="39"/>
  <c r="N1160" i="39"/>
  <c r="M994" i="39"/>
  <c r="N231" i="39"/>
  <c r="N123" i="39"/>
  <c r="N907" i="39"/>
  <c r="L1077" i="39"/>
  <c r="M615" i="39"/>
  <c r="M214" i="39"/>
  <c r="L684" i="39"/>
  <c r="M747" i="39"/>
  <c r="M588" i="39"/>
  <c r="N390" i="39"/>
  <c r="N455" i="39"/>
  <c r="N861" i="39"/>
  <c r="N930" i="39"/>
  <c r="M424" i="39"/>
  <c r="N1329" i="39"/>
  <c r="M433" i="39"/>
  <c r="N697" i="39"/>
  <c r="M302" i="39"/>
  <c r="N734" i="39"/>
  <c r="N372" i="39"/>
  <c r="N923" i="39"/>
  <c r="N511" i="39"/>
  <c r="N1539" i="39"/>
  <c r="L1225" i="39"/>
  <c r="N331" i="39"/>
  <c r="L1273" i="39"/>
  <c r="L1628" i="39"/>
  <c r="N394" i="39"/>
  <c r="M1279" i="39"/>
  <c r="M607" i="39"/>
  <c r="N714" i="39"/>
  <c r="M759" i="39"/>
  <c r="L919" i="39"/>
  <c r="N626" i="39"/>
  <c r="N335" i="39"/>
  <c r="N80" i="39"/>
  <c r="M1683" i="39"/>
  <c r="M1312" i="39"/>
  <c r="M368" i="39"/>
  <c r="N1083" i="39"/>
  <c r="M371" i="39"/>
  <c r="M564" i="39"/>
  <c r="L1217" i="39"/>
  <c r="L152" i="39"/>
  <c r="N342" i="39"/>
  <c r="N1663" i="39"/>
  <c r="M1430" i="39"/>
  <c r="N291" i="39"/>
  <c r="M181" i="39"/>
  <c r="L243" i="39"/>
  <c r="L815" i="39"/>
  <c r="N1692" i="39"/>
  <c r="L268" i="39"/>
  <c r="L1695" i="39"/>
  <c r="N940" i="39"/>
  <c r="L640" i="39"/>
  <c r="M795" i="39"/>
  <c r="N929" i="39"/>
  <c r="M698" i="39"/>
  <c r="N1318" i="39"/>
  <c r="N480" i="39"/>
  <c r="L421" i="39"/>
  <c r="M77" i="39"/>
  <c r="M656" i="39"/>
  <c r="L1650" i="39"/>
  <c r="L1712" i="39"/>
  <c r="L318" i="39"/>
  <c r="N793" i="39"/>
  <c r="M1599" i="39"/>
  <c r="N48" i="39"/>
  <c r="M464" i="39"/>
  <c r="M507" i="39"/>
  <c r="N1610" i="39"/>
  <c r="L234" i="39"/>
  <c r="M321" i="39"/>
  <c r="L1486" i="39"/>
  <c r="N829" i="39"/>
  <c r="N1184" i="39"/>
  <c r="N1508" i="39"/>
  <c r="N1658" i="39"/>
  <c r="N781" i="39"/>
  <c r="L513" i="39"/>
  <c r="M355" i="39"/>
  <c r="N157" i="39"/>
  <c r="M1021" i="39"/>
  <c r="L1059" i="39"/>
  <c r="N1668" i="39"/>
  <c r="L416" i="39"/>
  <c r="M1047" i="39"/>
  <c r="M706" i="39"/>
  <c r="N1655" i="39"/>
  <c r="L1034" i="39"/>
  <c r="L1437" i="39"/>
  <c r="N1641" i="39"/>
  <c r="N492" i="39"/>
  <c r="L1386" i="39"/>
  <c r="N727" i="39"/>
  <c r="M1630" i="39"/>
  <c r="M1709" i="39"/>
  <c r="L1615" i="39"/>
  <c r="N1648" i="39"/>
  <c r="M1094" i="39"/>
  <c r="M864" i="39"/>
  <c r="L874" i="39"/>
  <c r="N490" i="39"/>
  <c r="L977" i="39"/>
  <c r="N1503" i="39"/>
  <c r="M933" i="39"/>
  <c r="L1433" i="39"/>
  <c r="N828" i="39"/>
  <c r="L1627" i="39"/>
  <c r="L65" i="39"/>
  <c r="L911" i="39"/>
  <c r="L767" i="39"/>
  <c r="M158" i="39"/>
  <c r="M1555" i="39"/>
  <c r="N840" i="39"/>
  <c r="N69" i="39"/>
  <c r="L1509" i="39"/>
  <c r="L667" i="39"/>
  <c r="N632" i="39"/>
  <c r="M1144" i="39"/>
  <c r="M554" i="39"/>
  <c r="N1649" i="39"/>
  <c r="M304" i="39"/>
  <c r="L1726" i="39"/>
  <c r="M858" i="39"/>
  <c r="L666" i="39"/>
  <c r="L459" i="39"/>
  <c r="L1152" i="39"/>
  <c r="N191" i="39"/>
  <c r="N1598" i="39"/>
  <c r="L1087" i="39"/>
  <c r="N890" i="39"/>
  <c r="L579" i="39"/>
  <c r="L1154" i="39"/>
  <c r="N399" i="39"/>
  <c r="M940" i="39"/>
  <c r="M1422" i="39"/>
  <c r="N1638" i="39"/>
  <c r="N1190" i="39"/>
  <c r="N846" i="39"/>
  <c r="L81" i="39"/>
  <c r="N1458" i="39"/>
  <c r="N398" i="39"/>
  <c r="N1408" i="39"/>
  <c r="N1602" i="39"/>
  <c r="M592" i="39"/>
  <c r="M1404" i="39"/>
  <c r="L927" i="39"/>
  <c r="N1274" i="39"/>
  <c r="M610" i="39"/>
  <c r="N427" i="39"/>
  <c r="M1395" i="39"/>
  <c r="M1471" i="39"/>
  <c r="M1690" i="39"/>
  <c r="N773" i="39"/>
  <c r="N1079" i="39"/>
  <c r="L1656" i="39"/>
  <c r="L984" i="39"/>
  <c r="L1606" i="39"/>
  <c r="N740" i="39"/>
  <c r="N1700" i="39"/>
  <c r="M60" i="39"/>
  <c r="N294" i="39"/>
  <c r="N1587" i="39"/>
  <c r="L890" i="39"/>
  <c r="N802" i="39"/>
  <c r="N888" i="39"/>
  <c r="N60" i="39"/>
  <c r="L410" i="39"/>
  <c r="M1554" i="39"/>
  <c r="L1595" i="39"/>
  <c r="N1179" i="39"/>
  <c r="M411" i="39"/>
  <c r="M1603" i="39"/>
  <c r="N457" i="39"/>
  <c r="M560" i="39"/>
  <c r="M990" i="39"/>
  <c r="N340" i="39"/>
  <c r="M1326" i="39"/>
  <c r="M630" i="39"/>
  <c r="L27" i="39"/>
  <c r="N1688" i="39"/>
  <c r="M981" i="39"/>
  <c r="M1658" i="39"/>
  <c r="N531" i="39"/>
  <c r="M959" i="39"/>
  <c r="L407" i="39"/>
  <c r="N1492" i="39"/>
  <c r="N485" i="39"/>
  <c r="L1601" i="39"/>
  <c r="M734" i="39"/>
  <c r="M998" i="39"/>
  <c r="N1634" i="39"/>
  <c r="L1285" i="39"/>
  <c r="N804" i="39"/>
  <c r="M1392" i="39"/>
  <c r="M1656" i="39"/>
  <c r="L881" i="39"/>
  <c r="M1530" i="39"/>
  <c r="L1692" i="39"/>
  <c r="M142" i="39"/>
  <c r="L1460" i="39"/>
  <c r="M871" i="39"/>
  <c r="N789" i="39"/>
  <c r="M427" i="39"/>
  <c r="M1303" i="39"/>
  <c r="L1708" i="39"/>
  <c r="M784" i="39"/>
  <c r="N1589" i="39"/>
  <c r="L1309" i="39"/>
  <c r="N947" i="39"/>
  <c r="M165" i="39"/>
  <c r="N1583" i="39"/>
  <c r="N20" i="39"/>
  <c r="M891" i="39"/>
  <c r="N732" i="39"/>
  <c r="N1637" i="39"/>
  <c r="L1235" i="39"/>
  <c r="M1150" i="39"/>
  <c r="L1345" i="39"/>
  <c r="L718" i="39"/>
  <c r="N1140" i="39"/>
  <c r="M1566" i="39"/>
  <c r="L404" i="39"/>
  <c r="M1002" i="39"/>
  <c r="L1527" i="39"/>
  <c r="L484" i="39"/>
  <c r="L1069" i="39"/>
  <c r="L1701" i="39"/>
  <c r="M6" i="39"/>
  <c r="N345" i="39"/>
  <c r="N817" i="39"/>
  <c r="L418" i="39"/>
  <c r="N443" i="39"/>
  <c r="M519" i="39"/>
  <c r="L1206" i="39"/>
  <c r="N325" i="39"/>
  <c r="L620" i="39"/>
  <c r="M1211" i="39"/>
  <c r="N1309" i="39"/>
  <c r="M851" i="39"/>
  <c r="L637" i="39"/>
  <c r="N792" i="39"/>
  <c r="L1242" i="39"/>
  <c r="L940" i="39"/>
  <c r="L503" i="39"/>
  <c r="M566" i="39"/>
  <c r="L851" i="39"/>
  <c r="L1618" i="39"/>
  <c r="L589" i="39"/>
  <c r="M1356" i="39"/>
  <c r="L1619" i="39"/>
  <c r="N1104" i="39"/>
  <c r="L1318" i="39"/>
  <c r="M869" i="39"/>
  <c r="M180" i="39"/>
  <c r="L1160" i="39"/>
  <c r="L515" i="39"/>
  <c r="L1214" i="39"/>
  <c r="L701" i="39"/>
  <c r="N986" i="39"/>
  <c r="L137" i="39"/>
  <c r="L1435" i="39"/>
  <c r="N601" i="39"/>
  <c r="N1357" i="39"/>
  <c r="L1574" i="39"/>
  <c r="M1694" i="39"/>
  <c r="L1175" i="39"/>
  <c r="N1625" i="39"/>
  <c r="L1299" i="39"/>
  <c r="M792" i="39"/>
  <c r="L225" i="39"/>
  <c r="N1679" i="39"/>
  <c r="M1259" i="39"/>
  <c r="M505" i="39"/>
  <c r="N1231" i="39"/>
  <c r="L1361" i="39"/>
  <c r="M644" i="39"/>
  <c r="L1147" i="39"/>
  <c r="N1612" i="39"/>
  <c r="M676" i="39"/>
  <c r="L1375" i="39"/>
  <c r="L1598" i="39"/>
  <c r="M1512" i="39"/>
  <c r="L1555" i="39"/>
  <c r="L1491" i="39"/>
  <c r="L1301" i="39"/>
  <c r="L453" i="39"/>
  <c r="N515" i="39"/>
  <c r="N46" i="39"/>
  <c r="N1162" i="39"/>
  <c r="L1088" i="39"/>
  <c r="L750" i="39"/>
  <c r="N707" i="39"/>
  <c r="M835" i="39"/>
  <c r="N1282" i="39"/>
  <c r="M552" i="39"/>
  <c r="N1053" i="39"/>
  <c r="M356" i="39"/>
  <c r="M49" i="39"/>
  <c r="N1124" i="39"/>
  <c r="L1005" i="39"/>
  <c r="M574" i="39"/>
  <c r="M1165" i="39"/>
  <c r="N679" i="39"/>
  <c r="N1161" i="39"/>
  <c r="L1279" i="39"/>
  <c r="M288" i="39"/>
  <c r="L829" i="39"/>
  <c r="N675" i="39"/>
  <c r="L426" i="39"/>
  <c r="N589" i="39"/>
  <c r="M309" i="39"/>
  <c r="N110" i="39"/>
  <c r="L680" i="39"/>
  <c r="M119" i="39"/>
  <c r="N1138" i="39"/>
  <c r="N1301" i="39"/>
  <c r="N404" i="39"/>
  <c r="N322" i="39"/>
  <c r="N283" i="39"/>
  <c r="M909" i="39"/>
  <c r="M670" i="39"/>
  <c r="M1325" i="39"/>
  <c r="M1030" i="39"/>
  <c r="M1019" i="39"/>
  <c r="L1440" i="39"/>
  <c r="L1654" i="39"/>
  <c r="L643" i="39"/>
  <c r="N250" i="39"/>
  <c r="L599" i="39"/>
  <c r="L28" i="39"/>
  <c r="L380" i="39"/>
  <c r="L1396" i="39"/>
  <c r="M1024" i="39"/>
  <c r="M1565" i="39"/>
  <c r="M1318" i="39"/>
  <c r="M68" i="39"/>
  <c r="M502" i="39"/>
  <c r="L33" i="39"/>
  <c r="L36" i="39"/>
  <c r="L1382" i="39"/>
  <c r="N1416" i="39"/>
  <c r="L625" i="39"/>
  <c r="M1175" i="39"/>
  <c r="N95" i="39"/>
  <c r="M985" i="39"/>
  <c r="L659" i="39"/>
  <c r="N599" i="39"/>
  <c r="N726" i="39"/>
  <c r="L746" i="39"/>
  <c r="L1362" i="39"/>
  <c r="N1111" i="39"/>
  <c r="M451" i="39"/>
  <c r="N296" i="39"/>
  <c r="N98" i="39"/>
  <c r="M115" i="39"/>
  <c r="N808" i="39"/>
  <c r="N914" i="39"/>
  <c r="M767" i="39"/>
  <c r="L905" i="39"/>
  <c r="M1141" i="39"/>
  <c r="N458" i="39"/>
  <c r="M754" i="39"/>
  <c r="N622" i="39"/>
  <c r="N1723" i="39"/>
  <c r="N600" i="39"/>
  <c r="M1557" i="39"/>
  <c r="L1378" i="39"/>
  <c r="L310" i="39"/>
  <c r="N255" i="39"/>
  <c r="N1101" i="39"/>
  <c r="M1184" i="39"/>
  <c r="L1350" i="39"/>
  <c r="L672" i="39"/>
  <c r="N329" i="39"/>
  <c r="L960" i="39"/>
  <c r="L1470" i="39"/>
  <c r="N1339" i="39"/>
  <c r="L110" i="39"/>
  <c r="M1225" i="39"/>
  <c r="N641" i="39"/>
  <c r="N262" i="39"/>
  <c r="M233" i="39"/>
  <c r="N1361" i="39"/>
  <c r="N818" i="39"/>
  <c r="N683" i="39"/>
  <c r="L1413" i="39"/>
  <c r="L858" i="39"/>
  <c r="L793" i="39"/>
  <c r="N1687" i="39"/>
  <c r="L1389" i="39"/>
  <c r="N1554" i="39"/>
  <c r="M1645" i="39"/>
  <c r="N1476" i="39"/>
  <c r="N581" i="39"/>
  <c r="N554" i="39"/>
  <c r="L801" i="39"/>
  <c r="L298" i="39"/>
  <c r="L1640" i="39"/>
  <c r="N73" i="39"/>
  <c r="N353" i="39"/>
  <c r="L946" i="39"/>
  <c r="M1286" i="39"/>
  <c r="L1315" i="39"/>
  <c r="M1003" i="39"/>
  <c r="L572" i="39"/>
  <c r="N1500" i="39"/>
  <c r="M1629" i="39"/>
  <c r="M970" i="39"/>
  <c r="M856" i="39"/>
  <c r="N1518" i="39"/>
  <c r="M396" i="39"/>
  <c r="M1162" i="39"/>
  <c r="M648" i="39"/>
  <c r="N826" i="39"/>
  <c r="N1313" i="39"/>
  <c r="M622" i="39"/>
  <c r="M328" i="39"/>
  <c r="N1436" i="39"/>
  <c r="N376" i="39"/>
  <c r="L1137" i="39"/>
  <c r="N311" i="39"/>
  <c r="N1158" i="39"/>
  <c r="N614" i="39"/>
  <c r="M721" i="39"/>
  <c r="M510" i="39"/>
  <c r="M372" i="39"/>
  <c r="N1298" i="39"/>
  <c r="L1103" i="39"/>
  <c r="M627" i="39"/>
  <c r="N652" i="39"/>
  <c r="L1136" i="39"/>
  <c r="M494" i="39"/>
  <c r="L1039" i="39"/>
  <c r="L368" i="39"/>
  <c r="M917" i="39"/>
  <c r="N1217" i="39"/>
  <c r="M423" i="39"/>
  <c r="L1449" i="39"/>
  <c r="L765" i="39"/>
  <c r="N1600" i="39"/>
  <c r="L799" i="39"/>
  <c r="M1029" i="39"/>
  <c r="N377" i="39"/>
  <c r="N1433" i="39"/>
  <c r="N1683" i="39"/>
  <c r="N870" i="39"/>
  <c r="M457" i="39"/>
  <c r="N1183" i="39"/>
  <c r="M779" i="39"/>
  <c r="M1351" i="39"/>
  <c r="M1098" i="39"/>
  <c r="M1722" i="39"/>
  <c r="L1356" i="39"/>
  <c r="N877" i="39"/>
  <c r="M633" i="39"/>
  <c r="L1706" i="39"/>
  <c r="M17" i="39"/>
  <c r="L868" i="39"/>
  <c r="L1610" i="39"/>
  <c r="L634" i="39"/>
  <c r="M169" i="39"/>
  <c r="N862" i="39"/>
  <c r="N551" i="39"/>
  <c r="L1613" i="39"/>
  <c r="N202" i="39"/>
  <c r="M1413" i="39"/>
  <c r="L1006" i="39"/>
  <c r="N54" i="39"/>
  <c r="M565" i="39"/>
  <c r="L1003" i="39"/>
  <c r="M1235" i="39"/>
  <c r="N995" i="39"/>
  <c r="M1575" i="39"/>
  <c r="N1481" i="39"/>
  <c r="M1073" i="39"/>
  <c r="M1423" i="39"/>
  <c r="M797" i="39"/>
  <c r="L337" i="39"/>
  <c r="N1643" i="39"/>
  <c r="M1192" i="39"/>
  <c r="M1564" i="39"/>
  <c r="L1014" i="39"/>
  <c r="M987" i="39"/>
  <c r="N1705" i="39"/>
  <c r="L1722" i="39"/>
  <c r="M1284" i="39"/>
  <c r="L472" i="39"/>
  <c r="L72" i="39"/>
  <c r="M1473" i="39"/>
  <c r="M1661" i="39"/>
  <c r="L1122" i="39"/>
  <c r="M672" i="39"/>
  <c r="N535" i="39"/>
  <c r="M1689" i="39"/>
  <c r="N953" i="39"/>
  <c r="N955" i="39"/>
  <c r="N55" i="39"/>
  <c r="M407" i="39"/>
  <c r="N563" i="39"/>
  <c r="L377" i="39"/>
  <c r="M840" i="39"/>
  <c r="L1556" i="39"/>
  <c r="L1140" i="39"/>
  <c r="N1141" i="39"/>
  <c r="N1030" i="39"/>
  <c r="M1353" i="39"/>
  <c r="M849" i="39"/>
  <c r="L1666" i="39"/>
  <c r="L789" i="39"/>
  <c r="M351" i="39"/>
  <c r="L251" i="39"/>
  <c r="M1627" i="39"/>
  <c r="L1302" i="39"/>
  <c r="L1083" i="39"/>
  <c r="M1166" i="39"/>
  <c r="N1505" i="39"/>
  <c r="N1449" i="39"/>
  <c r="L70" i="39"/>
  <c r="L1377" i="39"/>
  <c r="M977" i="39"/>
  <c r="N1516" i="39"/>
  <c r="L721" i="39"/>
  <c r="N189" i="39"/>
  <c r="L206" i="39"/>
  <c r="N1220" i="39"/>
  <c r="L1200" i="39"/>
  <c r="M409" i="39"/>
  <c r="L1429" i="39"/>
  <c r="M1637" i="39"/>
  <c r="N1513" i="39"/>
  <c r="L1395" i="39"/>
  <c r="N406" i="39"/>
  <c r="M619" i="39"/>
  <c r="N1238" i="39"/>
  <c r="L1533" i="39"/>
  <c r="M193" i="39"/>
  <c r="L1369" i="39"/>
  <c r="N582" i="39"/>
  <c r="L1454" i="39"/>
  <c r="M716" i="39"/>
  <c r="M1263" i="39"/>
  <c r="N779" i="39"/>
  <c r="M1445" i="39"/>
  <c r="L224" i="39"/>
  <c r="M1724" i="39"/>
  <c r="L871" i="39"/>
  <c r="L1652" i="39"/>
  <c r="L1237" i="39"/>
  <c r="N1239" i="39"/>
  <c r="N1639" i="39"/>
  <c r="N1078" i="39"/>
  <c r="L1180" i="39"/>
  <c r="N107" i="39"/>
  <c r="M1439" i="39"/>
  <c r="L1448" i="39"/>
  <c r="M155" i="39"/>
  <c r="M765" i="39"/>
  <c r="L172" i="39"/>
  <c r="M1313" i="39"/>
  <c r="L174" i="39"/>
  <c r="M1534" i="39"/>
  <c r="L811" i="39"/>
  <c r="M1428" i="39"/>
  <c r="L937" i="39"/>
  <c r="L1251" i="39"/>
  <c r="L285" i="39"/>
  <c r="M954" i="39"/>
  <c r="M1308" i="39"/>
  <c r="N938" i="39"/>
  <c r="L988" i="39"/>
  <c r="M942" i="39"/>
  <c r="M916" i="39"/>
  <c r="L181" i="39"/>
  <c r="N786" i="39"/>
  <c r="M728" i="39"/>
  <c r="M413" i="39"/>
  <c r="M282" i="39"/>
  <c r="M1096" i="39"/>
  <c r="M1088" i="39"/>
  <c r="L329" i="39"/>
  <c r="N1528" i="39"/>
  <c r="L535" i="39"/>
  <c r="L948" i="39"/>
  <c r="L1419" i="39"/>
  <c r="M1246" i="39"/>
  <c r="M159" i="39"/>
  <c r="L1085" i="39"/>
  <c r="L681" i="39"/>
  <c r="N18" i="39"/>
  <c r="L506" i="39"/>
  <c r="N1050" i="39"/>
  <c r="M1015" i="39"/>
  <c r="L1518" i="39"/>
  <c r="N1004" i="39"/>
  <c r="M1403" i="39"/>
  <c r="N748" i="39"/>
  <c r="L1645" i="39"/>
  <c r="M1643" i="39"/>
  <c r="N1283" i="39"/>
  <c r="M1223" i="39"/>
  <c r="M1696" i="39"/>
  <c r="M1697" i="39"/>
  <c r="L588" i="39"/>
  <c r="M1374" i="39"/>
  <c r="M1628" i="39"/>
  <c r="L1366" i="39"/>
  <c r="L1721" i="39"/>
  <c r="N538" i="39"/>
  <c r="N1230" i="39"/>
  <c r="N682" i="39"/>
  <c r="M867" i="39"/>
  <c r="M863" i="39"/>
  <c r="M208" i="39"/>
  <c r="N270" i="39"/>
  <c r="M1032" i="39"/>
  <c r="L1571" i="39"/>
  <c r="L978" i="39"/>
  <c r="M435" i="39"/>
  <c r="M1581" i="39"/>
  <c r="L1078" i="39"/>
  <c r="L612" i="39"/>
  <c r="M1182" i="39"/>
  <c r="M1369" i="39"/>
  <c r="M589" i="39"/>
  <c r="M562" i="39"/>
  <c r="M331" i="39"/>
  <c r="N361" i="39"/>
  <c r="N1534" i="39"/>
  <c r="L1359" i="39"/>
  <c r="L716" i="39"/>
  <c r="N1443" i="39"/>
  <c r="N1696" i="39"/>
  <c r="L1455" i="39"/>
  <c r="M1191" i="39"/>
  <c r="M1135" i="39"/>
  <c r="M614" i="39"/>
  <c r="M982" i="39"/>
  <c r="N903" i="39"/>
  <c r="M1646" i="39"/>
  <c r="N1604" i="39"/>
  <c r="M1511" i="39"/>
  <c r="L828" i="39"/>
  <c r="L1363" i="39"/>
  <c r="N1321" i="39"/>
  <c r="N692" i="39"/>
  <c r="N1645" i="39"/>
  <c r="L1343" i="39"/>
  <c r="L817" i="39"/>
  <c r="M1625" i="39"/>
  <c r="N1261" i="39"/>
  <c r="L475" i="39"/>
  <c r="M1232" i="39"/>
  <c r="L573" i="39"/>
  <c r="L556" i="39"/>
  <c r="L1243" i="39"/>
  <c r="N623" i="39"/>
  <c r="L1529" i="39"/>
  <c r="L737" i="39"/>
  <c r="N1438" i="39"/>
  <c r="M946" i="39"/>
  <c r="N1465" i="39"/>
  <c r="L1450" i="39"/>
  <c r="L1669" i="39"/>
  <c r="L373" i="39"/>
  <c r="N765" i="39"/>
  <c r="M98" i="39"/>
  <c r="M1023" i="39"/>
  <c r="N1071" i="39"/>
  <c r="N1271" i="39"/>
  <c r="N1115" i="39"/>
  <c r="L1097" i="39"/>
  <c r="L1647" i="39"/>
  <c r="M945" i="39"/>
  <c r="M354" i="39"/>
  <c r="M689" i="39"/>
  <c r="M347" i="39"/>
  <c r="N201" i="39"/>
  <c r="M455" i="39"/>
  <c r="N7" i="39"/>
  <c r="M1711" i="39"/>
  <c r="N79" i="39"/>
  <c r="L979" i="39"/>
  <c r="N811" i="39"/>
  <c r="L1674" i="39"/>
  <c r="N694" i="39"/>
  <c r="L1632" i="39"/>
  <c r="M301" i="39"/>
  <c r="M322" i="39"/>
  <c r="N666" i="39"/>
  <c r="L271" i="39"/>
  <c r="L741" i="39"/>
  <c r="N1651" i="39"/>
  <c r="N411" i="39"/>
  <c r="L595" i="39"/>
  <c r="N685" i="39"/>
  <c r="M1218" i="39"/>
  <c r="L1488" i="39"/>
  <c r="L1423" i="39"/>
  <c r="M1482" i="39"/>
  <c r="L997" i="39"/>
  <c r="M163" i="39"/>
  <c r="L393" i="39"/>
  <c r="M1252" i="39"/>
  <c r="L1096" i="39"/>
  <c r="L462" i="39"/>
  <c r="N461" i="39"/>
  <c r="M399" i="39"/>
  <c r="L1333" i="39"/>
  <c r="N755" i="39"/>
  <c r="M231" i="39"/>
  <c r="L1546" i="39"/>
  <c r="N677" i="39"/>
  <c r="L970" i="39"/>
  <c r="L809" i="39"/>
  <c r="L270" i="39"/>
  <c r="N778" i="39"/>
  <c r="L446" i="39"/>
  <c r="N1237" i="39"/>
  <c r="L274" i="39"/>
  <c r="M44" i="39"/>
  <c r="M437" i="39"/>
  <c r="L1713" i="39"/>
  <c r="L615" i="39"/>
  <c r="M1037" i="39"/>
  <c r="N424" i="39"/>
  <c r="L646" i="39"/>
  <c r="N519" i="39"/>
  <c r="M262" i="39"/>
  <c r="M1035" i="39"/>
  <c r="L1084" i="39"/>
  <c r="L471" i="39"/>
  <c r="N1240" i="39"/>
  <c r="N1478" i="39"/>
  <c r="L754" i="39"/>
  <c r="L1697" i="39"/>
  <c r="M1465" i="39"/>
  <c r="M547" i="39"/>
  <c r="L630" i="39"/>
  <c r="N1312" i="39"/>
  <c r="N299" i="39"/>
  <c r="L648" i="39"/>
  <c r="N45" i="39"/>
  <c r="M235" i="39"/>
  <c r="L73" i="39"/>
  <c r="M108" i="39"/>
  <c r="L1493" i="39"/>
  <c r="M700" i="39"/>
  <c r="L1607" i="39"/>
  <c r="N1226" i="39"/>
  <c r="N898" i="39"/>
  <c r="N569" i="39"/>
  <c r="L248" i="39"/>
  <c r="L1057" i="39"/>
  <c r="L356" i="39"/>
  <c r="M513" i="39"/>
  <c r="M1161" i="39"/>
  <c r="N1017" i="39"/>
  <c r="N1468" i="39"/>
  <c r="M458" i="39"/>
  <c r="M1600" i="39"/>
  <c r="M531" i="39"/>
  <c r="M1026" i="39"/>
  <c r="M291" i="39"/>
  <c r="M751" i="39"/>
  <c r="M314" i="39"/>
  <c r="L1511" i="39"/>
  <c r="N1636" i="39"/>
  <c r="L1563" i="39"/>
  <c r="L1579" i="39"/>
  <c r="M1483" i="39"/>
  <c r="M1389" i="39"/>
  <c r="M812" i="39"/>
  <c r="M931" i="39"/>
  <c r="M1502" i="39"/>
  <c r="M1651" i="39"/>
  <c r="L1415" i="39"/>
  <c r="M357" i="39"/>
  <c r="M973" i="39"/>
  <c r="M337" i="39"/>
  <c r="N89" i="39"/>
  <c r="M518" i="39"/>
  <c r="M907" i="39"/>
  <c r="L560" i="39"/>
  <c r="L1205" i="39"/>
  <c r="M1393" i="39"/>
  <c r="L690" i="39"/>
  <c r="L1234" i="39"/>
  <c r="N943" i="39"/>
  <c r="N1277" i="39"/>
  <c r="M514" i="39"/>
  <c r="N1054" i="39"/>
  <c r="M782" i="39"/>
  <c r="N805" i="39"/>
  <c r="L921" i="39"/>
  <c r="M789" i="39"/>
  <c r="N1018" i="39"/>
  <c r="L1387" i="39"/>
  <c r="N1005" i="39"/>
  <c r="M289" i="39"/>
  <c r="N1367" i="39"/>
  <c r="L1330" i="39"/>
  <c r="N1344" i="39"/>
  <c r="M1594" i="39"/>
  <c r="N49" i="39"/>
  <c r="L68" i="39"/>
  <c r="M1571" i="39"/>
  <c r="N434" i="39"/>
  <c r="M1585" i="39"/>
  <c r="L763" i="39"/>
  <c r="M279" i="39"/>
  <c r="N806" i="39"/>
  <c r="N1633" i="39"/>
  <c r="N1609" i="39"/>
  <c r="N609" i="39"/>
  <c r="N160" i="39"/>
  <c r="L586" i="39"/>
  <c r="M190" i="39"/>
  <c r="M1380" i="39"/>
  <c r="M1273" i="39"/>
  <c r="N799" i="39"/>
  <c r="N918" i="39"/>
  <c r="N525" i="39"/>
  <c r="N1447" i="39"/>
  <c r="M320" i="39"/>
  <c r="N256" i="39"/>
  <c r="M1124" i="39"/>
  <c r="L553" i="39"/>
  <c r="M922" i="39"/>
  <c r="N1337" i="39"/>
  <c r="N718" i="39"/>
  <c r="N735" i="39"/>
  <c r="M1357" i="39"/>
  <c r="L798" i="39"/>
  <c r="N130" i="39"/>
  <c r="M1411" i="39"/>
  <c r="M476" i="39"/>
  <c r="N463" i="39"/>
  <c r="L66" i="39"/>
  <c r="M1005" i="39"/>
  <c r="L873" i="39"/>
  <c r="M178" i="39"/>
  <c r="N364" i="39"/>
  <c r="M388" i="39"/>
  <c r="M1299" i="39"/>
  <c r="L1093" i="39"/>
  <c r="L918" i="39"/>
  <c r="L304" i="39"/>
  <c r="L1660" i="39"/>
  <c r="M1049" i="39"/>
  <c r="M1177" i="39"/>
  <c r="M74" i="39"/>
  <c r="N1268" i="39"/>
  <c r="M935" i="39"/>
  <c r="M1725" i="39"/>
  <c r="L91" i="39"/>
  <c r="M1036" i="39"/>
  <c r="M979" i="39"/>
  <c r="N1386" i="39"/>
  <c r="L369" i="39"/>
  <c r="M422" i="39"/>
  <c r="M1456" i="39"/>
  <c r="M664" i="39"/>
  <c r="L338" i="39"/>
  <c r="L488" i="39"/>
  <c r="N906" i="39"/>
  <c r="N1457" i="39"/>
  <c r="L1485" i="39"/>
  <c r="M806" i="39"/>
  <c r="M1153" i="39"/>
  <c r="L351" i="39"/>
  <c r="L820" i="39"/>
  <c r="L1403" i="39"/>
  <c r="M1550" i="39"/>
  <c r="N1346" i="39"/>
  <c r="L1120" i="39"/>
  <c r="N1066" i="39"/>
  <c r="L1410" i="39"/>
  <c r="L1704" i="39"/>
  <c r="N1581" i="39"/>
  <c r="N1299" i="39"/>
  <c r="N187" i="39"/>
  <c r="N756" i="39"/>
  <c r="M147" i="39"/>
  <c r="M201" i="39"/>
  <c r="N241" i="39"/>
  <c r="N84" i="39"/>
  <c r="L668" i="39"/>
  <c r="M553" i="39"/>
  <c r="N207" i="39"/>
  <c r="N629" i="39"/>
  <c r="M1146" i="39"/>
  <c r="N1174" i="39"/>
  <c r="N392" i="39"/>
  <c r="L19" i="39"/>
  <c r="N1081" i="39"/>
  <c r="L875" i="39"/>
  <c r="L1155" i="39"/>
  <c r="L104" i="39"/>
  <c r="N410" i="39"/>
  <c r="M429" i="39"/>
  <c r="N631" i="39"/>
  <c r="N625" i="39"/>
  <c r="N313" i="39"/>
  <c r="L709" i="39"/>
  <c r="L183" i="39"/>
  <c r="M1330" i="39"/>
  <c r="M993" i="39"/>
  <c r="N1176" i="39"/>
  <c r="M1710" i="39"/>
  <c r="N505" i="39"/>
  <c r="N1269" i="39"/>
  <c r="M63" i="39"/>
  <c r="L1102" i="39"/>
  <c r="N1108" i="39"/>
  <c r="L88" i="39"/>
  <c r="M545" i="39"/>
  <c r="M1201" i="39"/>
  <c r="N1706" i="39"/>
  <c r="M73" i="39"/>
  <c r="M1290" i="39"/>
  <c r="L745" i="39"/>
  <c r="L1172" i="39"/>
  <c r="M546" i="39"/>
  <c r="N575" i="39"/>
  <c r="L865" i="39"/>
  <c r="N1067" i="39"/>
  <c r="N539" i="39"/>
  <c r="N703" i="39"/>
  <c r="M974" i="39"/>
  <c r="L679" i="39"/>
  <c r="N467" i="39"/>
  <c r="M11" i="39"/>
  <c r="M47" i="39"/>
  <c r="L700" i="39"/>
  <c r="L1023" i="39"/>
  <c r="L1274" i="39"/>
  <c r="M814" i="39"/>
  <c r="M1531" i="39"/>
  <c r="L901" i="39"/>
  <c r="M81" i="39"/>
  <c r="L131" i="39"/>
  <c r="L823" i="39"/>
  <c r="N1149" i="39"/>
  <c r="L382" i="39"/>
  <c r="M46" i="39"/>
  <c r="N1194" i="39"/>
  <c r="N483" i="39"/>
  <c r="M474" i="39"/>
  <c r="M655" i="39"/>
  <c r="L71" i="39"/>
  <c r="M9" i="39"/>
  <c r="N169" i="39"/>
  <c r="N540" i="39"/>
  <c r="L917" i="39"/>
  <c r="N1622" i="39"/>
  <c r="L796" i="39"/>
  <c r="M408" i="39"/>
  <c r="M386" i="39"/>
  <c r="M117" i="39"/>
  <c r="L1477" i="39"/>
  <c r="M594" i="39"/>
  <c r="L162" i="39"/>
  <c r="L1089" i="39"/>
  <c r="L123" i="39"/>
  <c r="N9" i="39"/>
  <c r="M1074" i="39"/>
  <c r="M569" i="39"/>
  <c r="L367" i="39"/>
  <c r="N1187" i="39"/>
  <c r="M628" i="39"/>
  <c r="M245" i="39"/>
  <c r="N700" i="39"/>
  <c r="N473" i="39"/>
  <c r="N961" i="39"/>
  <c r="N1323" i="39"/>
  <c r="N402" i="39"/>
  <c r="L366" i="39"/>
  <c r="N1335" i="39"/>
  <c r="L1232" i="39"/>
  <c r="N230" i="39"/>
  <c r="N32" i="39"/>
  <c r="L401" i="39"/>
  <c r="N823" i="39"/>
  <c r="M541" i="39"/>
  <c r="N1284" i="39"/>
  <c r="M709" i="39"/>
  <c r="N565" i="39"/>
  <c r="M1062" i="39"/>
  <c r="N788" i="39"/>
  <c r="M1460" i="39"/>
  <c r="M529" i="39"/>
  <c r="L411" i="39"/>
  <c r="M472" i="39"/>
  <c r="N752" i="39"/>
  <c r="M1291" i="39"/>
  <c r="N952" i="39"/>
  <c r="L1101" i="39"/>
  <c r="N196" i="39"/>
  <c r="L544" i="39"/>
  <c r="N648" i="39"/>
  <c r="M242" i="39"/>
  <c r="M506" i="39"/>
  <c r="M1519" i="39"/>
  <c r="M741" i="39"/>
  <c r="M1563" i="39"/>
  <c r="L627" i="39"/>
  <c r="N1656" i="39"/>
  <c r="M1227" i="39"/>
  <c r="N42" i="39"/>
  <c r="N429" i="39"/>
  <c r="M832" i="39"/>
  <c r="L1714" i="39"/>
  <c r="N1223" i="39"/>
  <c r="M1702" i="39"/>
  <c r="M1148" i="39"/>
  <c r="N143" i="39"/>
  <c r="M330" i="39"/>
  <c r="L1050" i="39"/>
  <c r="N388" i="39"/>
  <c r="N516" i="39"/>
  <c r="L959" i="39"/>
  <c r="L1191" i="39"/>
  <c r="N423" i="39"/>
  <c r="L914" i="39"/>
  <c r="N305" i="39"/>
  <c r="M418" i="39"/>
  <c r="L175" i="39"/>
  <c r="N555" i="39"/>
  <c r="N1607" i="39"/>
  <c r="N1063" i="39"/>
  <c r="N813" i="39"/>
  <c r="M538" i="39"/>
  <c r="M326" i="39"/>
  <c r="M1060" i="39"/>
  <c r="N148" i="39"/>
  <c r="N395" i="39"/>
  <c r="L549" i="39"/>
  <c r="L1112" i="39"/>
  <c r="M1453" i="39"/>
  <c r="L8" i="39"/>
  <c r="L692" i="39"/>
  <c r="M926" i="39"/>
  <c r="N1273" i="39"/>
  <c r="N1055" i="39"/>
  <c r="N24" i="39"/>
  <c r="M590" i="39"/>
  <c r="L190" i="39"/>
  <c r="M234" i="39"/>
  <c r="N170" i="39"/>
  <c r="N1353" i="39"/>
  <c r="M787" i="39"/>
  <c r="L17" i="39"/>
  <c r="L722" i="39"/>
  <c r="M136" i="39"/>
  <c r="M637" i="39"/>
  <c r="L1158" i="39"/>
  <c r="L89" i="39"/>
  <c r="N1704" i="39"/>
  <c r="L706" i="39"/>
  <c r="M831" i="39"/>
  <c r="L201" i="39"/>
  <c r="L408" i="39"/>
  <c r="N1470" i="39"/>
  <c r="N1041" i="39"/>
  <c r="M1454" i="39"/>
  <c r="M223" i="39"/>
  <c r="L1353" i="39"/>
  <c r="M1128" i="39"/>
  <c r="L222" i="39"/>
  <c r="M1475" i="39"/>
  <c r="L529" i="39"/>
  <c r="L105" i="39"/>
  <c r="N265" i="39"/>
  <c r="M914" i="39"/>
  <c r="N275" i="39"/>
  <c r="M699" i="39"/>
  <c r="M910" i="39"/>
  <c r="M218" i="39"/>
  <c r="L931" i="39"/>
  <c r="N1591" i="39"/>
  <c r="M261" i="39"/>
  <c r="N696" i="39"/>
  <c r="N649" i="39"/>
  <c r="L533" i="39"/>
  <c r="L779" i="39"/>
  <c r="L1109" i="39"/>
  <c r="L213" i="39"/>
  <c r="N999" i="39"/>
  <c r="M1688" i="39"/>
  <c r="N1109" i="39"/>
  <c r="L567" i="39"/>
  <c r="M579" i="39"/>
  <c r="N982" i="39"/>
  <c r="N238" i="39"/>
  <c r="L653" i="39"/>
  <c r="N994" i="39"/>
  <c r="N1306" i="39"/>
  <c r="M1497" i="39"/>
  <c r="L1246" i="39"/>
  <c r="L277" i="39"/>
  <c r="M1188" i="39"/>
  <c r="L744" i="39"/>
  <c r="M450" i="39"/>
  <c r="L22" i="39"/>
  <c r="M1129" i="39"/>
  <c r="N15" i="39"/>
  <c r="N1398" i="39"/>
  <c r="N104" i="39"/>
  <c r="N1484" i="39"/>
  <c r="M395" i="39"/>
  <c r="L498" i="39"/>
  <c r="L1213" i="39"/>
  <c r="M898" i="39"/>
  <c r="N1389" i="39"/>
  <c r="N573" i="39"/>
  <c r="N1034" i="39"/>
  <c r="N637" i="39"/>
  <c r="M57" i="39"/>
  <c r="M139" i="39"/>
  <c r="L307" i="39"/>
  <c r="N210" i="39"/>
  <c r="N195" i="39"/>
  <c r="L157" i="39"/>
  <c r="L1132" i="39"/>
  <c r="N736" i="39"/>
  <c r="N12" i="39"/>
  <c r="M250" i="39"/>
  <c r="L330" i="39"/>
  <c r="N1097" i="39"/>
  <c r="N1437" i="39"/>
  <c r="M20" i="39"/>
  <c r="M1570" i="39"/>
  <c r="M1479" i="39"/>
  <c r="M1285" i="39"/>
  <c r="L1022" i="39"/>
  <c r="M220" i="39"/>
  <c r="L781" i="39"/>
  <c r="N1402" i="39"/>
  <c r="N1349" i="39"/>
  <c r="N1435" i="39"/>
  <c r="N1647" i="39"/>
  <c r="L941" i="39"/>
  <c r="N1720" i="39"/>
  <c r="N1680" i="39"/>
  <c r="N1684" i="39"/>
  <c r="M1103" i="39"/>
  <c r="M1597" i="39"/>
  <c r="N571" i="39"/>
  <c r="M580" i="39"/>
  <c r="N588" i="39"/>
  <c r="M1208" i="39"/>
  <c r="L527" i="39"/>
  <c r="N433" i="39"/>
  <c r="N949" i="39"/>
  <c r="M1137" i="39"/>
  <c r="N721" i="39"/>
  <c r="M800" i="39"/>
  <c r="N14" i="39"/>
  <c r="M1720" i="39"/>
  <c r="N905" i="39"/>
  <c r="L1328" i="39"/>
  <c r="L55" i="39"/>
  <c r="L1320" i="39"/>
  <c r="N78" i="39"/>
  <c r="L635" i="39"/>
  <c r="N86" i="39"/>
  <c r="M920" i="39"/>
  <c r="N937" i="39"/>
  <c r="L221" i="39"/>
  <c r="M704" i="39"/>
  <c r="M526" i="39"/>
  <c r="M1266" i="39"/>
  <c r="M1398" i="39"/>
  <c r="M1190" i="39"/>
  <c r="M426" i="39"/>
  <c r="M448" i="39"/>
  <c r="M1099" i="39"/>
  <c r="N1207" i="39"/>
  <c r="N1365" i="39"/>
  <c r="L40" i="39"/>
  <c r="L57" i="39"/>
  <c r="N965" i="39"/>
  <c r="M274" i="39"/>
  <c r="M921" i="39"/>
  <c r="L1503" i="39"/>
  <c r="M631" i="39"/>
  <c r="M1431" i="39"/>
  <c r="L161" i="39"/>
  <c r="L202" i="39"/>
  <c r="M1382" i="39"/>
  <c r="L125" i="39"/>
  <c r="L983" i="39"/>
  <c r="N174" i="39"/>
  <c r="N956" i="39"/>
  <c r="N908" i="39"/>
  <c r="N449" i="39"/>
  <c r="N1588" i="39"/>
  <c r="N133" i="39"/>
  <c r="N1556" i="39"/>
  <c r="N35" i="39"/>
  <c r="L649" i="39"/>
  <c r="L980" i="39"/>
  <c r="L1520" i="39"/>
  <c r="M890" i="39"/>
  <c r="M1269" i="39"/>
  <c r="N1036" i="39"/>
  <c r="L518" i="39"/>
  <c r="N1451" i="39"/>
  <c r="L406" i="39"/>
  <c r="L1092" i="39"/>
  <c r="M846" i="39"/>
  <c r="L950" i="39"/>
  <c r="M61" i="39"/>
  <c r="N1448" i="39"/>
  <c r="N229" i="39"/>
  <c r="N1125" i="39"/>
  <c r="L806" i="39"/>
  <c r="N337" i="39"/>
  <c r="M194" i="39"/>
  <c r="L1364" i="39"/>
  <c r="M1039" i="39"/>
  <c r="M66" i="39"/>
  <c r="L1245" i="39"/>
  <c r="L1249" i="39"/>
  <c r="M882" i="39"/>
  <c r="M436" i="39"/>
  <c r="N1185" i="39"/>
  <c r="M1027" i="39"/>
  <c r="M790" i="39"/>
  <c r="L904" i="39"/>
  <c r="L320" i="39"/>
  <c r="M1344" i="39"/>
  <c r="M872" i="39"/>
  <c r="N879" i="39"/>
  <c r="M229" i="39"/>
  <c r="M1070" i="39"/>
  <c r="L370" i="39"/>
  <c r="M893" i="39"/>
  <c r="N983" i="39"/>
  <c r="N1585" i="39"/>
  <c r="L278" i="39"/>
  <c r="M870" i="39"/>
  <c r="M660" i="39"/>
  <c r="L1336" i="39"/>
  <c r="N1660" i="39"/>
  <c r="M713" i="39"/>
  <c r="M1409" i="39"/>
  <c r="M843" i="39"/>
  <c r="M349" i="39"/>
  <c r="M29" i="39"/>
  <c r="L526" i="39"/>
  <c r="L1008" i="39"/>
  <c r="N668" i="39"/>
  <c r="L244" i="39"/>
  <c r="L176" i="39"/>
  <c r="L286" i="39"/>
  <c r="M1254" i="39"/>
  <c r="L160" i="39"/>
  <c r="N242" i="39"/>
  <c r="M967" i="39"/>
  <c r="L189" i="39"/>
  <c r="L352" i="39"/>
  <c r="L437" i="39"/>
  <c r="M701" i="39"/>
  <c r="L333" i="39"/>
  <c r="N1280" i="39"/>
  <c r="L1334" i="39"/>
  <c r="M260" i="39"/>
  <c r="M419" i="39"/>
  <c r="N142" i="39"/>
  <c r="M230" i="39"/>
  <c r="M618" i="39"/>
  <c r="N1424" i="39"/>
  <c r="M1616" i="39"/>
  <c r="M642" i="39"/>
  <c r="N1396" i="39"/>
  <c r="N1479" i="39"/>
  <c r="N239" i="39"/>
  <c r="N620" i="39"/>
  <c r="L795" i="39"/>
  <c r="M1006" i="39"/>
  <c r="M1463" i="39"/>
  <c r="M1466" i="39"/>
  <c r="N1464" i="39"/>
  <c r="N1431" i="39"/>
  <c r="L593" i="39"/>
  <c r="N493" i="39"/>
  <c r="M1040" i="39"/>
  <c r="L1010" i="39"/>
  <c r="L1036" i="39"/>
  <c r="L1317" i="39"/>
  <c r="N944" i="39"/>
  <c r="N33" i="39"/>
  <c r="L723" i="39"/>
  <c r="L443" i="39"/>
  <c r="N1618" i="39"/>
  <c r="L780" i="39"/>
  <c r="M482" i="39"/>
  <c r="M456" i="39"/>
  <c r="M932" i="39"/>
  <c r="N1152" i="39"/>
  <c r="L840" i="39"/>
  <c r="M1294" i="39"/>
  <c r="L882" i="39"/>
  <c r="M1104" i="39"/>
  <c r="L1376" i="39"/>
  <c r="M83" i="39"/>
  <c r="N413" i="39"/>
  <c r="L894" i="39"/>
  <c r="M1578" i="39"/>
  <c r="N713" i="39"/>
  <c r="M1573" i="39"/>
  <c r="N439" i="39"/>
  <c r="N144" i="39"/>
  <c r="N1218" i="39"/>
  <c r="L694" i="39"/>
  <c r="L1255" i="39"/>
  <c r="L577" i="39"/>
  <c r="L1322" i="39"/>
  <c r="L170" i="39"/>
  <c r="L986" i="39"/>
  <c r="N959" i="39"/>
  <c r="L354" i="39"/>
  <c r="M918" i="39"/>
  <c r="M841" i="39"/>
  <c r="M1336" i="39"/>
  <c r="L51" i="39"/>
  <c r="L1161" i="39"/>
  <c r="M1399" i="39"/>
  <c r="N1175" i="39"/>
  <c r="L516" i="39"/>
  <c r="L1282" i="39"/>
  <c r="M109" i="39"/>
  <c r="L392" i="39"/>
  <c r="L322" i="39"/>
  <c r="M1340" i="39"/>
  <c r="N1502" i="39"/>
  <c r="N246" i="39"/>
  <c r="N566" i="39"/>
  <c r="M439" i="39"/>
  <c r="N1205" i="39"/>
  <c r="N400" i="39"/>
  <c r="M481" i="39"/>
  <c r="M1391" i="39"/>
  <c r="M1685" i="39"/>
  <c r="N188" i="39"/>
  <c r="L374" i="39"/>
  <c r="N1608" i="39"/>
  <c r="N1366" i="39"/>
  <c r="L757" i="39"/>
  <c r="L1418" i="39"/>
  <c r="L1159" i="39"/>
  <c r="L468" i="39"/>
  <c r="L1690" i="39"/>
  <c r="N628" i="39"/>
  <c r="L1090" i="39"/>
  <c r="N974" i="39"/>
  <c r="L1021" i="39"/>
  <c r="L719" i="39"/>
  <c r="M370" i="39"/>
  <c r="L966" i="39"/>
  <c r="M89" i="39"/>
  <c r="N1213" i="39"/>
  <c r="N971" i="39"/>
  <c r="N842" i="39"/>
  <c r="N1293" i="39"/>
  <c r="N576" i="39"/>
  <c r="L930" i="39"/>
  <c r="M492" i="39"/>
  <c r="L1634" i="39"/>
  <c r="M936" i="39"/>
  <c r="M791" i="39"/>
  <c r="L332" i="39"/>
  <c r="N651" i="39"/>
  <c r="M477" i="39"/>
  <c r="L847" i="39"/>
  <c r="L1671" i="39"/>
  <c r="L1185" i="39"/>
  <c r="M908" i="39"/>
  <c r="L328" i="39"/>
  <c r="M1679" i="39"/>
  <c r="L790" i="39"/>
  <c r="M1181" i="39"/>
  <c r="M483" i="39"/>
  <c r="M1210" i="39"/>
  <c r="N43" i="39"/>
  <c r="N297" i="39"/>
  <c r="M739" i="39"/>
  <c r="M1334" i="39"/>
  <c r="M379" i="39"/>
  <c r="N454" i="39"/>
  <c r="N501" i="39"/>
  <c r="L1379" i="39"/>
  <c r="L561" i="39"/>
  <c r="M75" i="39"/>
  <c r="M793" i="39"/>
  <c r="M40" i="39"/>
  <c r="M606" i="39"/>
  <c r="N1507" i="39"/>
  <c r="N47" i="39"/>
  <c r="M1595" i="39"/>
  <c r="N1368" i="39"/>
  <c r="M1016" i="39"/>
  <c r="L457" i="39"/>
  <c r="N418" i="39"/>
  <c r="M1025" i="39"/>
  <c r="M179" i="39"/>
  <c r="M402" i="39"/>
  <c r="M327" i="39"/>
  <c r="M677" i="39"/>
  <c r="L1086" i="39"/>
  <c r="M1010" i="39"/>
  <c r="L323" i="39"/>
  <c r="L1091" i="39"/>
  <c r="N909" i="39"/>
  <c r="N261" i="39"/>
  <c r="M168" i="39"/>
  <c r="N506" i="39"/>
  <c r="N140" i="39"/>
  <c r="L403" i="39"/>
  <c r="L711" i="39"/>
  <c r="L1104" i="39"/>
  <c r="L31" i="39"/>
  <c r="M623" i="39"/>
  <c r="M527" i="39"/>
  <c r="L949" i="39"/>
  <c r="L703" i="39"/>
  <c r="M15" i="39"/>
  <c r="L713" i="39"/>
  <c r="N114" i="39"/>
  <c r="M1348" i="39"/>
  <c r="L963" i="39"/>
  <c r="M533" i="39"/>
  <c r="N298" i="39"/>
  <c r="N23" i="39"/>
  <c r="N1015" i="39"/>
  <c r="M186" i="39"/>
  <c r="L1170" i="39"/>
  <c r="M1352" i="39"/>
  <c r="M640" i="39"/>
  <c r="N1326" i="39"/>
  <c r="L1705" i="39"/>
  <c r="N1117" i="39"/>
  <c r="N28" i="39"/>
  <c r="N198" i="39"/>
  <c r="N1060" i="39"/>
  <c r="N1148" i="39"/>
  <c r="M353" i="39"/>
  <c r="M385" i="39"/>
  <c r="N810" i="39"/>
  <c r="N639" i="39"/>
  <c r="L536" i="39"/>
  <c r="N268" i="39"/>
  <c r="N722" i="39"/>
  <c r="L433" i="39"/>
  <c r="M410" i="39"/>
  <c r="M760" i="39"/>
  <c r="N312" i="39"/>
  <c r="N88" i="39"/>
  <c r="N695" i="39"/>
  <c r="N660" i="39"/>
  <c r="N655" i="39"/>
  <c r="N251" i="39"/>
  <c r="M1501" i="39"/>
  <c r="L958" i="39"/>
  <c r="N1296" i="39"/>
  <c r="L419" i="39"/>
  <c r="L486" i="39"/>
  <c r="N62" i="39"/>
  <c r="N362" i="39"/>
  <c r="N1632" i="39"/>
  <c r="N1033" i="39"/>
  <c r="L1075" i="39"/>
  <c r="M307" i="39"/>
  <c r="M732" i="39"/>
  <c r="N608" i="39"/>
  <c r="L1461" i="39"/>
  <c r="L1272" i="39"/>
  <c r="L957" i="39"/>
  <c r="L296" i="39"/>
  <c r="M596" i="39"/>
  <c r="M934" i="39"/>
  <c r="M414" i="39"/>
  <c r="L314" i="39"/>
  <c r="M313" i="39"/>
  <c r="N464" i="39"/>
  <c r="M928" i="39"/>
  <c r="N352" i="39"/>
  <c r="L256" i="39"/>
  <c r="M1132" i="39"/>
  <c r="L876" i="39"/>
  <c r="N284" i="39"/>
  <c r="N1046" i="39"/>
  <c r="N224" i="39"/>
  <c r="N141" i="39"/>
  <c r="L405" i="39"/>
  <c r="L1636" i="39"/>
  <c r="L1644" i="39"/>
  <c r="M1588" i="39"/>
  <c r="M1255" i="39"/>
  <c r="N1429" i="39"/>
  <c r="N53" i="39"/>
  <c r="L1643" i="39"/>
  <c r="M376" i="39"/>
  <c r="M251" i="39"/>
  <c r="N205" i="39"/>
  <c r="M91" i="39"/>
  <c r="N760" i="39"/>
  <c r="N355" i="39"/>
  <c r="L1070" i="39"/>
  <c r="N1262" i="39"/>
  <c r="M1173" i="39"/>
  <c r="N462" i="39"/>
  <c r="M1116" i="39"/>
  <c r="L926" i="39"/>
  <c r="N1252" i="39"/>
  <c r="M550" i="39"/>
  <c r="N303" i="39"/>
  <c r="M758" i="39"/>
  <c r="M1202" i="39"/>
  <c r="N1256" i="39"/>
  <c r="M1503" i="39"/>
  <c r="L155" i="39"/>
  <c r="M110" i="39"/>
  <c r="N884" i="39"/>
  <c r="M857" i="39"/>
  <c r="L308" i="39"/>
  <c r="N537" i="39"/>
  <c r="N624" i="39"/>
  <c r="L1038" i="39"/>
  <c r="L177" i="39"/>
  <c r="N1288" i="39"/>
  <c r="M650" i="39"/>
  <c r="L530" i="39"/>
  <c r="N942" i="39"/>
  <c r="N1064" i="39"/>
  <c r="L324" i="39"/>
  <c r="M273" i="39"/>
  <c r="L54" i="39"/>
  <c r="N1146" i="39"/>
  <c r="M988" i="39"/>
  <c r="N316" i="39"/>
  <c r="M442" i="39"/>
  <c r="M654" i="39"/>
  <c r="L1344" i="39"/>
  <c r="N1090" i="39"/>
  <c r="M557" i="39"/>
  <c r="N1605" i="39"/>
  <c r="M308" i="39"/>
  <c r="L257" i="39"/>
  <c r="M293" i="39"/>
  <c r="L689" i="39"/>
  <c r="M428" i="39"/>
  <c r="N131" i="39"/>
  <c r="L1512" i="39"/>
  <c r="L580" i="39"/>
  <c r="L63" i="39"/>
  <c r="N165" i="39"/>
  <c r="M1723" i="39"/>
  <c r="L444" i="39"/>
  <c r="L385" i="39"/>
  <c r="M1237" i="39"/>
  <c r="L734" i="39"/>
  <c r="M135" i="39"/>
  <c r="N894" i="39"/>
  <c r="M7" i="39"/>
  <c r="N108" i="39"/>
  <c r="L1303" i="39"/>
  <c r="L896" i="39"/>
  <c r="M1366" i="39"/>
  <c r="N469" i="39"/>
  <c r="N1497" i="39"/>
  <c r="M315" i="39"/>
  <c r="M150" i="39"/>
  <c r="M868" i="39"/>
  <c r="N491" i="39"/>
  <c r="N63" i="39"/>
  <c r="N680" i="39"/>
  <c r="N1085" i="39"/>
  <c r="N498" i="39"/>
  <c r="M283" i="39"/>
  <c r="M889" i="39"/>
  <c r="L1307" i="39"/>
  <c r="L1368" i="39"/>
  <c r="M382" i="39"/>
  <c r="M683" i="39"/>
  <c r="N1266" i="39"/>
  <c r="N37" i="39"/>
  <c r="M1195" i="39"/>
  <c r="N928" i="39"/>
  <c r="N647" i="39"/>
  <c r="M1590" i="39"/>
  <c r="N145" i="39"/>
  <c r="N557" i="39"/>
  <c r="N1107" i="39"/>
  <c r="M484" i="39"/>
  <c r="M755" i="39"/>
  <c r="L730" i="39"/>
  <c r="L208" i="39"/>
  <c r="M952" i="39"/>
  <c r="M1292" i="39"/>
  <c r="M847" i="39"/>
  <c r="M164" i="39"/>
  <c r="M1043" i="39"/>
  <c r="L1414" i="39"/>
  <c r="N635" i="39"/>
  <c r="M364" i="39"/>
  <c r="M1214" i="39"/>
  <c r="L478" i="39"/>
  <c r="M1412" i="39"/>
  <c r="M1633" i="39"/>
  <c r="N969" i="39"/>
  <c r="M183" i="39"/>
  <c r="L724" i="39"/>
  <c r="L138" i="39"/>
  <c r="N1593" i="39"/>
  <c r="N534" i="39"/>
  <c r="L525" i="39"/>
  <c r="L455" i="39"/>
  <c r="M162" i="39"/>
  <c r="N1012" i="39"/>
  <c r="M1063" i="39"/>
  <c r="M151" i="39"/>
  <c r="M182" i="39"/>
  <c r="M14" i="39"/>
  <c r="N254" i="39"/>
  <c r="M244" i="39"/>
  <c r="M1408" i="39"/>
  <c r="M803" i="39"/>
  <c r="N1430" i="39"/>
  <c r="M1242" i="39"/>
  <c r="N103" i="39"/>
  <c r="M384" i="39"/>
  <c r="M688" i="39"/>
  <c r="L134" i="39"/>
  <c r="L133" i="39"/>
  <c r="N1150" i="39"/>
  <c r="M167" i="39"/>
  <c r="N243" i="39"/>
  <c r="L1068" i="39"/>
  <c r="N1461" i="39"/>
  <c r="N236" i="39"/>
  <c r="M243" i="39"/>
  <c r="L13" i="39"/>
  <c r="M120" i="39"/>
  <c r="L349" i="39"/>
  <c r="M735" i="39"/>
  <c r="N126" i="39"/>
  <c r="N1216" i="39"/>
  <c r="L675" i="39"/>
  <c r="L350" i="39"/>
  <c r="N109" i="39"/>
  <c r="N477" i="39"/>
  <c r="L922" i="39"/>
  <c r="L775" i="39"/>
  <c r="N835" i="39"/>
  <c r="M1610" i="39"/>
  <c r="N50" i="39"/>
  <c r="N1405" i="39"/>
  <c r="M200" i="39"/>
  <c r="M643" i="39"/>
  <c r="M915" i="39"/>
  <c r="L415" i="39"/>
  <c r="N809" i="39"/>
  <c r="L1095" i="39"/>
  <c r="L1071" i="39"/>
  <c r="N742" i="39"/>
  <c r="L693" i="39"/>
  <c r="L861" i="39"/>
  <c r="L364" i="39"/>
  <c r="M1017" i="39"/>
  <c r="N941" i="39"/>
  <c r="L147" i="39"/>
  <c r="N1673" i="39"/>
  <c r="L417" i="39"/>
  <c r="M930" i="39"/>
  <c r="N553" i="39"/>
  <c r="L279" i="39"/>
  <c r="N990" i="39"/>
  <c r="N368" i="39"/>
  <c r="M572" i="39"/>
  <c r="N1381" i="39"/>
  <c r="L726" i="39"/>
  <c r="N310" i="39"/>
  <c r="N134" i="39"/>
  <c r="N873" i="39"/>
  <c r="M144" i="39"/>
  <c r="N1042" i="39"/>
  <c r="M1672" i="39"/>
  <c r="N356" i="39"/>
  <c r="M1419" i="39"/>
  <c r="L37" i="39"/>
  <c r="N288" i="39"/>
  <c r="L1049" i="39"/>
  <c r="L1360" i="39"/>
  <c r="N1678" i="39"/>
  <c r="N129" i="39"/>
  <c r="L317" i="39"/>
  <c r="M486" i="39"/>
  <c r="N276" i="39"/>
  <c r="L1025" i="39"/>
  <c r="N803" i="39"/>
  <c r="L676" i="39"/>
  <c r="L130" i="39"/>
  <c r="N225" i="39"/>
  <c r="M360" i="39"/>
  <c r="M1247" i="39"/>
  <c r="L1216" i="39"/>
  <c r="M53" i="39"/>
  <c r="N762" i="39"/>
  <c r="L883" i="39"/>
  <c r="L805" i="39"/>
  <c r="L537" i="39"/>
  <c r="M344" i="39"/>
  <c r="N451" i="39"/>
  <c r="L1043" i="39"/>
  <c r="N704" i="39"/>
  <c r="N702" i="39"/>
  <c r="M1189" i="39"/>
  <c r="L259" i="39"/>
  <c r="L1195" i="39"/>
  <c r="N500" i="39"/>
  <c r="N1264" i="39"/>
  <c r="L1266" i="39"/>
  <c r="M780" i="39"/>
  <c r="M469" i="39"/>
  <c r="N910" i="39"/>
  <c r="N289" i="39"/>
  <c r="N209" i="39"/>
  <c r="N672" i="39"/>
  <c r="M757" i="39"/>
  <c r="N1599" i="39"/>
  <c r="N1028" i="39"/>
  <c r="L1466" i="39"/>
  <c r="N221" i="39"/>
  <c r="M808" i="39"/>
  <c r="L582" i="39"/>
  <c r="N1143" i="39"/>
  <c r="L197" i="39"/>
  <c r="M138" i="39"/>
  <c r="L1321" i="39"/>
  <c r="L362" i="39"/>
  <c r="L841" i="39"/>
  <c r="N669" i="39"/>
  <c r="N701" i="39"/>
  <c r="M196" i="39"/>
  <c r="M617" i="39"/>
  <c r="N208" i="39"/>
  <c r="N408" i="39"/>
  <c r="N549" i="39"/>
  <c r="L1679" i="39"/>
  <c r="M652" i="39"/>
  <c r="L223" i="39"/>
  <c r="N1235" i="39"/>
  <c r="M764" i="39"/>
  <c r="L1474" i="39"/>
  <c r="N38" i="39"/>
  <c r="M358" i="39"/>
  <c r="N293" i="39"/>
  <c r="L168" i="39"/>
  <c r="N1686" i="39"/>
  <c r="L269" i="39"/>
  <c r="L56" i="39"/>
  <c r="L962" i="39"/>
  <c r="L482" i="39"/>
  <c r="N801" i="39"/>
  <c r="L390" i="39"/>
  <c r="M999" i="39"/>
  <c r="M774" i="39"/>
  <c r="M1421" i="39"/>
  <c r="N854" i="39"/>
  <c r="L120" i="39"/>
  <c r="L29" i="39"/>
  <c r="N975" i="39"/>
  <c r="N115" i="39"/>
  <c r="M544" i="39"/>
  <c r="L389" i="39"/>
  <c r="M1194" i="39"/>
  <c r="N290" i="39"/>
  <c r="N416" i="39"/>
  <c r="N333" i="39"/>
  <c r="L895" i="39"/>
  <c r="N64" i="39"/>
  <c r="M969" i="39"/>
  <c r="L887" i="39"/>
  <c r="M662" i="39"/>
  <c r="M34" i="39"/>
  <c r="N897" i="39"/>
  <c r="L171" i="39"/>
  <c r="M1580" i="39"/>
  <c r="N775" i="39"/>
  <c r="N417" i="39"/>
  <c r="M725" i="39"/>
  <c r="N76" i="39"/>
  <c r="L1150" i="39"/>
  <c r="N1363" i="39"/>
  <c r="L1441" i="39"/>
  <c r="M1014" i="39"/>
  <c r="L1287" i="39"/>
  <c r="L126" i="39"/>
  <c r="L1218" i="39"/>
  <c r="M894" i="39"/>
  <c r="M887" i="39"/>
  <c r="L973" i="39"/>
  <c r="N912" i="39"/>
  <c r="L928" i="39"/>
  <c r="N1058" i="39"/>
  <c r="N1003" i="39"/>
  <c r="N1077" i="39"/>
  <c r="L1207" i="39"/>
  <c r="M1509" i="39"/>
  <c r="N597" i="39"/>
  <c r="N445" i="39"/>
  <c r="N1076" i="39"/>
  <c r="N97" i="39"/>
  <c r="M651" i="39"/>
  <c r="L414" i="39"/>
  <c r="L499" i="39"/>
  <c r="N650" i="39"/>
  <c r="M496" i="39"/>
  <c r="M1699" i="39"/>
  <c r="N1188" i="39"/>
  <c r="M1133" i="39"/>
  <c r="L280" i="39"/>
  <c r="L487" i="39"/>
  <c r="N218" i="39"/>
  <c r="M334" i="39"/>
  <c r="N179" i="39"/>
  <c r="N606" i="39"/>
  <c r="M1315" i="39"/>
  <c r="M1251" i="39"/>
  <c r="N579" i="39"/>
  <c r="L857" i="39"/>
  <c r="N690" i="39"/>
  <c r="N147" i="39"/>
  <c r="M772" i="39"/>
  <c r="L819" i="39"/>
  <c r="M306" i="39"/>
  <c r="N146" i="39"/>
  <c r="N710" i="39"/>
  <c r="L253" i="39"/>
  <c r="M1381" i="39"/>
  <c r="L1224" i="39"/>
  <c r="N1317" i="39"/>
  <c r="L1033" i="39"/>
  <c r="M770" i="39"/>
  <c r="L550" i="39"/>
  <c r="L500" i="39"/>
  <c r="N93" i="39"/>
  <c r="M1123" i="39"/>
  <c r="M28" i="39"/>
  <c r="N183" i="39"/>
  <c r="N1383" i="39"/>
  <c r="N162" i="39"/>
  <c r="L16" i="39"/>
  <c r="L906" i="39"/>
  <c r="N1358" i="39"/>
  <c r="L1313" i="39"/>
  <c r="M1304" i="39"/>
  <c r="L438" i="39"/>
  <c r="N878" i="39"/>
  <c r="M1118" i="39"/>
  <c r="N1295" i="39"/>
  <c r="L1351" i="39"/>
  <c r="M1066" i="39"/>
  <c r="M895" i="39"/>
  <c r="L101" i="39"/>
  <c r="L1000" i="39"/>
  <c r="N769" i="39"/>
  <c r="N468" i="39"/>
  <c r="M666" i="39"/>
  <c r="M842" i="39"/>
  <c r="N787" i="39"/>
  <c r="M756" i="39"/>
  <c r="L565" i="39"/>
  <c r="L371" i="39"/>
  <c r="M340" i="39"/>
  <c r="L1589" i="39"/>
  <c r="M1076" i="39"/>
  <c r="M8" i="39"/>
  <c r="N1023" i="39"/>
  <c r="M211" i="39"/>
  <c r="N11" i="39"/>
  <c r="N1450" i="39"/>
  <c r="M1270" i="39"/>
  <c r="N1073" i="39"/>
  <c r="M785" i="39"/>
  <c r="L1687" i="39"/>
  <c r="M123" i="39"/>
  <c r="N1008" i="39"/>
  <c r="M1022" i="39"/>
  <c r="N301" i="39"/>
  <c r="M731" i="39"/>
  <c r="N339" i="39"/>
  <c r="M953" i="39"/>
  <c r="L1464" i="39"/>
  <c r="M1678" i="39"/>
  <c r="M717" i="39"/>
  <c r="M425" i="39"/>
  <c r="L219" i="39"/>
  <c r="M1126" i="39"/>
  <c r="L192" i="39"/>
  <c r="M1275" i="39"/>
  <c r="M460" i="39"/>
  <c r="L522" i="39"/>
  <c r="L766" i="39"/>
  <c r="M1200" i="39"/>
  <c r="N612" i="39"/>
  <c r="N1243" i="39"/>
  <c r="M947" i="39"/>
  <c r="N1425" i="39"/>
  <c r="L474" i="39"/>
  <c r="L67" i="39"/>
  <c r="L476" i="39"/>
  <c r="M445" i="39"/>
  <c r="N517" i="39"/>
  <c r="N280" i="39"/>
  <c r="N572" i="39"/>
  <c r="M1243" i="39"/>
  <c r="M1203" i="39"/>
  <c r="L59" i="39"/>
  <c r="M912" i="39"/>
  <c r="N715" i="39"/>
  <c r="L1432" i="39"/>
  <c r="N1362" i="39"/>
  <c r="L1228" i="39"/>
  <c r="N743" i="39"/>
  <c r="N866" i="39"/>
  <c r="N1191" i="39"/>
  <c r="L1174" i="39"/>
  <c r="M41" i="39"/>
  <c r="M629" i="39"/>
  <c r="N244" i="39"/>
  <c r="L1327" i="39"/>
  <c r="N346" i="39"/>
  <c r="L114" i="39"/>
  <c r="L810" i="39"/>
  <c r="N659" i="39"/>
  <c r="N266" i="39"/>
  <c r="N1519" i="39"/>
  <c r="M1301" i="39"/>
  <c r="N1048" i="39"/>
  <c r="L299" i="39"/>
  <c r="N693" i="39"/>
  <c r="N1142" i="39"/>
  <c r="L1259" i="39"/>
  <c r="M720" i="39"/>
  <c r="L1305" i="39"/>
  <c r="M13" i="39"/>
  <c r="N590" i="39"/>
  <c r="N58" i="39"/>
  <c r="N444" i="39"/>
  <c r="N1454" i="39"/>
  <c r="M1050" i="39"/>
  <c r="M467" i="39"/>
  <c r="L1338" i="39"/>
  <c r="M1007" i="39"/>
  <c r="L1111" i="39"/>
  <c r="M833" i="39"/>
  <c r="L1447" i="39"/>
  <c r="M595" i="39"/>
  <c r="M1168" i="39"/>
  <c r="L844" i="39"/>
  <c r="L159" i="39"/>
  <c r="N287" i="39"/>
  <c r="M881" i="39"/>
  <c r="M1446" i="39"/>
  <c r="N1514" i="39"/>
  <c r="N1308" i="39"/>
  <c r="L436" i="39"/>
  <c r="M333" i="39"/>
  <c r="M152" i="39"/>
  <c r="M256" i="39"/>
  <c r="N514" i="39"/>
  <c r="M236" i="39"/>
  <c r="M325" i="39"/>
  <c r="N330" i="39"/>
  <c r="L49" i="39"/>
  <c r="M678" i="39"/>
  <c r="N642" i="39"/>
  <c r="M542" i="39"/>
  <c r="L97" i="39"/>
  <c r="M431" i="39"/>
  <c r="L1295" i="39"/>
  <c r="L521" i="39"/>
  <c r="M71" i="39"/>
  <c r="L888" i="39"/>
  <c r="L77" i="39"/>
  <c r="L1127" i="39"/>
  <c r="M781" i="39"/>
  <c r="L557" i="39"/>
  <c r="L473" i="39"/>
  <c r="L1609" i="39"/>
  <c r="N253" i="39"/>
  <c r="M520" i="39"/>
  <c r="N1233" i="39"/>
  <c r="M950" i="39"/>
  <c r="L1106" i="39"/>
  <c r="M906" i="39"/>
  <c r="L1051" i="39"/>
  <c r="N426" i="39"/>
  <c r="M986" i="39"/>
  <c r="L440" i="39"/>
  <c r="L913" i="39"/>
  <c r="N1460" i="39"/>
  <c r="N837" i="39"/>
  <c r="M828" i="39"/>
  <c r="L422" i="39"/>
  <c r="L590" i="39"/>
  <c r="L555" i="39"/>
  <c r="N570" i="39"/>
  <c r="L135" i="39"/>
  <c r="N228" i="39"/>
  <c r="L1244" i="39"/>
  <c r="M991" i="39"/>
  <c r="M880" i="39"/>
  <c r="M1548" i="39"/>
  <c r="L14" i="39"/>
  <c r="M316" i="39"/>
  <c r="N1086" i="39"/>
  <c r="N117" i="39"/>
  <c r="M1120" i="39"/>
  <c r="M604" i="39"/>
  <c r="L260" i="39"/>
  <c r="N875" i="39"/>
  <c r="L1500" i="39"/>
  <c r="N1208" i="39"/>
  <c r="L769" i="39"/>
  <c r="M1142" i="39"/>
  <c r="M536" i="39"/>
  <c r="L1668" i="39"/>
  <c r="N548" i="39"/>
  <c r="L814" i="39"/>
  <c r="N771" i="39"/>
  <c r="L1193" i="39"/>
  <c r="L617" i="39"/>
  <c r="N1163" i="39"/>
  <c r="L140" i="39"/>
  <c r="N936" i="39"/>
  <c r="M1229" i="39"/>
  <c r="N550" i="39"/>
  <c r="N371" i="39"/>
  <c r="L511" i="39"/>
  <c r="N533" i="39"/>
  <c r="M766" i="39"/>
  <c r="N26" i="39"/>
  <c r="N318" i="39"/>
  <c r="M1484" i="39"/>
  <c r="L613" i="39"/>
  <c r="N731" i="39"/>
  <c r="M1589" i="39"/>
  <c r="M312" i="39"/>
  <c r="M561" i="39"/>
  <c r="L787" i="39"/>
  <c r="L657" i="39"/>
  <c r="N859" i="39"/>
  <c r="N1580" i="39"/>
  <c r="N522" i="39"/>
  <c r="L341" i="39"/>
  <c r="L1699" i="39"/>
  <c r="M1295" i="39"/>
  <c r="L943" i="39"/>
  <c r="N1665" i="39"/>
  <c r="L725" i="39"/>
  <c r="M957" i="39"/>
  <c r="N75" i="39"/>
  <c r="M238" i="39"/>
  <c r="L477" i="39"/>
  <c r="L862" i="39"/>
  <c r="M420" i="39"/>
  <c r="L608" i="39"/>
  <c r="M266" i="39"/>
  <c r="N841" i="39"/>
  <c r="L652" i="39"/>
  <c r="M1086" i="39"/>
  <c r="N855" i="39"/>
  <c r="N848" i="39"/>
  <c r="M613" i="39"/>
  <c r="M297" i="39"/>
  <c r="L1499" i="39"/>
  <c r="L69" i="39"/>
  <c r="M980" i="39"/>
  <c r="M248" i="39"/>
  <c r="M1207" i="39"/>
  <c r="M172" i="39"/>
  <c r="N785" i="39"/>
  <c r="M1008" i="39"/>
  <c r="L300" i="39"/>
  <c r="L188" i="39"/>
  <c r="L61" i="39"/>
  <c r="L1143" i="39"/>
  <c r="L614" i="39"/>
  <c r="L355" i="39"/>
  <c r="M669" i="39"/>
  <c r="L1138" i="39"/>
  <c r="L786" i="39"/>
  <c r="M207" i="39"/>
  <c r="L742" i="39"/>
  <c r="N56" i="39"/>
  <c r="N662" i="39"/>
  <c r="L1012" i="39"/>
  <c r="M1011" i="39"/>
  <c r="M375" i="39"/>
  <c r="L34" i="39"/>
  <c r="M487" i="39"/>
  <c r="M113" i="39"/>
  <c r="M232" i="39"/>
  <c r="N1482" i="39"/>
  <c r="L596" i="39"/>
  <c r="N822" i="39"/>
  <c r="L1709" i="39"/>
  <c r="N396" i="39"/>
  <c r="M454" i="39"/>
  <c r="M1149" i="39"/>
  <c r="L78" i="39"/>
  <c r="M336" i="39"/>
  <c r="N428" i="39"/>
  <c r="L184" i="39"/>
  <c r="N409" i="39"/>
  <c r="L835" i="39"/>
  <c r="M586" i="39"/>
  <c r="M1289" i="39"/>
  <c r="N503" i="39"/>
  <c r="L363" i="39"/>
  <c r="N676" i="39"/>
  <c r="M1095" i="39"/>
  <c r="M1033" i="39"/>
  <c r="N113" i="39"/>
  <c r="N1032" i="39"/>
  <c r="N156" i="39"/>
  <c r="L710" i="39"/>
  <c r="N44" i="39"/>
  <c r="L645" i="39"/>
  <c r="M1281" i="39"/>
  <c r="M587" i="39"/>
  <c r="M1152" i="39"/>
  <c r="M705" i="39"/>
  <c r="M287" i="39"/>
  <c r="N872" i="39"/>
  <c r="M736" i="39"/>
  <c r="L611" i="39"/>
  <c r="M874" i="39"/>
  <c r="N127" i="39"/>
  <c r="M948" i="39"/>
  <c r="N730" i="39"/>
  <c r="M1639" i="39"/>
  <c r="N349" i="39"/>
  <c r="M848" i="39"/>
  <c r="L236" i="39"/>
  <c r="N753" i="39"/>
  <c r="M479" i="39"/>
  <c r="L1142" i="39"/>
  <c r="L348" i="39"/>
  <c r="M1518" i="39"/>
  <c r="N673" i="39"/>
  <c r="M1205" i="39"/>
  <c r="L576" i="39"/>
  <c r="M1178" i="39"/>
  <c r="M97" i="39"/>
  <c r="L908" i="39"/>
  <c r="L1182" i="39"/>
  <c r="L1443" i="39"/>
  <c r="N442" i="39"/>
  <c r="L82" i="39"/>
  <c r="M85" i="39"/>
  <c r="N317" i="39"/>
  <c r="N194" i="39"/>
  <c r="M702" i="39"/>
  <c r="L239" i="39"/>
  <c r="L262" i="39"/>
  <c r="L18" i="39"/>
  <c r="L1013" i="39"/>
  <c r="L465" i="39"/>
  <c r="M1044" i="39"/>
  <c r="M478" i="39"/>
  <c r="N1355" i="39"/>
  <c r="L291" i="39"/>
  <c r="N686" i="39"/>
  <c r="N657" i="39"/>
  <c r="L103" i="39"/>
  <c r="M521" i="39"/>
  <c r="L316" i="39"/>
  <c r="M103" i="39"/>
  <c r="N122" i="39"/>
  <c r="N237" i="39"/>
  <c r="N772" i="39"/>
  <c r="N776" i="39"/>
  <c r="N497" i="39"/>
  <c r="L1058" i="39"/>
  <c r="M378" i="39"/>
  <c r="L397" i="39"/>
  <c r="N552" i="39"/>
  <c r="N1445" i="39"/>
  <c r="L41" i="39"/>
  <c r="L540" i="39"/>
  <c r="L108" i="39"/>
  <c r="M42" i="39"/>
  <c r="L859" i="39"/>
  <c r="M658" i="39"/>
  <c r="L1452" i="39"/>
  <c r="L661" i="39"/>
  <c r="L849" i="39"/>
  <c r="M111" i="39"/>
  <c r="N81" i="39"/>
  <c r="N138" i="39"/>
  <c r="N827" i="39"/>
  <c r="M1280" i="39"/>
  <c r="L1116" i="39"/>
  <c r="N1330" i="39"/>
  <c r="N199" i="39"/>
  <c r="L1192" i="39"/>
  <c r="L843" i="39"/>
  <c r="L1688" i="39"/>
  <c r="M956" i="39"/>
  <c r="N749" i="39"/>
  <c r="N1171" i="39"/>
  <c r="N931" i="39"/>
  <c r="L993" i="39"/>
  <c r="L429" i="39"/>
  <c r="L619" i="39"/>
  <c r="N350" i="39"/>
  <c r="L884" i="39"/>
  <c r="N1414" i="39"/>
  <c r="M204" i="39"/>
  <c r="N1406" i="39"/>
  <c r="N70" i="39"/>
  <c r="N833" i="39"/>
  <c r="N674" i="39"/>
  <c r="L1326" i="39"/>
  <c r="N754" i="39"/>
  <c r="L391" i="39"/>
  <c r="N528" i="39"/>
  <c r="L1501" i="39"/>
  <c r="N577" i="39"/>
  <c r="N1061" i="39"/>
  <c r="M332" i="39"/>
  <c r="M1111" i="39"/>
  <c r="N1418" i="39"/>
  <c r="N321" i="39"/>
  <c r="N800" i="39"/>
  <c r="M116" i="39"/>
  <c r="L122" i="39"/>
  <c r="M1193" i="39"/>
  <c r="M390" i="39"/>
  <c r="N1376" i="39"/>
  <c r="L1605" i="39"/>
  <c r="N381" i="39"/>
  <c r="L376" i="39"/>
  <c r="L95" i="39"/>
  <c r="L266" i="39"/>
  <c r="N1020" i="39"/>
  <c r="N595" i="39"/>
  <c r="M311" i="39"/>
  <c r="M949" i="39"/>
  <c r="N57" i="39"/>
  <c r="L182" i="39"/>
  <c r="N52" i="39"/>
  <c r="L26" i="39"/>
  <c r="M821" i="39"/>
  <c r="M118" i="39"/>
  <c r="M166" i="39"/>
  <c r="L571" i="39"/>
  <c r="M38" i="39"/>
  <c r="N403" i="39"/>
  <c r="N825" i="39"/>
  <c r="L479" i="39"/>
  <c r="M996" i="39"/>
  <c r="L609" i="39"/>
  <c r="L32" i="39"/>
  <c r="L209" i="39"/>
  <c r="L604" i="39"/>
  <c r="L764" i="39"/>
  <c r="M888" i="39"/>
  <c r="M87" i="39"/>
  <c r="N1084" i="39"/>
  <c r="M902" i="39"/>
  <c r="L52" i="39"/>
  <c r="N598" i="39"/>
  <c r="N387" i="39"/>
  <c r="N1069" i="39"/>
  <c r="N347" i="39"/>
  <c r="L1256" i="39"/>
  <c r="N893" i="39"/>
  <c r="N91" i="39"/>
  <c r="M1331" i="39"/>
  <c r="N1669" i="39"/>
  <c r="L121" i="39"/>
  <c r="L1002" i="39"/>
  <c r="L229" i="39"/>
  <c r="M26" i="39"/>
  <c r="L311" i="39"/>
  <c r="M462" i="39"/>
  <c r="L1198" i="39"/>
  <c r="N65" i="39"/>
  <c r="M264" i="39"/>
  <c r="L671" i="39"/>
  <c r="M352" i="39"/>
  <c r="L227" i="39"/>
  <c r="L564" i="39"/>
  <c r="M679" i="39"/>
  <c r="L1427" i="39"/>
  <c r="M972" i="39"/>
  <c r="N344" i="39"/>
  <c r="N460" i="39"/>
  <c r="M133" i="39"/>
  <c r="N285" i="39"/>
  <c r="M267" i="39"/>
  <c r="M188" i="39"/>
  <c r="L1405" i="39"/>
  <c r="L1578" i="39"/>
  <c r="N1195" i="39"/>
  <c r="L430" i="39"/>
  <c r="M598" i="39"/>
  <c r="M511" i="39"/>
  <c r="L1291" i="39"/>
  <c r="L345" i="39"/>
  <c r="M585" i="39"/>
  <c r="L1148" i="39"/>
  <c r="N447" i="39"/>
  <c r="N1333" i="39"/>
  <c r="N494" i="39"/>
  <c r="L538" i="39"/>
  <c r="M1282" i="39"/>
  <c r="N1417" i="39"/>
  <c r="L1506" i="39"/>
  <c r="M1224" i="39"/>
  <c r="M508" i="39"/>
  <c r="L379" i="39"/>
  <c r="N233" i="39"/>
  <c r="L294" i="39"/>
  <c r="N181" i="39"/>
  <c r="L409" i="39"/>
  <c r="L90" i="39"/>
  <c r="N379" i="39"/>
  <c r="L797" i="39"/>
  <c r="M107" i="39"/>
  <c r="N425" i="39"/>
  <c r="N1635" i="39"/>
  <c r="N924" i="39"/>
  <c r="M263" i="39"/>
  <c r="N149" i="39"/>
  <c r="L98" i="39"/>
  <c r="M1394" i="39"/>
  <c r="N1057" i="39"/>
  <c r="N308" i="39"/>
  <c r="M350" i="39"/>
  <c r="L1425" i="39"/>
  <c r="L87" i="39"/>
  <c r="N796" i="39"/>
  <c r="L1048" i="39"/>
  <c r="L1683" i="39"/>
  <c r="N1393" i="39"/>
  <c r="L755" i="39"/>
  <c r="L1300" i="39"/>
  <c r="L211" i="39"/>
  <c r="L1231" i="39"/>
  <c r="M21" i="39"/>
  <c r="N954" i="39"/>
  <c r="L1306" i="39"/>
  <c r="L995" i="39"/>
  <c r="L142" i="39"/>
  <c r="L85" i="39"/>
  <c r="L1047" i="39"/>
  <c r="N904" i="39"/>
  <c r="N453" i="39"/>
  <c r="M1091" i="39"/>
  <c r="N830" i="39"/>
  <c r="L247" i="39"/>
  <c r="M197" i="39"/>
  <c r="L319" i="39"/>
  <c r="L1248" i="39"/>
  <c r="N324" i="39"/>
  <c r="N927" i="39"/>
  <c r="N1056" i="39"/>
  <c r="N59" i="39"/>
  <c r="M1420" i="39"/>
  <c r="N249" i="39"/>
  <c r="M1216" i="39"/>
  <c r="M730" i="39"/>
  <c r="N892" i="39"/>
  <c r="L230" i="39"/>
  <c r="M23" i="39"/>
  <c r="L99" i="39"/>
  <c r="L956" i="39"/>
  <c r="M213" i="39"/>
  <c r="L490" i="39"/>
  <c r="L241" i="39"/>
  <c r="M657" i="39"/>
  <c r="M237" i="39"/>
  <c r="N1342" i="39"/>
  <c r="L773" i="39"/>
  <c r="M1265" i="39"/>
  <c r="M528" i="39"/>
  <c r="L343" i="39"/>
  <c r="L749" i="39"/>
  <c r="M773" i="39"/>
  <c r="N459" i="39"/>
  <c r="L281" i="39"/>
  <c r="N125" i="39"/>
  <c r="N51" i="39"/>
  <c r="M324" i="39"/>
  <c r="L384" i="39"/>
  <c r="L1281" i="39"/>
  <c r="N580" i="39"/>
  <c r="L1123" i="39"/>
  <c r="N185" i="39"/>
  <c r="N839" i="39"/>
  <c r="L1162" i="39"/>
  <c r="M1510" i="39"/>
  <c r="N102" i="39"/>
  <c r="L1107" i="39"/>
  <c r="M10" i="39"/>
  <c r="L505" i="39"/>
  <c r="M1458" i="39"/>
  <c r="L48" i="39"/>
  <c r="M850" i="39"/>
  <c r="L1494" i="39"/>
  <c r="L1037" i="39"/>
  <c r="L442" i="39"/>
  <c r="N92" i="39"/>
  <c r="L1436" i="39"/>
  <c r="M1300" i="39"/>
  <c r="N200" i="39"/>
  <c r="M900" i="39"/>
  <c r="L854" i="39"/>
  <c r="N784" i="39"/>
  <c r="L96" i="39"/>
  <c r="M1276" i="39"/>
  <c r="N204" i="39"/>
  <c r="M202" i="39"/>
  <c r="M126" i="39"/>
  <c r="M43" i="39"/>
  <c r="L1017" i="39"/>
  <c r="N602" i="39"/>
  <c r="M1274" i="39"/>
  <c r="N260" i="39"/>
  <c r="N164" i="39"/>
  <c r="L358" i="39"/>
  <c r="L1707" i="39"/>
  <c r="N415" i="39"/>
  <c r="L1201" i="39"/>
  <c r="L802" i="39"/>
  <c r="N391" i="39"/>
  <c r="M635" i="39"/>
  <c r="L295" i="39"/>
  <c r="M645" i="39"/>
  <c r="N913" i="39"/>
  <c r="M771" i="39"/>
  <c r="M415" i="39"/>
  <c r="N182" i="39"/>
  <c r="L867" i="39"/>
  <c r="L1428" i="39"/>
  <c r="N1154" i="39"/>
  <c r="M137" i="39"/>
  <c r="L9" i="39"/>
  <c r="M76" i="39"/>
  <c r="M707" i="39"/>
  <c r="L394" i="39"/>
  <c r="N132" i="39"/>
  <c r="M549" i="39"/>
  <c r="M124" i="39"/>
  <c r="N66" i="39"/>
  <c r="N1527" i="39"/>
  <c r="M400" i="39"/>
  <c r="N407" i="39"/>
  <c r="M1018" i="39"/>
  <c r="L839" i="39"/>
  <c r="N1091" i="39"/>
  <c r="M1055" i="39"/>
  <c r="N1439" i="39"/>
  <c r="L743" i="39"/>
  <c r="M911" i="39"/>
  <c r="N267" i="39"/>
  <c r="N667" i="39"/>
  <c r="N509" i="39"/>
  <c r="L1190" i="39"/>
  <c r="L1465" i="39"/>
  <c r="L830" i="39"/>
  <c r="L136" i="39"/>
  <c r="L74" i="39"/>
  <c r="M389" i="39"/>
  <c r="N1693" i="39"/>
  <c r="L834" i="39"/>
  <c r="N1234" i="39"/>
  <c r="N495" i="39"/>
  <c r="M461" i="39"/>
  <c r="N976" i="39"/>
  <c r="L601" i="39"/>
  <c r="N1320" i="39"/>
  <c r="L523" i="39"/>
  <c r="N919" i="39"/>
  <c r="L826" i="39"/>
  <c r="M885" i="39"/>
  <c r="M1298" i="39"/>
  <c r="L128" i="39"/>
  <c r="M865" i="39"/>
  <c r="N838" i="39"/>
  <c r="N1136" i="39"/>
  <c r="L163" i="39"/>
  <c r="M621" i="39"/>
  <c r="M1058" i="39"/>
  <c r="M625" i="39"/>
  <c r="M744" i="39"/>
  <c r="M834" i="39"/>
  <c r="N728" i="39"/>
  <c r="M727" i="39"/>
  <c r="M403" i="39"/>
  <c r="L1400" i="39"/>
  <c r="L180" i="39"/>
  <c r="L1264" i="39"/>
  <c r="N1099" i="39"/>
  <c r="M1727" i="39"/>
  <c r="L1074" i="39"/>
  <c r="N1530" i="39"/>
  <c r="M78" i="39"/>
  <c r="L165" i="39"/>
  <c r="M1551" i="39"/>
  <c r="L1189" i="39"/>
  <c r="N1248" i="39"/>
  <c r="N41" i="39"/>
  <c r="M145" i="39"/>
  <c r="N139" i="39"/>
  <c r="M540" i="39"/>
  <c r="N536" i="39"/>
  <c r="L1664" i="39"/>
  <c r="L909" i="39"/>
  <c r="N1499" i="39"/>
  <c r="N22" i="39"/>
  <c r="L195" i="39"/>
  <c r="M140" i="39"/>
  <c r="L186" i="39"/>
  <c r="M500" i="39"/>
  <c r="M943" i="39"/>
  <c r="N19" i="39"/>
  <c r="N71" i="39"/>
  <c r="M775" i="39"/>
  <c r="M1383" i="39"/>
  <c r="N432" i="39"/>
  <c r="L756" i="39"/>
  <c r="N1711" i="39"/>
  <c r="N401" i="39"/>
  <c r="L62" i="39"/>
  <c r="L375" i="39"/>
  <c r="N1666" i="39"/>
  <c r="N1322" i="39"/>
  <c r="M1654" i="39"/>
  <c r="M93" i="39"/>
  <c r="M153" i="39"/>
  <c r="L20" i="39"/>
  <c r="N456" i="39"/>
  <c r="N960" i="39"/>
  <c r="L548" i="39"/>
  <c r="L38" i="39"/>
  <c r="M1158" i="39"/>
  <c r="N987" i="39"/>
  <c r="L118" i="39"/>
  <c r="L469" i="39"/>
  <c r="L425" i="39"/>
  <c r="L86" i="39"/>
  <c r="L1171" i="39"/>
  <c r="M1164" i="39"/>
  <c r="M86" i="39"/>
  <c r="N1102" i="39"/>
  <c r="L1453" i="39"/>
  <c r="M241" i="39"/>
  <c r="L215" i="39"/>
  <c r="M1069" i="39"/>
  <c r="L1348" i="39"/>
  <c r="M1424" i="39"/>
  <c r="N34" i="39"/>
  <c r="N234" i="39"/>
  <c r="L284" i="39"/>
  <c r="L1221" i="39"/>
  <c r="L458" i="39"/>
  <c r="M466" i="39"/>
  <c r="L39" i="39"/>
  <c r="N1049" i="39"/>
  <c r="N920" i="39"/>
  <c r="L762" i="39"/>
  <c r="M1296" i="39"/>
  <c r="N1270" i="39"/>
  <c r="N1013" i="39"/>
  <c r="M189" i="39"/>
  <c r="M299" i="39"/>
  <c r="L626" i="39"/>
  <c r="M1061" i="39"/>
  <c r="M753" i="39"/>
  <c r="N36" i="39"/>
  <c r="L1385" i="39"/>
  <c r="M597" i="39"/>
  <c r="N314" i="39"/>
  <c r="L233" i="39"/>
  <c r="M750" i="39"/>
  <c r="L246" i="39"/>
  <c r="M58" i="39"/>
  <c r="M285" i="39"/>
  <c r="M391" i="39"/>
  <c r="L747" i="39"/>
  <c r="M1092" i="39"/>
  <c r="M815" i="39"/>
  <c r="L423" i="39"/>
  <c r="L1044" i="39"/>
  <c r="N354" i="39"/>
  <c r="N1304" i="39"/>
  <c r="M1442" i="39"/>
  <c r="N351" i="39"/>
  <c r="L240" i="39"/>
  <c r="M490" i="39"/>
  <c r="L1384" i="39"/>
  <c r="M703" i="39"/>
  <c r="N1155" i="39"/>
  <c r="L1283" i="39"/>
  <c r="M665" i="39"/>
  <c r="M438" i="39"/>
  <c r="L1566" i="39"/>
  <c r="L292" i="39"/>
  <c r="N481" i="39"/>
  <c r="M495" i="39"/>
  <c r="N1192" i="39"/>
  <c r="N1303" i="39"/>
  <c r="N99" i="39"/>
  <c r="M1196" i="39"/>
  <c r="L420" i="39"/>
  <c r="L45" i="39"/>
  <c r="N916" i="39"/>
  <c r="N300" i="39"/>
  <c r="N1001" i="39"/>
  <c r="M1666" i="39"/>
  <c r="M1321" i="39"/>
  <c r="L1215" i="39"/>
  <c r="L1434" i="39"/>
  <c r="L696" i="39"/>
  <c r="N1526" i="39"/>
  <c r="M743" i="39"/>
  <c r="L413" i="39"/>
  <c r="L1040" i="39"/>
  <c r="N646" i="39"/>
  <c r="N1453" i="39"/>
  <c r="L1125" i="39"/>
  <c r="L541" i="39"/>
  <c r="N1354" i="39"/>
  <c r="N414" i="39"/>
  <c r="N193" i="39"/>
  <c r="M685" i="39"/>
  <c r="N1278" i="39"/>
  <c r="M225" i="39"/>
  <c r="N627" i="39"/>
  <c r="L387" i="39"/>
  <c r="L991" i="39"/>
  <c r="N158" i="39"/>
  <c r="M131" i="39"/>
  <c r="M473" i="39"/>
  <c r="L733" i="39"/>
  <c r="N271" i="39"/>
  <c r="M100" i="39"/>
  <c r="N496" i="39"/>
  <c r="L156" i="39"/>
  <c r="N596" i="39"/>
  <c r="M873" i="39"/>
  <c r="N603" i="39"/>
  <c r="L361" i="39"/>
  <c r="N155" i="39"/>
  <c r="M1601" i="39"/>
  <c r="M1041" i="39"/>
  <c r="L889" i="39"/>
  <c r="N154" i="39"/>
  <c r="N85" i="39"/>
  <c r="M875" i="39"/>
  <c r="L936" i="39"/>
  <c r="L237" i="39"/>
  <c r="L1463" i="39"/>
  <c r="N844" i="39"/>
  <c r="N220" i="39"/>
  <c r="M1698" i="39"/>
  <c r="L44" i="39"/>
  <c r="M708" i="39"/>
  <c r="N1075" i="39"/>
  <c r="N1182" i="39"/>
  <c r="N172" i="39"/>
  <c r="L686" i="39"/>
  <c r="L738" i="39"/>
  <c r="M929" i="39"/>
  <c r="N30" i="39"/>
  <c r="L729" i="39"/>
  <c r="N484" i="39"/>
  <c r="L1179" i="39"/>
  <c r="M611" i="39"/>
  <c r="N274" i="39"/>
  <c r="N118" i="39"/>
  <c r="M1703" i="39"/>
  <c r="L760" i="39"/>
  <c r="L705" i="39"/>
  <c r="L853" i="39"/>
  <c r="N966" i="39"/>
  <c r="N211" i="39"/>
  <c r="L1094" i="39"/>
  <c r="M465" i="39"/>
  <c r="L372" i="39"/>
  <c r="M127" i="39"/>
  <c r="L238" i="39"/>
  <c r="L1516" i="39"/>
  <c r="N499" i="39"/>
  <c r="L748" i="39"/>
  <c r="N1259" i="39"/>
  <c r="L454" i="39"/>
  <c r="N529" i="39"/>
  <c r="N887" i="39"/>
  <c r="M1635" i="39"/>
  <c r="N315" i="39"/>
  <c r="N175" i="39"/>
  <c r="M1364" i="39"/>
  <c r="L784" i="39"/>
  <c r="N973" i="39"/>
  <c r="M497" i="39"/>
  <c r="N150" i="39"/>
  <c r="L267" i="39"/>
  <c r="M294" i="39"/>
  <c r="M39" i="39"/>
  <c r="M130" i="39"/>
  <c r="L929" i="39"/>
  <c r="L313" i="39"/>
  <c r="M646" i="39"/>
  <c r="N1512" i="39"/>
  <c r="M199" i="39"/>
  <c r="N1044" i="39"/>
  <c r="L583" i="39"/>
  <c r="L510" i="39"/>
  <c r="L6" i="39"/>
  <c r="M383" i="39"/>
  <c r="N1506" i="39"/>
  <c r="N559" i="39"/>
  <c r="N1399" i="39"/>
  <c r="M616" i="39"/>
  <c r="L151" i="39"/>
  <c r="N366" i="39"/>
  <c r="N504" i="39"/>
  <c r="N863" i="39"/>
  <c r="M48" i="39"/>
  <c r="N613" i="39"/>
  <c r="M491" i="39"/>
  <c r="L509" i="39"/>
  <c r="L1373" i="39"/>
  <c r="M761" i="39"/>
  <c r="L543" i="39"/>
  <c r="N378" i="39"/>
  <c r="N921" i="39"/>
  <c r="L1290" i="39"/>
  <c r="N865" i="39"/>
  <c r="L969" i="39"/>
  <c r="L1261" i="39"/>
  <c r="N544" i="39"/>
  <c r="M381" i="39"/>
  <c r="N1021" i="39"/>
  <c r="L1269" i="39"/>
  <c r="M682" i="39"/>
  <c r="M440" i="39"/>
  <c r="M19" i="39"/>
  <c r="N1245" i="39"/>
  <c r="L1209" i="39"/>
  <c r="M272" i="39"/>
  <c r="L1331" i="39"/>
  <c r="L470" i="39"/>
  <c r="N783" i="39"/>
  <c r="M323" i="39"/>
  <c r="N985" i="39"/>
  <c r="M1114" i="39"/>
  <c r="M512" i="39"/>
  <c r="N832" i="39"/>
  <c r="M1449" i="39"/>
  <c r="L1181" i="39"/>
  <c r="L925" i="39"/>
  <c r="N319" i="39"/>
  <c r="N386" i="39"/>
  <c r="M1106" i="39"/>
  <c r="L185" i="39"/>
  <c r="N1002" i="39"/>
  <c r="L1296" i="39"/>
  <c r="M837" i="39"/>
  <c r="M855" i="39"/>
  <c r="N68" i="39"/>
  <c r="L981" i="39"/>
  <c r="L282" i="39"/>
  <c r="L353" i="39"/>
  <c r="N295" i="39"/>
  <c r="M944" i="39"/>
  <c r="L519" i="39"/>
  <c r="L173" i="39"/>
  <c r="N1391" i="39"/>
  <c r="L920" i="39"/>
  <c r="L869" i="39"/>
  <c r="M978" i="39"/>
  <c r="N1334" i="39"/>
  <c r="L312" i="39"/>
  <c r="L261" i="39"/>
  <c r="M1045" i="39"/>
  <c r="N1627" i="39"/>
  <c r="M22" i="39"/>
  <c r="L15" i="39"/>
  <c r="L1603" i="39"/>
  <c r="M641" i="39"/>
  <c r="N441" i="39"/>
  <c r="M1117" i="39"/>
  <c r="L1257" i="39"/>
  <c r="N326" i="39"/>
  <c r="M836" i="39"/>
  <c r="N1026" i="39"/>
  <c r="N992" i="39"/>
  <c r="M55" i="39"/>
  <c r="L1682" i="39"/>
  <c r="L1240" i="39"/>
  <c r="M59" i="39"/>
  <c r="L651" i="39"/>
  <c r="N717" i="39"/>
  <c r="M1115" i="39"/>
  <c r="M149" i="39"/>
  <c r="M203" i="39"/>
  <c r="L1063" i="39"/>
  <c r="N1087" i="39"/>
  <c r="N177" i="39"/>
  <c r="N1455" i="39"/>
  <c r="N1523" i="39"/>
  <c r="N720" i="39"/>
  <c r="N82" i="39"/>
  <c r="M177" i="39"/>
  <c r="M296" i="39"/>
  <c r="N159" i="39"/>
  <c r="N1710" i="39"/>
  <c r="N738" i="39"/>
  <c r="N1232" i="39"/>
  <c r="M1139" i="39"/>
  <c r="L1186" i="39"/>
  <c r="L886" i="39"/>
  <c r="N343" i="39"/>
  <c r="N723" i="39"/>
  <c r="N450" i="39"/>
  <c r="L992" i="39"/>
  <c r="N151" i="39"/>
  <c r="L1340" i="39"/>
  <c r="M1288" i="39"/>
  <c r="M157" i="39"/>
  <c r="M1355" i="39"/>
  <c r="M362" i="39"/>
  <c r="L106" i="39"/>
  <c r="N163" i="39"/>
  <c r="N1186" i="39"/>
  <c r="L347" i="39"/>
  <c r="N1196" i="39"/>
  <c r="L231" i="39"/>
  <c r="M1347" i="39"/>
  <c r="N741" i="39"/>
  <c r="M816" i="39"/>
  <c r="L570" i="39"/>
  <c r="M551" i="39"/>
  <c r="L220" i="39"/>
  <c r="L818" i="39"/>
  <c r="N474" i="39"/>
  <c r="L11" i="39"/>
  <c r="N1254" i="39"/>
  <c r="M96" i="39"/>
  <c r="M1163" i="39"/>
  <c r="N513" i="39"/>
  <c r="N171" i="39"/>
  <c r="M523" i="39"/>
  <c r="L1241" i="39"/>
  <c r="N357" i="39"/>
  <c r="N1193" i="39"/>
  <c r="L1252" i="39"/>
  <c r="L435" i="39"/>
  <c r="L771" i="39"/>
  <c r="M1586" i="39"/>
  <c r="M983" i="39"/>
  <c r="L1144" i="39"/>
  <c r="N278" i="39"/>
  <c r="L678" i="39"/>
  <c r="L357" i="39"/>
  <c r="L115" i="39"/>
  <c r="M778" i="39"/>
  <c r="M822" i="39"/>
  <c r="L1402" i="39"/>
  <c r="L1211" i="39"/>
  <c r="M1322" i="39"/>
  <c r="M740" i="39"/>
  <c r="N688" i="39"/>
  <c r="L1163" i="39"/>
  <c r="L1617" i="39"/>
  <c r="L942" i="39"/>
  <c r="M216" i="39"/>
  <c r="M366" i="39"/>
  <c r="N222" i="39"/>
  <c r="L460" i="39"/>
  <c r="N121" i="39"/>
  <c r="L502" i="39"/>
  <c r="M1240" i="39"/>
  <c r="N94" i="39"/>
  <c r="M227" i="39"/>
  <c r="N993" i="39"/>
  <c r="N530" i="39"/>
  <c r="L1451" i="39"/>
  <c r="L846" i="39"/>
  <c r="N448" i="39"/>
  <c r="M941" i="39"/>
  <c r="N634" i="39"/>
  <c r="M1455" i="39"/>
  <c r="L64" i="39"/>
  <c r="N421" i="39"/>
  <c r="N1167" i="39"/>
  <c r="L728" i="39"/>
  <c r="M217" i="39"/>
  <c r="N815" i="39"/>
  <c r="L315" i="39"/>
  <c r="N247" i="39"/>
  <c r="L448" i="39"/>
  <c r="M647" i="39"/>
  <c r="L288" i="39"/>
  <c r="N1489" i="39"/>
  <c r="M271" i="39"/>
  <c r="L813" i="39"/>
  <c r="M30" i="39"/>
  <c r="L1187" i="39"/>
  <c r="L1141" i="39"/>
  <c r="M1167" i="39"/>
  <c r="L1212" i="39"/>
  <c r="M1121" i="39"/>
  <c r="L141" i="39"/>
  <c r="M62" i="39"/>
  <c r="L720" i="39"/>
  <c r="M453" i="39"/>
  <c r="N698" i="39"/>
  <c r="M174" i="39"/>
  <c r="L605" i="39"/>
  <c r="L112" i="39"/>
  <c r="N1307" i="39"/>
  <c r="M984" i="39"/>
  <c r="M995" i="39"/>
  <c r="L568" i="39"/>
  <c r="L80" i="39"/>
  <c r="M1064" i="39"/>
  <c r="L1222" i="39"/>
  <c r="L989" i="39"/>
  <c r="L610" i="39"/>
  <c r="N348" i="39"/>
  <c r="N419" i="39"/>
  <c r="L327" i="39"/>
  <c r="L245" i="39"/>
  <c r="M393" i="39"/>
  <c r="L359" i="39"/>
  <c r="N17" i="39"/>
  <c r="M374" i="39"/>
  <c r="M762" i="39"/>
  <c r="L902" i="39"/>
  <c r="N1045" i="39"/>
  <c r="L1286" i="39"/>
  <c r="N1331" i="39"/>
  <c r="M18" i="39"/>
  <c r="N591" i="39"/>
  <c r="N747" i="39"/>
  <c r="M522" i="39"/>
  <c r="M247" i="39"/>
  <c r="N794" i="39"/>
  <c r="N594" i="39"/>
  <c r="M1034" i="39"/>
  <c r="L1468" i="39"/>
  <c r="L616" i="39"/>
  <c r="N758" i="39"/>
  <c r="M813" i="39"/>
  <c r="N438" i="39"/>
  <c r="N307" i="39"/>
  <c r="M24" i="39"/>
  <c r="L574" i="39"/>
  <c r="L218" i="39"/>
  <c r="M276" i="39"/>
  <c r="M1328" i="39"/>
  <c r="N821" i="39"/>
  <c r="M659" i="39"/>
  <c r="L770" i="39"/>
  <c r="L1265" i="39"/>
  <c r="N248" i="39"/>
  <c r="M884" i="39"/>
  <c r="L996" i="39"/>
  <c r="M1253" i="39"/>
  <c r="L569" i="39"/>
  <c r="L491" i="39"/>
  <c r="L492" i="39"/>
  <c r="M365" i="39"/>
  <c r="L1670" i="39"/>
  <c r="N1106" i="39"/>
  <c r="M845" i="39"/>
  <c r="L1029" i="39"/>
  <c r="N1164" i="39"/>
  <c r="M72" i="39"/>
  <c r="L708" i="39"/>
  <c r="N1242" i="39"/>
  <c r="N436" i="39"/>
  <c r="N1630" i="39"/>
  <c r="M1614" i="39"/>
  <c r="M829" i="39"/>
  <c r="L400" i="39"/>
  <c r="N232" i="39"/>
  <c r="M674" i="39"/>
  <c r="M79" i="39"/>
  <c r="L321" i="39"/>
  <c r="M1451" i="39"/>
  <c r="M430" i="39"/>
  <c r="N968" i="39"/>
  <c r="M148" i="39"/>
  <c r="M817" i="39"/>
  <c r="N1315" i="39"/>
  <c r="M300" i="39"/>
  <c r="N1716" i="39"/>
  <c r="M559" i="39"/>
  <c r="M1105" i="39"/>
  <c r="M1670" i="39"/>
  <c r="N619" i="39"/>
  <c r="L144" i="39"/>
  <c r="L148" i="39"/>
  <c r="M927" i="39"/>
  <c r="L1081" i="39"/>
  <c r="N547" i="39"/>
  <c r="N1257" i="39"/>
  <c r="N27" i="39"/>
  <c r="L1184" i="39"/>
  <c r="M471" i="39"/>
  <c r="N190" i="39"/>
  <c r="L47" i="39"/>
  <c r="M968" i="39"/>
  <c r="N852" i="39"/>
  <c r="M1261" i="39"/>
  <c r="N542" i="39"/>
  <c r="M1297" i="39"/>
  <c r="L232" i="39"/>
  <c r="L1651" i="39"/>
  <c r="L808" i="39"/>
  <c r="L850" i="39"/>
  <c r="M114" i="39"/>
  <c r="N216" i="39"/>
  <c r="N766" i="39"/>
  <c r="M339" i="39"/>
  <c r="L907" i="39"/>
  <c r="N585" i="39"/>
  <c r="M270" i="39"/>
  <c r="L598" i="39"/>
  <c r="N13" i="39"/>
  <c r="L1055" i="39"/>
  <c r="M239" i="39"/>
  <c r="N8" i="39"/>
  <c r="L467" i="39"/>
  <c r="M719" i="39"/>
  <c r="M95" i="39"/>
  <c r="N1119" i="39"/>
  <c r="M535" i="39"/>
  <c r="L1325" i="39"/>
  <c r="N1619" i="39"/>
  <c r="N1098" i="39"/>
  <c r="M170" i="39"/>
  <c r="M298" i="39"/>
  <c r="N264" i="39"/>
  <c r="N851" i="39"/>
  <c r="N653" i="39"/>
  <c r="M876" i="39"/>
  <c r="L685" i="39"/>
  <c r="L751" i="39"/>
  <c r="M104" i="39"/>
  <c r="N661" i="39"/>
  <c r="M373" i="39"/>
  <c r="L272" i="39"/>
  <c r="L100" i="39"/>
  <c r="N1007" i="39"/>
  <c r="M567" i="39"/>
  <c r="L287" i="39"/>
  <c r="N116" i="39"/>
  <c r="M1715" i="39"/>
  <c r="N991" i="39"/>
  <c r="L290" i="39"/>
  <c r="L434" i="39"/>
  <c r="N206" i="39"/>
  <c r="N845" i="39"/>
  <c r="L504" i="39"/>
  <c r="L1482" i="39"/>
  <c r="L451" i="39"/>
  <c r="L255" i="39"/>
  <c r="N1189" i="39"/>
  <c r="L275" i="39"/>
  <c r="N405" i="39"/>
  <c r="L117" i="39"/>
  <c r="L303" i="39"/>
  <c r="L107" i="39"/>
  <c r="N562" i="39"/>
  <c r="M1693" i="39"/>
  <c r="L863" i="39"/>
  <c r="L697" i="39"/>
  <c r="N545" i="39"/>
  <c r="N375" i="39"/>
  <c r="M210" i="39"/>
  <c r="L893" i="39"/>
  <c r="L1082" i="39"/>
  <c r="M37" i="39"/>
  <c r="L1167" i="39"/>
  <c r="M975" i="39"/>
  <c r="L1135" i="39"/>
  <c r="L1394" i="39"/>
  <c r="M503" i="39"/>
  <c r="L265" i="39"/>
  <c r="L974" i="39"/>
  <c r="L30" i="39"/>
  <c r="L554" i="39"/>
  <c r="N328" i="39"/>
  <c r="M1230" i="39"/>
  <c r="M444" i="39"/>
  <c r="M249" i="39"/>
  <c r="M827" i="39"/>
  <c r="N1255" i="39"/>
  <c r="M1358" i="39"/>
  <c r="L495" i="39"/>
  <c r="N365" i="39"/>
  <c r="N849" i="39"/>
  <c r="L252" i="39"/>
  <c r="M434" i="39"/>
  <c r="L508" i="39"/>
  <c r="L428" i="39"/>
  <c r="L456" i="39"/>
  <c r="N1202" i="39"/>
  <c r="M600" i="39"/>
  <c r="N584" i="39"/>
  <c r="L450" i="39"/>
  <c r="N1626" i="39"/>
  <c r="N77" i="39"/>
  <c r="N518" i="39"/>
  <c r="L1223" i="39"/>
  <c r="M726" i="39"/>
  <c r="M1319" i="39"/>
  <c r="N282" i="39"/>
  <c r="N593" i="39"/>
  <c r="N1080" i="39"/>
  <c r="M1526" i="39"/>
  <c r="N523" i="39"/>
  <c r="L93" i="39"/>
  <c r="L339" i="39"/>
  <c r="N1370" i="39"/>
  <c r="L344" i="39"/>
  <c r="M853" i="39"/>
  <c r="L399" i="39"/>
  <c r="M394" i="39"/>
  <c r="L852" i="39"/>
  <c r="M102" i="39"/>
  <c r="L306" i="39"/>
  <c r="L1238" i="39"/>
  <c r="N763" i="39"/>
  <c r="M1215" i="39"/>
  <c r="M284" i="39"/>
  <c r="L1204" i="39"/>
  <c r="N153" i="39"/>
  <c r="L897" i="39"/>
  <c r="M88" i="39"/>
  <c r="M680" i="39"/>
  <c r="L642" i="39"/>
  <c r="N922" i="39"/>
  <c r="N568" i="39"/>
  <c r="N1319" i="39"/>
  <c r="M335" i="39"/>
  <c r="L932" i="39"/>
  <c r="M951" i="39"/>
  <c r="L1324" i="39"/>
  <c r="L198" i="39"/>
  <c r="N963" i="39"/>
  <c r="L1210" i="39"/>
  <c r="L687" i="39"/>
  <c r="N1070" i="39"/>
  <c r="N524" i="39"/>
  <c r="M1477" i="39"/>
  <c r="N831" i="39"/>
  <c r="L92" i="39"/>
  <c r="L1114" i="39"/>
  <c r="L481" i="39"/>
  <c r="M475" i="39"/>
  <c r="N1644" i="39"/>
  <c r="M99" i="39"/>
  <c r="L452" i="39"/>
  <c r="N1702" i="39"/>
  <c r="L293" i="39"/>
  <c r="M584" i="39"/>
  <c r="M280" i="39"/>
  <c r="M938" i="39"/>
  <c r="M1249" i="39"/>
  <c r="M64" i="39"/>
  <c r="N502" i="39"/>
  <c r="L1710" i="39"/>
  <c r="N1072" i="39"/>
  <c r="L1197" i="39"/>
  <c r="L953" i="39"/>
  <c r="N1394" i="39"/>
  <c r="L1622" i="39"/>
  <c r="L226" i="39"/>
  <c r="M1226" i="39"/>
  <c r="L758" i="39"/>
  <c r="N1364" i="39"/>
  <c r="M54" i="39"/>
  <c r="L1032" i="39"/>
  <c r="M499" i="39"/>
  <c r="M52" i="39"/>
  <c r="N74" i="39"/>
  <c r="L1323" i="39"/>
  <c r="M1080" i="39"/>
  <c r="M612" i="39"/>
  <c r="L880" i="39"/>
  <c r="M673" i="39"/>
  <c r="M215" i="39"/>
  <c r="N561" i="39"/>
  <c r="N643" i="39"/>
  <c r="L1335" i="39"/>
  <c r="N471" i="39"/>
  <c r="M714" i="39"/>
  <c r="M1361" i="39"/>
  <c r="L825" i="39"/>
  <c r="N886" i="39"/>
  <c r="M489" i="39"/>
  <c r="M112" i="39"/>
  <c r="L860" i="39"/>
  <c r="L94" i="39"/>
  <c r="N1145" i="39"/>
  <c r="M258" i="39"/>
  <c r="L1662" i="39"/>
  <c r="M305" i="39"/>
  <c r="L788" i="39"/>
  <c r="M626" i="39"/>
  <c r="M161" i="39"/>
  <c r="M281" i="39"/>
  <c r="N320" i="39"/>
  <c r="L674" i="39"/>
  <c r="L1100" i="39"/>
  <c r="M343" i="39"/>
  <c r="L624" i="39"/>
  <c r="M1704" i="39"/>
  <c r="L402" i="39"/>
  <c r="N1219" i="39"/>
  <c r="N617" i="39"/>
  <c r="M498" i="39"/>
  <c r="N136" i="39"/>
  <c r="N896" i="39"/>
  <c r="N978" i="39"/>
  <c r="M794" i="39"/>
  <c r="M989" i="39"/>
  <c r="M1277" i="39"/>
  <c r="M1520" i="39"/>
  <c r="N1120" i="39"/>
  <c r="N1614" i="39"/>
  <c r="M1271" i="39"/>
  <c r="M537" i="39"/>
  <c r="L360" i="39"/>
  <c r="M1316" i="39"/>
  <c r="M470" i="39"/>
  <c r="M509" i="39"/>
  <c r="N440" i="39"/>
  <c r="L1016" i="39"/>
  <c r="N25" i="39"/>
  <c r="L976" i="39"/>
  <c r="M534" i="39"/>
  <c r="L25" i="39"/>
  <c r="M1489" i="39"/>
  <c r="M377" i="39"/>
  <c r="L1514" i="39"/>
  <c r="M681" i="39"/>
  <c r="N90" i="39"/>
  <c r="N1019" i="39"/>
  <c r="N797" i="39"/>
  <c r="L606" i="39"/>
  <c r="M1174" i="39"/>
  <c r="N31" i="39"/>
  <c r="L1275" i="39"/>
  <c r="L891" i="39"/>
  <c r="N521" i="39"/>
  <c r="L954" i="39"/>
  <c r="M447" i="39"/>
  <c r="N476" i="39"/>
  <c r="L336" i="39"/>
  <c r="L1121" i="39"/>
  <c r="L592" i="39"/>
  <c r="N1263" i="39"/>
  <c r="N338" i="39"/>
  <c r="M919" i="39"/>
  <c r="N795" i="39"/>
  <c r="N980" i="39"/>
  <c r="M854" i="39"/>
  <c r="L432" i="39"/>
  <c r="L566" i="39"/>
  <c r="N72" i="39"/>
  <c r="M866" i="39"/>
  <c r="L822" i="39"/>
  <c r="N380" i="39"/>
  <c r="M1122" i="39"/>
  <c r="N724" i="39"/>
  <c r="N1336" i="39"/>
  <c r="M224" i="39"/>
  <c r="L132" i="39"/>
  <c r="L1072" i="39"/>
  <c r="M295" i="39"/>
  <c r="L196" i="39"/>
  <c r="M712" i="39"/>
  <c r="L1041" i="39"/>
  <c r="N1010" i="39"/>
  <c r="M319" i="39"/>
  <c r="L1522" i="39"/>
  <c r="L249" i="39"/>
  <c r="M67" i="39"/>
  <c r="L1053" i="39"/>
  <c r="M1185" i="39"/>
  <c r="L663" i="39"/>
  <c r="N197" i="39"/>
  <c r="N1272" i="39"/>
  <c r="L129" i="39"/>
  <c r="M421" i="39"/>
  <c r="M1147" i="39"/>
  <c r="L1407" i="39"/>
  <c r="M33" i="39"/>
  <c r="M346" i="39"/>
  <c r="L803" i="39"/>
  <c r="N1332" i="39"/>
  <c r="L1260" i="39"/>
  <c r="N16" i="39"/>
  <c r="M329" i="39"/>
  <c r="N226" i="39"/>
  <c r="M125" i="39"/>
  <c r="M576" i="39"/>
  <c r="M84" i="39"/>
  <c r="M488" i="39"/>
  <c r="M830" i="39"/>
  <c r="M892" i="39"/>
  <c r="L546" i="39"/>
  <c r="L636" i="39"/>
  <c r="M134" i="39"/>
  <c r="L1444" i="39"/>
  <c r="L542" i="39"/>
  <c r="N83" i="39"/>
  <c r="L21" i="39"/>
  <c r="M563" i="39"/>
  <c r="M106" i="39"/>
  <c r="L76" i="39"/>
  <c r="L50" i="39"/>
  <c r="N719" i="39"/>
  <c r="M997" i="39"/>
  <c r="M711" i="39"/>
  <c r="M745" i="39"/>
  <c r="L217" i="39"/>
  <c r="L1689" i="39"/>
  <c r="M1337" i="39"/>
  <c r="M1206" i="39"/>
  <c r="M1100" i="39"/>
  <c r="L670" i="39"/>
  <c r="N470" i="39"/>
  <c r="N1328" i="39"/>
  <c r="N1131" i="39"/>
  <c r="N119" i="39"/>
  <c r="L647" i="39"/>
  <c r="N989" i="39"/>
  <c r="L1329" i="39"/>
  <c r="N807" i="39"/>
  <c r="M961" i="39"/>
  <c r="L900" i="39"/>
  <c r="M105" i="39"/>
  <c r="N360" i="39"/>
  <c r="N412" i="39"/>
  <c r="N173" i="39"/>
  <c r="M485" i="39"/>
  <c r="M1087" i="39"/>
  <c r="L1316" i="39"/>
  <c r="L331" i="39"/>
  <c r="L1133" i="39"/>
  <c r="L7" i="39"/>
  <c r="L301" i="39"/>
  <c r="L1030" i="39"/>
  <c r="L1176" i="39"/>
  <c r="M783" i="39"/>
  <c r="L772" i="39"/>
  <c r="L289" i="39"/>
  <c r="M70" i="39"/>
  <c r="M752" i="39"/>
  <c r="N1116" i="39"/>
  <c r="L205" i="39"/>
  <c r="N168" i="39"/>
  <c r="M1204" i="39"/>
  <c r="N334" i="39"/>
  <c r="N176" i="39"/>
  <c r="L845" i="39"/>
  <c r="N711" i="39"/>
  <c r="N1062" i="39"/>
  <c r="N988" i="39"/>
  <c r="M923" i="39"/>
  <c r="L242" i="39"/>
  <c r="L660" i="39"/>
  <c r="L158" i="39"/>
  <c r="L263" i="39"/>
  <c r="M1219" i="39"/>
  <c r="M605" i="39"/>
  <c r="M1097" i="39"/>
  <c r="L145" i="39"/>
  <c r="M1090" i="39"/>
  <c r="M925" i="39"/>
  <c r="M695" i="39"/>
  <c r="M1332" i="39"/>
  <c r="N101" i="39"/>
  <c r="L46" i="39"/>
  <c r="M310" i="39"/>
  <c r="M222" i="39"/>
  <c r="L1487" i="39"/>
  <c r="L154" i="39"/>
  <c r="M1125" i="39"/>
  <c r="M593" i="39"/>
  <c r="L512" i="39"/>
  <c r="N847" i="39"/>
  <c r="N636" i="39"/>
  <c r="M156" i="39"/>
  <c r="L1108" i="39"/>
  <c r="M1476" i="39"/>
  <c r="N687" i="39"/>
  <c r="L1126" i="39"/>
  <c r="L639" i="39"/>
  <c r="N437" i="39"/>
  <c r="M571" i="39"/>
  <c r="M1220" i="39"/>
  <c r="L879" i="39"/>
  <c r="L254" i="39"/>
  <c r="N431" i="39"/>
  <c r="N359" i="39"/>
  <c r="M246" i="39"/>
  <c r="M1598" i="39"/>
  <c r="L1583" i="39"/>
  <c r="L1168" i="39"/>
  <c r="N6" i="39"/>
  <c r="M259" i="39"/>
  <c r="M690" i="39"/>
  <c r="L276" i="39"/>
  <c r="L381" i="39"/>
  <c r="M1004" i="39"/>
  <c r="N560" i="39"/>
  <c r="M1186" i="39"/>
  <c r="N422" i="39"/>
  <c r="N1290" i="39"/>
  <c r="N435" i="39"/>
  <c r="N705" i="39"/>
  <c r="M80" i="39"/>
  <c r="L167" i="39"/>
  <c r="M663" i="39"/>
  <c r="N901" i="39"/>
  <c r="M763" i="39"/>
  <c r="L532" i="39"/>
  <c r="N1281" i="39"/>
  <c r="N272" i="39"/>
  <c r="M69" i="39"/>
  <c r="M620" i="39"/>
  <c r="M392" i="39"/>
  <c r="N1027" i="39"/>
  <c r="M861" i="39"/>
  <c r="L1117" i="39"/>
  <c r="M1317" i="39"/>
  <c r="N1657" i="39"/>
  <c r="N1617" i="39"/>
  <c r="M192" i="39"/>
  <c r="M252" i="39"/>
  <c r="M798" i="39"/>
  <c r="N507" i="39"/>
  <c r="N583" i="39"/>
  <c r="M694" i="39"/>
  <c r="N814" i="39"/>
  <c r="L1119" i="39"/>
  <c r="M1217" i="39"/>
  <c r="N178" i="39"/>
  <c r="M1388" i="39"/>
  <c r="N21" i="39"/>
  <c r="L302" i="39"/>
  <c r="L1718" i="39"/>
  <c r="N1014" i="39"/>
  <c r="M1268" i="39"/>
  <c r="M101" i="39"/>
  <c r="N273" i="39"/>
  <c r="L783" i="39"/>
  <c r="N214" i="39"/>
  <c r="L1145" i="39"/>
  <c r="L35" i="39"/>
  <c r="L1658" i="39"/>
  <c r="L618" i="39"/>
  <c r="N644" i="39"/>
  <c r="M804" i="39"/>
  <c r="M746" i="39"/>
  <c r="N706" i="39"/>
  <c r="N61" i="39"/>
  <c r="L1677" i="39"/>
  <c r="N10" i="39"/>
  <c r="L1426" i="39"/>
  <c r="M359" i="39"/>
  <c r="M361" i="39"/>
  <c r="N358" i="39"/>
  <c r="N1498" i="39"/>
  <c r="L1165" i="39"/>
  <c r="M504" i="39"/>
  <c r="L899" i="39"/>
  <c r="N135" i="39"/>
  <c r="M1000" i="39"/>
  <c r="L971" i="39"/>
  <c r="M1157" i="39"/>
  <c r="M205" i="39"/>
  <c r="M1385" i="39"/>
  <c r="M960" i="39"/>
  <c r="N180" i="39"/>
  <c r="L1001" i="39"/>
  <c r="M342" i="39"/>
  <c r="L650" i="39"/>
  <c r="N192" i="39"/>
  <c r="M50" i="39"/>
  <c r="L1202" i="39"/>
  <c r="N217" i="39"/>
  <c r="L682" i="39"/>
  <c r="L1129" i="39"/>
  <c r="L424" i="39"/>
  <c r="M253" i="39"/>
  <c r="M92" i="39"/>
  <c r="L1079" i="39"/>
  <c r="L441" i="39"/>
  <c r="N1096" i="39"/>
  <c r="L1035" i="39"/>
  <c r="L812" i="39"/>
  <c r="N1515" i="39"/>
  <c r="L838" i="39"/>
  <c r="L924" i="39"/>
  <c r="L178" i="39"/>
  <c r="N383" i="39"/>
  <c r="N29" i="39"/>
  <c r="M146" i="39"/>
  <c r="M90" i="39"/>
  <c r="L597" i="39"/>
  <c r="N1100" i="39"/>
  <c r="L594" i="39"/>
  <c r="L53" i="39"/>
  <c r="M1582" i="39"/>
  <c r="M516" i="39"/>
  <c r="N430" i="39"/>
  <c r="L768" i="39"/>
  <c r="M1059" i="39"/>
  <c r="M860" i="39"/>
  <c r="M1553" i="39"/>
  <c r="L207" i="39"/>
  <c r="N1157" i="39"/>
  <c r="N621" i="39"/>
  <c r="L545" i="39"/>
  <c r="N227" i="39"/>
  <c r="L584" i="39"/>
  <c r="N1173" i="39"/>
  <c r="M129" i="39"/>
  <c r="N111" i="39"/>
  <c r="L493" i="39"/>
  <c r="H1575" i="39" l="1"/>
  <c r="H1717" i="39" s="1"/>
  <c r="H1691" i="39"/>
  <c r="H1723" i="39" s="1"/>
  <c r="H1724" i="39" s="1"/>
  <c r="H1630" i="39"/>
  <c r="H1720" i="39" s="1"/>
  <c r="H1721" i="39" s="1"/>
  <c r="H1364" i="39"/>
  <c r="H1716" i="39" s="1"/>
  <c r="H1313" i="39"/>
  <c r="H1715" i="39" s="1"/>
  <c r="H1261" i="39"/>
  <c r="H1714" i="39" s="1"/>
  <c r="H1203" i="39"/>
  <c r="H1713" i="39" s="1"/>
  <c r="H1156" i="39"/>
  <c r="H1712" i="39" s="1"/>
  <c r="H1117" i="39"/>
  <c r="H1711" i="39" s="1"/>
  <c r="H1076" i="39"/>
  <c r="H1710" i="39" s="1"/>
  <c r="H1018" i="39"/>
  <c r="H1709" i="39" s="1"/>
  <c r="H927" i="39"/>
  <c r="H1708" i="39" s="1"/>
  <c r="H835" i="39"/>
  <c r="H1707" i="39" s="1"/>
  <c r="H774" i="39"/>
  <c r="H1706" i="39" s="1"/>
  <c r="H694" i="39"/>
  <c r="H1705" i="39" s="1"/>
  <c r="H601" i="39"/>
  <c r="H1704" i="39" s="1"/>
  <c r="H524" i="39"/>
  <c r="H1703" i="39" s="1"/>
  <c r="H466" i="39"/>
  <c r="H1702" i="39" s="1"/>
  <c r="H368" i="39"/>
  <c r="H1701" i="39" s="1"/>
  <c r="H309" i="39"/>
  <c r="H1700" i="39" s="1"/>
  <c r="H219" i="39"/>
  <c r="H1699" i="39" s="1"/>
  <c r="H145" i="39"/>
  <c r="H1698" i="39" s="1"/>
  <c r="H73" i="39"/>
  <c r="H1697" i="39" s="1"/>
  <c r="L18" i="37"/>
  <c r="L11" i="37"/>
  <c r="L4" i="37"/>
  <c r="L82" i="37"/>
  <c r="L585" i="37"/>
  <c r="L515" i="37"/>
  <c r="L445" i="37"/>
  <c r="L375" i="37"/>
  <c r="L312" i="37"/>
  <c r="L263" i="37"/>
  <c r="L181" i="37"/>
  <c r="L556" i="37"/>
  <c r="L465" i="37"/>
  <c r="L395" i="37"/>
  <c r="L325" i="37"/>
  <c r="L255" i="37"/>
  <c r="L194" i="37"/>
  <c r="L121" i="37"/>
  <c r="L17" i="37"/>
  <c r="L639" i="37"/>
  <c r="L564" i="37"/>
  <c r="L508" i="37"/>
  <c r="L473" i="37"/>
  <c r="L410" i="37"/>
  <c r="L382" i="37"/>
  <c r="L326" i="37"/>
  <c r="L277" i="37"/>
  <c r="L202" i="37"/>
  <c r="L153" i="37"/>
  <c r="L98" i="37"/>
  <c r="L78" i="37"/>
  <c r="L60" i="37"/>
  <c r="L46" i="37"/>
  <c r="L606" i="37"/>
  <c r="L584" i="37"/>
  <c r="L563" i="37"/>
  <c r="L514" i="37"/>
  <c r="L479" i="37"/>
  <c r="L444" i="37"/>
  <c r="L402" i="37"/>
  <c r="L360" i="37"/>
  <c r="L318" i="37"/>
  <c r="L290" i="37"/>
  <c r="L262" i="37"/>
  <c r="L222" i="37"/>
  <c r="L187" i="37"/>
  <c r="L159" i="37"/>
  <c r="L97" i="37"/>
  <c r="L52" i="37"/>
  <c r="L38" i="37"/>
  <c r="L647" i="37"/>
  <c r="L619" i="37"/>
  <c r="L569" i="37"/>
  <c r="L534" i="37"/>
  <c r="L499" i="37"/>
  <c r="L471" i="37"/>
  <c r="L436" i="37"/>
  <c r="L394" i="37"/>
  <c r="L366" i="37"/>
  <c r="L338" i="37"/>
  <c r="L310" i="37"/>
  <c r="L275" i="37"/>
  <c r="L247" i="37"/>
  <c r="L214" i="37"/>
  <c r="L200" i="37"/>
  <c r="L179" i="37"/>
  <c r="L165" i="37"/>
  <c r="L144" i="37"/>
  <c r="L126" i="37"/>
  <c r="L96" i="37"/>
  <c r="L632" i="37"/>
  <c r="L550" i="37"/>
  <c r="L487" i="37"/>
  <c r="L424" i="37"/>
  <c r="L354" i="37"/>
  <c r="L298" i="37"/>
  <c r="L223" i="37"/>
  <c r="L174" i="37"/>
  <c r="L115" i="37"/>
  <c r="L32" i="37"/>
  <c r="L613" i="37"/>
  <c r="L521" i="37"/>
  <c r="L472" i="37"/>
  <c r="L423" i="37"/>
  <c r="L381" i="37"/>
  <c r="L332" i="37"/>
  <c r="L283" i="37"/>
  <c r="L236" i="37"/>
  <c r="L166" i="37"/>
  <c r="L114" i="37"/>
  <c r="L73" i="37"/>
  <c r="L605" i="37"/>
  <c r="L562" i="37"/>
  <c r="L513" i="37"/>
  <c r="L450" i="37"/>
  <c r="L408" i="37"/>
  <c r="L352" i="37"/>
  <c r="L303" i="37"/>
  <c r="L235" i="37"/>
  <c r="L106" i="37"/>
  <c r="L646" i="37"/>
  <c r="L618" i="37"/>
  <c r="L557" i="37"/>
  <c r="L501" i="37"/>
  <c r="L466" i="37"/>
  <c r="L417" i="37"/>
  <c r="L389" i="37"/>
  <c r="L333" i="37"/>
  <c r="L284" i="37"/>
  <c r="L237" i="37"/>
  <c r="L195" i="37"/>
  <c r="L146" i="37"/>
  <c r="L103" i="37"/>
  <c r="L84" i="37"/>
  <c r="L67" i="37"/>
  <c r="L39" i="37"/>
  <c r="L641" i="37"/>
  <c r="L592" i="37"/>
  <c r="L570" i="37"/>
  <c r="L549" i="37"/>
  <c r="L507" i="37"/>
  <c r="L458" i="37"/>
  <c r="L430" i="37"/>
  <c r="L388" i="37"/>
  <c r="L346" i="37"/>
  <c r="L311" i="37"/>
  <c r="L269" i="37"/>
  <c r="L229" i="37"/>
  <c r="L180" i="37"/>
  <c r="L138" i="37"/>
  <c r="L107" i="37"/>
  <c r="L83" i="37"/>
  <c r="L59" i="37"/>
  <c r="L31" i="37"/>
  <c r="L633" i="37"/>
  <c r="L598" i="37"/>
  <c r="L555" i="37"/>
  <c r="L520" i="37"/>
  <c r="L492" i="37"/>
  <c r="L464" i="37"/>
  <c r="L429" i="37"/>
  <c r="L401" i="37"/>
  <c r="L359" i="37"/>
  <c r="L324" i="37"/>
  <c r="L289" i="37"/>
  <c r="L268" i="37"/>
  <c r="L228" i="37"/>
  <c r="L207" i="37"/>
  <c r="L186" i="37"/>
  <c r="L158" i="37"/>
  <c r="L137" i="37"/>
  <c r="L131" i="37"/>
  <c r="L89" i="37"/>
  <c r="L581" i="37"/>
  <c r="L578" i="37"/>
  <c r="L522" i="37"/>
  <c r="L480" i="37"/>
  <c r="L438" i="37"/>
  <c r="L368" i="37"/>
  <c r="L340" i="37"/>
  <c r="L291" i="37"/>
  <c r="L256" i="37"/>
  <c r="L209" i="37"/>
  <c r="L160" i="37"/>
  <c r="L132" i="37"/>
  <c r="L91" i="37"/>
  <c r="L53" i="37"/>
  <c r="L620" i="37"/>
  <c r="L577" i="37"/>
  <c r="L535" i="37"/>
  <c r="L500" i="37"/>
  <c r="L451" i="37"/>
  <c r="L409" i="37"/>
  <c r="L374" i="37"/>
  <c r="L339" i="37"/>
  <c r="L297" i="37"/>
  <c r="L248" i="37"/>
  <c r="L208" i="37"/>
  <c r="L173" i="37"/>
  <c r="L127" i="37"/>
  <c r="L90" i="37"/>
  <c r="L66" i="37"/>
  <c r="L45" i="37"/>
  <c r="L640" i="37"/>
  <c r="L591" i="37"/>
  <c r="L583" i="37"/>
  <c r="L548" i="37"/>
  <c r="L506" i="37"/>
  <c r="L457" i="37"/>
  <c r="L415" i="37"/>
  <c r="L373" i="37"/>
  <c r="L331" i="37"/>
  <c r="L282" i="37"/>
  <c r="L261" i="37"/>
  <c r="L221" i="37"/>
  <c r="L193" i="37"/>
  <c r="L172" i="37"/>
  <c r="L151" i="37"/>
  <c r="L113" i="37"/>
  <c r="L567" i="37"/>
  <c r="L571" i="37"/>
  <c r="L494" i="37"/>
  <c r="L431" i="37"/>
  <c r="L361" i="37"/>
  <c r="L305" i="37"/>
  <c r="L230" i="37"/>
  <c r="L188" i="37"/>
  <c r="L122" i="37"/>
  <c r="L634" i="37"/>
  <c r="L542" i="37"/>
  <c r="L493" i="37"/>
  <c r="L437" i="37"/>
  <c r="L367" i="37"/>
  <c r="L304" i="37"/>
  <c r="L243" i="37"/>
  <c r="L201" i="37"/>
  <c r="L152" i="37"/>
  <c r="L102" i="37"/>
  <c r="L10" i="37"/>
  <c r="L626" i="37"/>
  <c r="L541" i="37"/>
  <c r="L485" i="37"/>
  <c r="L443" i="37"/>
  <c r="L387" i="37"/>
  <c r="L345" i="37"/>
  <c r="L296" i="37"/>
  <c r="L242" i="37"/>
  <c r="L120" i="37"/>
  <c r="L574" i="37"/>
  <c r="L536" i="37"/>
  <c r="L459" i="37"/>
  <c r="L403" i="37"/>
  <c r="L347" i="37"/>
  <c r="L270" i="37"/>
  <c r="L216" i="37"/>
  <c r="L139" i="37"/>
  <c r="L599" i="37"/>
  <c r="L528" i="37"/>
  <c r="L486" i="37"/>
  <c r="L416" i="37"/>
  <c r="L353" i="37"/>
  <c r="L276" i="37"/>
  <c r="L215" i="37"/>
  <c r="L145" i="37"/>
  <c r="L24" i="37"/>
  <c r="L612" i="37"/>
  <c r="L576" i="37"/>
  <c r="L527" i="37"/>
  <c r="L478" i="37"/>
  <c r="L422" i="37"/>
  <c r="L380" i="37"/>
  <c r="L317" i="37"/>
  <c r="L254" i="37"/>
  <c r="L560" i="37"/>
  <c r="L529" i="37"/>
  <c r="L452" i="37"/>
  <c r="L396" i="37"/>
  <c r="L319" i="37"/>
  <c r="L249" i="37"/>
  <c r="L167" i="37"/>
  <c r="L108" i="37"/>
  <c r="L25" i="37"/>
  <c r="L627" i="37"/>
  <c r="L579" i="37"/>
  <c r="L572" i="37"/>
  <c r="L565" i="37"/>
  <c r="L558" i="37"/>
  <c r="L551" i="37"/>
  <c r="L544" i="37"/>
  <c r="L537" i="37"/>
  <c r="L530" i="37"/>
  <c r="L543" i="37"/>
  <c r="L642" i="37"/>
  <c r="L635" i="37"/>
  <c r="L628" i="37"/>
  <c r="L621" i="37"/>
  <c r="L614" i="37"/>
  <c r="L607" i="37"/>
  <c r="L600" i="37"/>
  <c r="L593" i="37"/>
  <c r="L77" i="37"/>
  <c r="L72" i="37"/>
  <c r="L65" i="37"/>
  <c r="L58" i="37"/>
  <c r="L51" i="37"/>
  <c r="L44" i="37"/>
  <c r="L37" i="37"/>
  <c r="L30" i="37"/>
  <c r="L23" i="37"/>
  <c r="L16" i="37"/>
  <c r="L9" i="37"/>
  <c r="L625" i="37"/>
  <c r="L604" i="37"/>
  <c r="L597" i="37"/>
  <c r="L590" i="37"/>
  <c r="L611" i="37"/>
  <c r="L582" i="37"/>
  <c r="L575" i="37"/>
  <c r="L568" i="37"/>
  <c r="L561" i="37"/>
  <c r="L554" i="37"/>
  <c r="L547" i="37"/>
  <c r="L540" i="37"/>
  <c r="L533" i="37"/>
  <c r="L526" i="37"/>
  <c r="L519" i="37"/>
  <c r="L512" i="37"/>
  <c r="L505" i="37"/>
  <c r="L498" i="37"/>
  <c r="L491" i="37"/>
  <c r="L484" i="37"/>
  <c r="L477" i="37"/>
  <c r="L470" i="37"/>
  <c r="L463" i="37"/>
  <c r="L456" i="37"/>
  <c r="L449" i="37"/>
  <c r="L442" i="37"/>
  <c r="L435" i="37"/>
  <c r="L428" i="37"/>
  <c r="L421" i="37"/>
  <c r="L414" i="37"/>
  <c r="L407" i="37"/>
  <c r="L400" i="37"/>
  <c r="L393" i="37"/>
  <c r="L386" i="37"/>
  <c r="L379" i="37"/>
  <c r="L372" i="37"/>
  <c r="L365" i="37"/>
  <c r="L358" i="37"/>
  <c r="L351" i="37"/>
  <c r="L344" i="37"/>
  <c r="L337" i="37"/>
  <c r="L330" i="37"/>
  <c r="L323" i="37"/>
  <c r="L316" i="37"/>
  <c r="L309" i="37"/>
  <c r="L302" i="37"/>
  <c r="L295" i="37"/>
  <c r="L288" i="37"/>
  <c r="L281" i="37"/>
  <c r="L274" i="37"/>
  <c r="L267" i="37"/>
  <c r="L260" i="37"/>
  <c r="L253" i="37"/>
  <c r="L246" i="37"/>
  <c r="L241" i="37"/>
  <c r="L234" i="37"/>
  <c r="L227" i="37"/>
  <c r="L220" i="37"/>
  <c r="L213" i="37"/>
  <c r="L206" i="37"/>
  <c r="L199" i="37"/>
  <c r="L192" i="37"/>
  <c r="L185" i="37"/>
  <c r="L178" i="37"/>
  <c r="L171" i="37"/>
  <c r="L164" i="37"/>
  <c r="L157" i="37"/>
  <c r="L150" i="37"/>
  <c r="L143" i="37"/>
  <c r="L136" i="37"/>
  <c r="L130" i="37"/>
  <c r="L119" i="37"/>
  <c r="L112" i="37"/>
  <c r="L101" i="37"/>
  <c r="L95" i="37"/>
  <c r="L88" i="37"/>
  <c r="L81" i="37"/>
  <c r="L76" i="37"/>
  <c r="L71" i="37"/>
  <c r="L64" i="37"/>
  <c r="L57" i="37"/>
  <c r="L50" i="37"/>
  <c r="L43" i="37"/>
  <c r="L36" i="37"/>
  <c r="L29" i="37"/>
  <c r="L22" i="37"/>
  <c r="L15" i="37"/>
  <c r="L8" i="37"/>
  <c r="L645" i="37"/>
  <c r="L638" i="37"/>
  <c r="L631" i="37"/>
  <c r="L624" i="37"/>
  <c r="L617" i="37"/>
  <c r="L610" i="37"/>
  <c r="L603" i="37"/>
  <c r="L596" i="37"/>
  <c r="L589" i="37"/>
  <c r="L546" i="37"/>
  <c r="L532" i="37"/>
  <c r="L518" i="37"/>
  <c r="L497" i="37"/>
  <c r="L490" i="37"/>
  <c r="L483" i="37"/>
  <c r="L476" i="37"/>
  <c r="L469" i="37"/>
  <c r="L462" i="37"/>
  <c r="L455" i="37"/>
  <c r="L448" i="37"/>
  <c r="L441" i="37"/>
  <c r="L434" i="37"/>
  <c r="L427" i="37"/>
  <c r="L420" i="37"/>
  <c r="L413" i="37"/>
  <c r="L406" i="37"/>
  <c r="L399" i="37"/>
  <c r="L392" i="37"/>
  <c r="L385" i="37"/>
  <c r="L378" i="37"/>
  <c r="L371" i="37"/>
  <c r="L364" i="37"/>
  <c r="L357" i="37"/>
  <c r="L350" i="37"/>
  <c r="L343" i="37"/>
  <c r="L336" i="37"/>
  <c r="L329" i="37"/>
  <c r="L322" i="37"/>
  <c r="L315" i="37"/>
  <c r="L308" i="37"/>
  <c r="L301" i="37"/>
  <c r="L294" i="37"/>
  <c r="L287" i="37"/>
  <c r="L280" i="37"/>
  <c r="L273" i="37"/>
  <c r="L266" i="37"/>
  <c r="L259" i="37"/>
  <c r="L252" i="37"/>
  <c r="L245" i="37"/>
  <c r="L240" i="37"/>
  <c r="L233" i="37"/>
  <c r="L226" i="37"/>
  <c r="L219" i="37"/>
  <c r="L212" i="37"/>
  <c r="L205" i="37"/>
  <c r="L198" i="37"/>
  <c r="L191" i="37"/>
  <c r="L184" i="37"/>
  <c r="L177" i="37"/>
  <c r="L170" i="37"/>
  <c r="L163" i="37"/>
  <c r="L156" i="37"/>
  <c r="L149" i="37"/>
  <c r="L142" i="37"/>
  <c r="L135" i="37"/>
  <c r="L125" i="37"/>
  <c r="L118" i="37"/>
  <c r="L111" i="37"/>
  <c r="L105" i="37"/>
  <c r="L100" i="37"/>
  <c r="L94" i="37"/>
  <c r="L87" i="37"/>
  <c r="L80" i="37"/>
  <c r="L70" i="37"/>
  <c r="L63" i="37"/>
  <c r="L56" i="37"/>
  <c r="L49" i="37"/>
  <c r="L42" i="37"/>
  <c r="L35" i="37"/>
  <c r="L28" i="37"/>
  <c r="L21" i="37"/>
  <c r="L14" i="37"/>
  <c r="L7" i="37"/>
  <c r="L525" i="37"/>
  <c r="L586" i="37"/>
  <c r="L644" i="37"/>
  <c r="L637" i="37"/>
  <c r="L630" i="37"/>
  <c r="L623" i="37"/>
  <c r="L616" i="37"/>
  <c r="L609" i="37"/>
  <c r="L602" i="37"/>
  <c r="L595" i="37"/>
  <c r="L588" i="37"/>
  <c r="L553" i="37"/>
  <c r="L504" i="37"/>
  <c r="L573" i="37"/>
  <c r="L566" i="37"/>
  <c r="L559" i="37"/>
  <c r="L545" i="37"/>
  <c r="L538" i="37"/>
  <c r="L531" i="37"/>
  <c r="L524" i="37"/>
  <c r="L517" i="37"/>
  <c r="L510" i="37"/>
  <c r="L503" i="37"/>
  <c r="L496" i="37"/>
  <c r="L489" i="37"/>
  <c r="L482" i="37"/>
  <c r="L475" i="37"/>
  <c r="L468" i="37"/>
  <c r="L461" i="37"/>
  <c r="L454" i="37"/>
  <c r="L447" i="37"/>
  <c r="L440" i="37"/>
  <c r="L433" i="37"/>
  <c r="L426" i="37"/>
  <c r="L419" i="37"/>
  <c r="L412" i="37"/>
  <c r="L405" i="37"/>
  <c r="L398" i="37"/>
  <c r="L391" i="37"/>
  <c r="L384" i="37"/>
  <c r="L377" i="37"/>
  <c r="L370" i="37"/>
  <c r="L363" i="37"/>
  <c r="L356" i="37"/>
  <c r="L349" i="37"/>
  <c r="L342" i="37"/>
  <c r="L335" i="37"/>
  <c r="L328" i="37"/>
  <c r="L321" i="37"/>
  <c r="L314" i="37"/>
  <c r="L307" i="37"/>
  <c r="L300" i="37"/>
  <c r="L293" i="37"/>
  <c r="L286" i="37"/>
  <c r="L279" i="37"/>
  <c r="L272" i="37"/>
  <c r="L265" i="37"/>
  <c r="L258" i="37"/>
  <c r="L251" i="37"/>
  <c r="L244" i="37"/>
  <c r="L239" i="37"/>
  <c r="L232" i="37"/>
  <c r="L225" i="37"/>
  <c r="L218" i="37"/>
  <c r="L211" i="37"/>
  <c r="L204" i="37"/>
  <c r="L197" i="37"/>
  <c r="L190" i="37"/>
  <c r="L183" i="37"/>
  <c r="L176" i="37"/>
  <c r="L169" i="37"/>
  <c r="L162" i="37"/>
  <c r="L155" i="37"/>
  <c r="L148" i="37"/>
  <c r="L141" i="37"/>
  <c r="L134" i="37"/>
  <c r="L129" i="37"/>
  <c r="L124" i="37"/>
  <c r="L117" i="37"/>
  <c r="L110" i="37"/>
  <c r="L104" i="37"/>
  <c r="L93" i="37"/>
  <c r="L86" i="37"/>
  <c r="L75" i="37"/>
  <c r="L69" i="37"/>
  <c r="L62" i="37"/>
  <c r="L55" i="37"/>
  <c r="L48" i="37"/>
  <c r="L41" i="37"/>
  <c r="L34" i="37"/>
  <c r="L27" i="37"/>
  <c r="L20" i="37"/>
  <c r="L13" i="37"/>
  <c r="L6" i="37"/>
  <c r="L539" i="37"/>
  <c r="L511" i="37"/>
  <c r="L580" i="37"/>
  <c r="L552" i="37"/>
  <c r="L643" i="37"/>
  <c r="L636" i="37"/>
  <c r="L629" i="37"/>
  <c r="L622" i="37"/>
  <c r="L615" i="37"/>
  <c r="L608" i="37"/>
  <c r="L601" i="37"/>
  <c r="L594" i="37"/>
  <c r="L587" i="37"/>
  <c r="L523" i="37"/>
  <c r="L516" i="37"/>
  <c r="L509" i="37"/>
  <c r="L502" i="37"/>
  <c r="L495" i="37"/>
  <c r="L488" i="37"/>
  <c r="L481" i="37"/>
  <c r="L474" i="37"/>
  <c r="L467" i="37"/>
  <c r="L460" i="37"/>
  <c r="L453" i="37"/>
  <c r="L446" i="37"/>
  <c r="L439" i="37"/>
  <c r="L432" i="37"/>
  <c r="L425" i="37"/>
  <c r="L418" i="37"/>
  <c r="L411" i="37"/>
  <c r="L404" i="37"/>
  <c r="L397" i="37"/>
  <c r="L390" i="37"/>
  <c r="L383" i="37"/>
  <c r="L376" i="37"/>
  <c r="L369" i="37"/>
  <c r="L362" i="37"/>
  <c r="L355" i="37"/>
  <c r="L348" i="37"/>
  <c r="L341" i="37"/>
  <c r="L334" i="37"/>
  <c r="L327" i="37"/>
  <c r="L320" i="37"/>
  <c r="L313" i="37"/>
  <c r="L306" i="37"/>
  <c r="L299" i="37"/>
  <c r="L292" i="37"/>
  <c r="L285" i="37"/>
  <c r="L278" i="37"/>
  <c r="L271" i="37"/>
  <c r="L264" i="37"/>
  <c r="L257" i="37"/>
  <c r="L250" i="37"/>
  <c r="L238" i="37"/>
  <c r="L231" i="37"/>
  <c r="L224" i="37"/>
  <c r="L217" i="37"/>
  <c r="L210" i="37"/>
  <c r="L203" i="37"/>
  <c r="L196" i="37"/>
  <c r="L189" i="37"/>
  <c r="L182" i="37"/>
  <c r="L175" i="37"/>
  <c r="L168" i="37"/>
  <c r="L161" i="37"/>
  <c r="L154" i="37"/>
  <c r="L147" i="37"/>
  <c r="L140" i="37"/>
  <c r="L133" i="37"/>
  <c r="L128" i="37"/>
  <c r="L123" i="37"/>
  <c r="L116" i="37"/>
  <c r="L109" i="37"/>
  <c r="L99" i="37"/>
  <c r="L92" i="37"/>
  <c r="L85" i="37"/>
  <c r="L79" i="37"/>
  <c r="L74" i="37"/>
  <c r="L68" i="37"/>
  <c r="L61" i="37"/>
  <c r="L54" i="37"/>
  <c r="L47" i="37"/>
  <c r="L40" i="37"/>
  <c r="L33" i="37"/>
  <c r="L26" i="37"/>
  <c r="L19" i="37"/>
  <c r="L12" i="37"/>
  <c r="L5" i="37"/>
  <c r="H622" i="37"/>
  <c r="H441" i="37"/>
  <c r="H615" i="37"/>
  <c r="H67" i="37"/>
  <c r="H645" i="37"/>
  <c r="H586" i="37"/>
  <c r="H332" i="37"/>
  <c r="H433" i="37"/>
  <c r="H1718" i="39" l="1"/>
  <c r="G1726" i="39" s="1"/>
  <c r="H648" i="37"/>
  <c r="O244" i="37"/>
  <c r="M224" i="37"/>
  <c r="M605" i="37"/>
  <c r="M123" i="37"/>
  <c r="O327" i="37"/>
  <c r="O162" i="37"/>
  <c r="M320" i="37"/>
  <c r="M561" i="37"/>
  <c r="O606" i="37"/>
  <c r="M190" i="37"/>
  <c r="N357" i="37"/>
  <c r="N86" i="37"/>
  <c r="O400" i="37"/>
  <c r="M348" i="37"/>
  <c r="O235" i="37"/>
  <c r="O514" i="37"/>
  <c r="N537" i="37"/>
  <c r="M244" i="37"/>
  <c r="N268" i="37"/>
  <c r="M560" i="37"/>
  <c r="M569" i="37"/>
  <c r="O503" i="37"/>
  <c r="M287" i="37"/>
  <c r="N141" i="37"/>
  <c r="O465" i="37"/>
  <c r="M637" i="37"/>
  <c r="N292" i="37"/>
  <c r="N345" i="37"/>
  <c r="O333" i="37"/>
  <c r="N364" i="37"/>
  <c r="N416" i="37"/>
  <c r="M364" i="37"/>
  <c r="N192" i="37"/>
  <c r="N344" i="37"/>
  <c r="O111" i="37"/>
  <c r="N546" i="37"/>
  <c r="O49" i="37"/>
  <c r="N611" i="37"/>
  <c r="N317" i="37"/>
  <c r="N100" i="37"/>
  <c r="N109" i="37"/>
  <c r="O454" i="37"/>
  <c r="O644" i="37"/>
  <c r="N451" i="37"/>
  <c r="M192" i="37"/>
  <c r="O258" i="37"/>
  <c r="N470" i="37"/>
  <c r="O521" i="37"/>
  <c r="N116" i="37"/>
  <c r="M79" i="37"/>
  <c r="M120" i="37"/>
  <c r="M209" i="37"/>
  <c r="N379" i="37"/>
  <c r="M612" i="37"/>
  <c r="N623" i="37"/>
  <c r="N82" i="37"/>
  <c r="M52" i="37"/>
  <c r="N380" i="37"/>
  <c r="M441" i="37"/>
  <c r="O382" i="37"/>
  <c r="M39" i="37"/>
  <c r="M387" i="37"/>
  <c r="N448" i="37"/>
  <c r="M472" i="37"/>
  <c r="N161" i="37"/>
  <c r="M74" i="37"/>
  <c r="O432" i="37"/>
  <c r="O166" i="37"/>
  <c r="M105" i="37"/>
  <c r="M636" i="37"/>
  <c r="M281" i="37"/>
  <c r="M568" i="37"/>
  <c r="O463" i="37"/>
  <c r="N16" i="37"/>
  <c r="N87" i="37"/>
  <c r="M266" i="37"/>
  <c r="O396" i="37"/>
  <c r="N627" i="37"/>
  <c r="N485" i="37"/>
  <c r="N573" i="37"/>
  <c r="N558" i="37"/>
  <c r="O10" i="37"/>
  <c r="N162" i="37"/>
  <c r="O462" i="37"/>
  <c r="M492" i="37"/>
  <c r="N81" i="37"/>
  <c r="O581" i="37"/>
  <c r="O143" i="37"/>
  <c r="O406" i="37"/>
  <c r="O77" i="37"/>
  <c r="N457" i="37"/>
  <c r="M383" i="37"/>
  <c r="M528" i="37"/>
  <c r="M47" i="37"/>
  <c r="O287" i="37"/>
  <c r="M591" i="37"/>
  <c r="N433" i="37"/>
  <c r="N477" i="37"/>
  <c r="O458" i="37"/>
  <c r="N118" i="37"/>
  <c r="M228" i="37"/>
  <c r="O70" i="37"/>
  <c r="O623" i="37"/>
  <c r="O196" i="37"/>
  <c r="N21" i="37"/>
  <c r="M542" i="37"/>
  <c r="M541" i="37"/>
  <c r="O71" i="37"/>
  <c r="M118" i="37"/>
  <c r="N44" i="37"/>
  <c r="O193" i="37"/>
  <c r="N312" i="37"/>
  <c r="O20" i="37"/>
  <c r="M540" i="37"/>
  <c r="M142" i="37"/>
  <c r="N417" i="37"/>
  <c r="O528" i="37"/>
  <c r="O483" i="37"/>
  <c r="O536" i="37"/>
  <c r="N463" i="37"/>
  <c r="M294" i="37"/>
  <c r="M450" i="37"/>
  <c r="O600" i="37"/>
  <c r="M629" i="37"/>
  <c r="O443" i="37"/>
  <c r="N359" i="37"/>
  <c r="N386" i="37"/>
  <c r="N291" i="37"/>
  <c r="N27" i="37"/>
  <c r="N617" i="37"/>
  <c r="O413" i="37"/>
  <c r="O309" i="37"/>
  <c r="M581" i="37"/>
  <c r="O110" i="37"/>
  <c r="N496" i="37"/>
  <c r="O352" i="37"/>
  <c r="M497" i="37"/>
  <c r="M420" i="37"/>
  <c r="N587" i="37"/>
  <c r="O112" i="37"/>
  <c r="N637" i="37"/>
  <c r="M259" i="37"/>
  <c r="O118" i="37"/>
  <c r="O260" i="37"/>
  <c r="N475" i="37"/>
  <c r="O446" i="37"/>
  <c r="M250" i="37"/>
  <c r="O53" i="37"/>
  <c r="M152" i="37"/>
  <c r="O43" i="37"/>
  <c r="M196" i="37"/>
  <c r="N298" i="37"/>
  <c r="O620" i="37"/>
  <c r="O639" i="37"/>
  <c r="N172" i="37"/>
  <c r="N261" i="37"/>
  <c r="O37" i="37"/>
  <c r="N254" i="37"/>
  <c r="N494" i="37"/>
  <c r="O44" i="37"/>
  <c r="M477" i="37"/>
  <c r="O5" i="37"/>
  <c r="M72" i="37"/>
  <c r="O556" i="37"/>
  <c r="N145" i="37"/>
  <c r="O41" i="37"/>
  <c r="N378" i="37"/>
  <c r="N112" i="37"/>
  <c r="N159" i="37"/>
  <c r="M448" i="37"/>
  <c r="O251" i="37"/>
  <c r="M279" i="37"/>
  <c r="N406" i="37"/>
  <c r="O281" i="37"/>
  <c r="N275" i="37"/>
  <c r="M478" i="37"/>
  <c r="O122" i="37"/>
  <c r="O513" i="37"/>
  <c r="M435" i="37"/>
  <c r="M412" i="37"/>
  <c r="M176" i="37"/>
  <c r="M17" i="37"/>
  <c r="M431" i="37"/>
  <c r="N314" i="37"/>
  <c r="N279" i="37"/>
  <c r="N574" i="37"/>
  <c r="O290" i="37"/>
  <c r="M115" i="37"/>
  <c r="M179" i="37"/>
  <c r="M488" i="37"/>
  <c r="N450" i="37"/>
  <c r="M113" i="37"/>
  <c r="O601" i="37"/>
  <c r="O238" i="37"/>
  <c r="M551" i="37"/>
  <c r="N596" i="37"/>
  <c r="M84" i="37"/>
  <c r="N626" i="37"/>
  <c r="M625" i="37"/>
  <c r="N180" i="37"/>
  <c r="M232" i="37"/>
  <c r="O457" i="37"/>
  <c r="O516" i="37"/>
  <c r="N284" i="37"/>
  <c r="O614" i="37"/>
  <c r="M547" i="37"/>
  <c r="M291" i="37"/>
  <c r="N330" i="37"/>
  <c r="O594" i="37"/>
  <c r="N635" i="37"/>
  <c r="O388" i="37"/>
  <c r="N15" i="37"/>
  <c r="N319" i="37"/>
  <c r="O491" i="37"/>
  <c r="N521" i="37"/>
  <c r="N67" i="37"/>
  <c r="O298" i="37"/>
  <c r="M616" i="37"/>
  <c r="O346" i="37"/>
  <c r="N95" i="37"/>
  <c r="O144" i="37"/>
  <c r="N99" i="37"/>
  <c r="M89" i="37"/>
  <c r="N552" i="37"/>
  <c r="O255" i="37"/>
  <c r="N354" i="37"/>
  <c r="M480" i="37"/>
  <c r="N229" i="37"/>
  <c r="N23" i="37"/>
  <c r="O401" i="37"/>
  <c r="N101" i="37"/>
  <c r="O552" i="37"/>
  <c r="N84" i="37"/>
  <c r="O435" i="37"/>
  <c r="N131" i="37"/>
  <c r="N147" i="37"/>
  <c r="O36" i="37"/>
  <c r="O598" i="37"/>
  <c r="M628" i="37"/>
  <c r="M4" i="37"/>
  <c r="O215" i="37"/>
  <c r="N201" i="37"/>
  <c r="M148" i="37"/>
  <c r="N334" i="37"/>
  <c r="O633" i="37"/>
  <c r="M483" i="37"/>
  <c r="O263" i="37"/>
  <c r="M289" i="37"/>
  <c r="M147" i="37"/>
  <c r="O369" i="37"/>
  <c r="N133" i="37"/>
  <c r="N384" i="37"/>
  <c r="M107" i="37"/>
  <c r="O562" i="37"/>
  <c r="O579" i="37"/>
  <c r="N204" i="37"/>
  <c r="N252" i="37"/>
  <c r="O320" i="37"/>
  <c r="N90" i="37"/>
  <c r="O566" i="37"/>
  <c r="M594" i="37"/>
  <c r="O73" i="37"/>
  <c r="O40" i="37"/>
  <c r="N619" i="37"/>
  <c r="O82" i="37"/>
  <c r="O274" i="37"/>
  <c r="M12" i="37"/>
  <c r="N148" i="37"/>
  <c r="O24" i="37"/>
  <c r="N263" i="37"/>
  <c r="M332" i="37"/>
  <c r="N377" i="37"/>
  <c r="M534" i="37"/>
  <c r="M96" i="37"/>
  <c r="M328" i="37"/>
  <c r="O300" i="37"/>
  <c r="M286" i="37"/>
  <c r="O79" i="37"/>
  <c r="O163" i="37"/>
  <c r="O217" i="37"/>
  <c r="M269" i="37"/>
  <c r="N497" i="37"/>
  <c r="O243" i="37"/>
  <c r="N6" i="37"/>
  <c r="M361" i="37"/>
  <c r="O398" i="37"/>
  <c r="N322" i="37"/>
  <c r="N443" i="37"/>
  <c r="M333" i="37"/>
  <c r="N422" i="37"/>
  <c r="M166" i="37"/>
  <c r="O254" i="37"/>
  <c r="O75" i="37"/>
  <c r="N190" i="37"/>
  <c r="M221" i="37"/>
  <c r="M275" i="37"/>
  <c r="M140" i="37"/>
  <c r="N482" i="37"/>
  <c r="O176" i="37"/>
  <c r="M185" i="37"/>
  <c r="N622" i="37"/>
  <c r="M195" i="37"/>
  <c r="M201" i="37"/>
  <c r="O475" i="37"/>
  <c r="M451" i="37"/>
  <c r="M411" i="37"/>
  <c r="O423" i="37"/>
  <c r="N533" i="37"/>
  <c r="N390" i="37"/>
  <c r="M532" i="37"/>
  <c r="O351" i="37"/>
  <c r="M273" i="37"/>
  <c r="N516" i="37"/>
  <c r="O178" i="37"/>
  <c r="N241" i="37"/>
  <c r="O570" i="37"/>
  <c r="O371" i="37"/>
  <c r="N311" i="37"/>
  <c r="M82" i="37"/>
  <c r="O586" i="37"/>
  <c r="M284" i="37"/>
  <c r="N258" i="37"/>
  <c r="N436" i="37"/>
  <c r="O208" i="37"/>
  <c r="N233" i="37"/>
  <c r="O6" i="37"/>
  <c r="O15" i="37"/>
  <c r="N341" i="37"/>
  <c r="N594" i="37"/>
  <c r="M219" i="37"/>
  <c r="O585" i="37"/>
  <c r="M401" i="37"/>
  <c r="M453" i="37"/>
  <c r="O192" i="37"/>
  <c r="N301" i="37"/>
  <c r="M622" i="37"/>
  <c r="O602" i="37"/>
  <c r="M623" i="37"/>
  <c r="O473" i="37"/>
  <c r="O582" i="37"/>
  <c r="O449" i="37"/>
  <c r="M314" i="37"/>
  <c r="N123" i="37"/>
  <c r="O14" i="37"/>
  <c r="M498" i="37"/>
  <c r="M268" i="37"/>
  <c r="N469" i="37"/>
  <c r="N104" i="37"/>
  <c r="N554" i="37"/>
  <c r="M230" i="37"/>
  <c r="O65" i="37"/>
  <c r="M239" i="37"/>
  <c r="M372" i="37"/>
  <c r="M464" i="37"/>
  <c r="O266" i="37"/>
  <c r="M58" i="37"/>
  <c r="N362" i="37"/>
  <c r="N274" i="37"/>
  <c r="N247" i="37"/>
  <c r="M626" i="37"/>
  <c r="N515" i="37"/>
  <c r="N22" i="37"/>
  <c r="M156" i="37"/>
  <c r="M436" i="37"/>
  <c r="M509" i="37"/>
  <c r="N266" i="37"/>
  <c r="M331" i="37"/>
  <c r="M608" i="37"/>
  <c r="N371" i="37"/>
  <c r="N541" i="37"/>
  <c r="M641" i="37"/>
  <c r="N184" i="37"/>
  <c r="M285" i="37"/>
  <c r="N570" i="37"/>
  <c r="O142" i="37"/>
  <c r="N51" i="37"/>
  <c r="O494" i="37"/>
  <c r="O414" i="37"/>
  <c r="O283" i="37"/>
  <c r="O647" i="37"/>
  <c r="O62" i="37"/>
  <c r="M595" i="37"/>
  <c r="M458" i="37"/>
  <c r="M487" i="37"/>
  <c r="N315" i="37"/>
  <c r="N146" i="37"/>
  <c r="N488" i="37"/>
  <c r="M63" i="37"/>
  <c r="M187" i="37"/>
  <c r="O256" i="37"/>
  <c r="M90" i="37"/>
  <c r="N267" i="37"/>
  <c r="M546" i="37"/>
  <c r="O370" i="37"/>
  <c r="N136" i="37"/>
  <c r="M262" i="37"/>
  <c r="N295" i="37"/>
  <c r="O95" i="37"/>
  <c r="M598" i="37"/>
  <c r="N561" i="37"/>
  <c r="M297" i="37"/>
  <c r="N618" i="37"/>
  <c r="N260" i="37"/>
  <c r="M292" i="37"/>
  <c r="O239" i="37"/>
  <c r="N629" i="37"/>
  <c r="N335" i="37"/>
  <c r="O628" i="37"/>
  <c r="O211" i="37"/>
  <c r="M212" i="37"/>
  <c r="N550" i="37"/>
  <c r="M293" i="37"/>
  <c r="O420" i="37"/>
  <c r="N245" i="37"/>
  <c r="O318" i="37"/>
  <c r="N39" i="37"/>
  <c r="M408" i="37"/>
  <c r="O69" i="37"/>
  <c r="N490" i="37"/>
  <c r="N331" i="37"/>
  <c r="O30" i="37"/>
  <c r="O342" i="37"/>
  <c r="N408" i="37"/>
  <c r="M256" i="37"/>
  <c r="M515" i="37"/>
  <c r="N92" i="37"/>
  <c r="M326" i="37"/>
  <c r="M215" i="37"/>
  <c r="M61" i="37"/>
  <c r="M103" i="37"/>
  <c r="M198" i="37"/>
  <c r="M400" i="37"/>
  <c r="M322" i="37"/>
  <c r="M30" i="37"/>
  <c r="O282" i="37"/>
  <c r="M437" i="37"/>
  <c r="O378" i="37"/>
  <c r="M223" i="37"/>
  <c r="N609" i="37"/>
  <c r="M162" i="37"/>
  <c r="N63" i="37"/>
  <c r="M460" i="37"/>
  <c r="M644" i="37"/>
  <c r="N397" i="37"/>
  <c r="N476" i="37"/>
  <c r="O248" i="37"/>
  <c r="O553" i="37"/>
  <c r="M577" i="37"/>
  <c r="M396" i="37"/>
  <c r="M475" i="37"/>
  <c r="M479" i="37"/>
  <c r="M378" i="37"/>
  <c r="M374" i="37"/>
  <c r="N455" i="37"/>
  <c r="O430" i="37"/>
  <c r="N343" i="37"/>
  <c r="O39" i="37"/>
  <c r="M620" i="37"/>
  <c r="M576" i="37"/>
  <c r="O358" i="37"/>
  <c r="N387" i="37"/>
  <c r="N144" i="37"/>
  <c r="N303" i="37"/>
  <c r="N481" i="37"/>
  <c r="N575" i="37"/>
  <c r="M51" i="37"/>
  <c r="N413" i="37"/>
  <c r="M205" i="37"/>
  <c r="M391" i="37"/>
  <c r="M290" i="37"/>
  <c r="M280" i="37"/>
  <c r="M37" i="37"/>
  <c r="N213" i="37"/>
  <c r="M558" i="37"/>
  <c r="M323" i="37"/>
  <c r="M513" i="37"/>
  <c r="N188" i="37"/>
  <c r="O353" i="37"/>
  <c r="O88" i="37"/>
  <c r="O517" i="37"/>
  <c r="N52" i="37"/>
  <c r="N242" i="37"/>
  <c r="O301" i="37"/>
  <c r="M621" i="37"/>
  <c r="M76" i="37"/>
  <c r="M533" i="37"/>
  <c r="N271" i="37"/>
  <c r="M403" i="37"/>
  <c r="N73" i="37"/>
  <c r="N32" i="37"/>
  <c r="O541" i="37"/>
  <c r="M161" i="37"/>
  <c r="O45" i="37"/>
  <c r="M432" i="37"/>
  <c r="O460" i="37"/>
  <c r="O124" i="37"/>
  <c r="M64" i="37"/>
  <c r="N59" i="37"/>
  <c r="O357" i="37"/>
  <c r="M601" i="37"/>
  <c r="O613" i="37"/>
  <c r="O532" i="37"/>
  <c r="N211" i="37"/>
  <c r="O32" i="37"/>
  <c r="O291" i="37"/>
  <c r="N360" i="37"/>
  <c r="M46" i="37"/>
  <c r="O308" i="37"/>
  <c r="N368" i="37"/>
  <c r="M127" i="37"/>
  <c r="M251" i="37"/>
  <c r="N83" i="37"/>
  <c r="O569" i="37"/>
  <c r="N549" i="37"/>
  <c r="N196" i="37"/>
  <c r="O584" i="37"/>
  <c r="O527" i="37"/>
  <c r="O467" i="37"/>
  <c r="O57" i="37"/>
  <c r="M305" i="37"/>
  <c r="M339" i="37"/>
  <c r="N374" i="37"/>
  <c r="O312" i="37"/>
  <c r="O17" i="37"/>
  <c r="O22" i="37"/>
  <c r="M430" i="37"/>
  <c r="O605" i="37"/>
  <c r="O246" i="37"/>
  <c r="N75" i="37"/>
  <c r="N33" i="37"/>
  <c r="N248" i="37"/>
  <c r="N375" i="37"/>
  <c r="N578" i="37"/>
  <c r="M53" i="37"/>
  <c r="M530" i="37"/>
  <c r="N328" i="37"/>
  <c r="M382" i="37"/>
  <c r="O63" i="37"/>
  <c r="M470" i="37"/>
  <c r="N392" i="37"/>
  <c r="N641" i="37"/>
  <c r="O106" i="37"/>
  <c r="N551" i="37"/>
  <c r="O52" i="37"/>
  <c r="M352" i="37"/>
  <c r="O96" i="37"/>
  <c r="O303" i="37"/>
  <c r="O27" i="37"/>
  <c r="M252" i="37"/>
  <c r="M439" i="37"/>
  <c r="M369" i="37"/>
  <c r="N127" i="37"/>
  <c r="O171" i="37"/>
  <c r="M55" i="37"/>
  <c r="O451" i="37"/>
  <c r="N163" i="37"/>
  <c r="O240" i="37"/>
  <c r="N616" i="37"/>
  <c r="N484" i="37"/>
  <c r="O257" i="37"/>
  <c r="M45" i="37"/>
  <c r="O103" i="37"/>
  <c r="O615" i="37"/>
  <c r="O205" i="37"/>
  <c r="M559" i="37"/>
  <c r="M235" i="37"/>
  <c r="M381" i="37"/>
  <c r="M566" i="37"/>
  <c r="N65" i="37"/>
  <c r="O336" i="37"/>
  <c r="O159" i="37"/>
  <c r="N639" i="37"/>
  <c r="O394" i="37"/>
  <c r="N434" i="37"/>
  <c r="N526" i="37"/>
  <c r="M508" i="37"/>
  <c r="N218" i="37"/>
  <c r="M254" i="37"/>
  <c r="M231" i="37"/>
  <c r="O158" i="37"/>
  <c r="M146" i="37"/>
  <c r="M309" i="37"/>
  <c r="O262" i="37"/>
  <c r="N442" i="37"/>
  <c r="M486" i="37"/>
  <c r="M550" i="37"/>
  <c r="M312" i="37"/>
  <c r="N182" i="37"/>
  <c r="O55" i="37"/>
  <c r="O399" i="37"/>
  <c r="M106" i="37"/>
  <c r="O610" i="37"/>
  <c r="N539" i="37"/>
  <c r="O186" i="37"/>
  <c r="N474" i="37"/>
  <c r="M211" i="37"/>
  <c r="N318" i="37"/>
  <c r="N361" i="37"/>
  <c r="M367" i="37"/>
  <c r="O588" i="37"/>
  <c r="N590" i="37"/>
  <c r="M647" i="37"/>
  <c r="N17" i="37"/>
  <c r="O120" i="37"/>
  <c r="M587" i="37"/>
  <c r="O179" i="37"/>
  <c r="N638" i="37"/>
  <c r="N340" i="37"/>
  <c r="O596" i="37"/>
  <c r="N120" i="37"/>
  <c r="M619" i="37"/>
  <c r="M218" i="37"/>
  <c r="O119" i="37"/>
  <c r="N262" i="37"/>
  <c r="N607" i="37"/>
  <c r="O121" i="37"/>
  <c r="O76" i="37"/>
  <c r="O395" i="37"/>
  <c r="N102" i="37"/>
  <c r="O23" i="37"/>
  <c r="M555" i="37"/>
  <c r="O48" i="37"/>
  <c r="N603" i="37"/>
  <c r="M150" i="37"/>
  <c r="N373" i="37"/>
  <c r="M261" i="37"/>
  <c r="O268" i="37"/>
  <c r="O123" i="37"/>
  <c r="M165" i="37"/>
  <c r="O157" i="37"/>
  <c r="O117" i="37"/>
  <c r="O599" i="37"/>
  <c r="O391" i="37"/>
  <c r="O231" i="37"/>
  <c r="N250" i="37"/>
  <c r="O207" i="37"/>
  <c r="M593" i="37"/>
  <c r="N489" i="37"/>
  <c r="M490" i="37"/>
  <c r="O564" i="37"/>
  <c r="O270" i="37"/>
  <c r="M413" i="37"/>
  <c r="N189" i="37"/>
  <c r="N400" i="37"/>
  <c r="N140" i="37"/>
  <c r="M34" i="37"/>
  <c r="M194" i="37"/>
  <c r="N495" i="37"/>
  <c r="O533" i="37"/>
  <c r="O19" i="37"/>
  <c r="M282" i="37"/>
  <c r="O33" i="37"/>
  <c r="M181" i="37"/>
  <c r="M538" i="37"/>
  <c r="M572" i="37"/>
  <c r="N150" i="37"/>
  <c r="M133" i="37"/>
  <c r="O366" i="37"/>
  <c r="M365" i="37"/>
  <c r="M341" i="37"/>
  <c r="M325" i="37"/>
  <c r="N350" i="37"/>
  <c r="N53" i="37"/>
  <c r="N217" i="37"/>
  <c r="O3" i="37"/>
  <c r="O548" i="37"/>
  <c r="N646" i="37"/>
  <c r="O433" i="37"/>
  <c r="M69" i="37"/>
  <c r="N214" i="37"/>
  <c r="M337" i="37"/>
  <c r="M342" i="37"/>
  <c r="M206" i="37"/>
  <c r="N34" i="37"/>
  <c r="N446" i="37"/>
  <c r="O286" i="37"/>
  <c r="O441" i="37"/>
  <c r="O139" i="37"/>
  <c r="N97" i="37"/>
  <c r="N105" i="37"/>
  <c r="N367" i="37"/>
  <c r="O185" i="37"/>
  <c r="N426" i="37"/>
  <c r="O640" i="37"/>
  <c r="O438" i="37"/>
  <c r="N438" i="37"/>
  <c r="O204" i="37"/>
  <c r="M253" i="37"/>
  <c r="N568" i="37"/>
  <c r="O184" i="37"/>
  <c r="O306" i="37"/>
  <c r="N382" i="37"/>
  <c r="N583" i="37"/>
  <c r="M428" i="37"/>
  <c r="O489" i="37"/>
  <c r="M20" i="37"/>
  <c r="M640" i="37"/>
  <c r="M385" i="37"/>
  <c r="M35" i="37"/>
  <c r="M238" i="37"/>
  <c r="O153" i="37"/>
  <c r="M496" i="37"/>
  <c r="M153" i="37"/>
  <c r="O437" i="37"/>
  <c r="M184" i="37"/>
  <c r="O631" i="37"/>
  <c r="M135" i="37"/>
  <c r="M31" i="37"/>
  <c r="N114" i="37"/>
  <c r="M474" i="37"/>
  <c r="O404" i="37"/>
  <c r="N441" i="37"/>
  <c r="N535" i="37"/>
  <c r="N608" i="37"/>
  <c r="N235" i="37"/>
  <c r="M44" i="37"/>
  <c r="M87" i="37"/>
  <c r="O522" i="37"/>
  <c r="M124" i="37"/>
  <c r="O279" i="37"/>
  <c r="N202" i="37"/>
  <c r="O109" i="37"/>
  <c r="O427" i="37"/>
  <c r="O236" i="37"/>
  <c r="M446" i="37"/>
  <c r="M81" i="37"/>
  <c r="O538" i="37"/>
  <c r="N556" i="37"/>
  <c r="N223" i="37"/>
  <c r="O509" i="37"/>
  <c r="M564" i="37"/>
  <c r="O381" i="37"/>
  <c r="M306" i="37"/>
  <c r="O362" i="37"/>
  <c r="N56" i="37"/>
  <c r="O212" i="37"/>
  <c r="M544" i="37"/>
  <c r="N440" i="37"/>
  <c r="M234" i="37"/>
  <c r="N432" i="37"/>
  <c r="N285" i="37"/>
  <c r="N200" i="37"/>
  <c r="M343" i="37"/>
  <c r="M456" i="37"/>
  <c r="N10" i="37"/>
  <c r="O519" i="37"/>
  <c r="N504" i="37"/>
  <c r="M200" i="37"/>
  <c r="N40" i="37"/>
  <c r="O434" i="37"/>
  <c r="O249" i="37"/>
  <c r="M632" i="37"/>
  <c r="M298" i="37"/>
  <c r="O416" i="37"/>
  <c r="O461" i="37"/>
  <c r="M180" i="37"/>
  <c r="N9" i="37"/>
  <c r="M418" i="37"/>
  <c r="O383" i="37"/>
  <c r="O337" i="37"/>
  <c r="O459" i="37"/>
  <c r="O627" i="37"/>
  <c r="O580" i="37"/>
  <c r="N525" i="37"/>
  <c r="M210" i="37"/>
  <c r="M225" i="37"/>
  <c r="N178" i="37"/>
  <c r="M417" i="37"/>
  <c r="O557" i="37"/>
  <c r="O172" i="37"/>
  <c r="N183" i="37"/>
  <c r="O191" i="37"/>
  <c r="O452" i="37"/>
  <c r="O54" i="37"/>
  <c r="M164" i="37"/>
  <c r="M151" i="37"/>
  <c r="M255" i="37"/>
  <c r="M99" i="37"/>
  <c r="O498" i="37"/>
  <c r="O155" i="37"/>
  <c r="M169" i="37"/>
  <c r="N346" i="37"/>
  <c r="O525" i="37"/>
  <c r="M258" i="37"/>
  <c r="O476" i="37"/>
  <c r="M75" i="37"/>
  <c r="O493" i="37"/>
  <c r="M565" i="37"/>
  <c r="M300" i="37"/>
  <c r="O252" i="37"/>
  <c r="M78" i="37"/>
  <c r="M29" i="37"/>
  <c r="N548" i="37"/>
  <c r="N234" i="37"/>
  <c r="O26" i="37"/>
  <c r="M208" i="37"/>
  <c r="M358" i="37"/>
  <c r="N20" i="37"/>
  <c r="M119" i="37"/>
  <c r="M50" i="37"/>
  <c r="O115" i="37"/>
  <c r="O453" i="37"/>
  <c r="N219" i="37"/>
  <c r="M407" i="37"/>
  <c r="N342" i="37"/>
  <c r="M402" i="37"/>
  <c r="N534" i="37"/>
  <c r="N610" i="37"/>
  <c r="M57" i="37"/>
  <c r="M60" i="37"/>
  <c r="N157" i="37"/>
  <c r="O356" i="37"/>
  <c r="N366" i="37"/>
  <c r="N48" i="37"/>
  <c r="N553" i="37"/>
  <c r="N236" i="37"/>
  <c r="O393" i="37"/>
  <c r="O524" i="37"/>
  <c r="M362" i="37"/>
  <c r="N220" i="37"/>
  <c r="M506" i="37"/>
  <c r="N89" i="37"/>
  <c r="M182" i="37"/>
  <c r="O131" i="37"/>
  <c r="N613" i="37"/>
  <c r="N543" i="37"/>
  <c r="M424" i="37"/>
  <c r="O499" i="37"/>
  <c r="N492" i="37"/>
  <c r="O618" i="37"/>
  <c r="N444" i="37"/>
  <c r="O104" i="37"/>
  <c r="O508" i="37"/>
  <c r="M422" i="37"/>
  <c r="N29" i="37"/>
  <c r="M217" i="37"/>
  <c r="O547" i="37"/>
  <c r="N349" i="37"/>
  <c r="M278" i="37"/>
  <c r="O51" i="37"/>
  <c r="M398" i="37"/>
  <c r="M543" i="37"/>
  <c r="O624" i="37"/>
  <c r="O21" i="37"/>
  <c r="O339" i="37"/>
  <c r="O35" i="37"/>
  <c r="O341" i="37"/>
  <c r="N381" i="37"/>
  <c r="O289" i="37"/>
  <c r="M3" i="37"/>
  <c r="M392" i="37"/>
  <c r="N480" i="37"/>
  <c r="M175" i="37"/>
  <c r="N602" i="37"/>
  <c r="N461" i="37"/>
  <c r="M447" i="37"/>
  <c r="O480" i="37"/>
  <c r="O466" i="37"/>
  <c r="M11" i="37"/>
  <c r="O364" i="37"/>
  <c r="N80" i="37"/>
  <c r="M316" i="37"/>
  <c r="N401" i="37"/>
  <c r="O468" i="37"/>
  <c r="M56" i="37"/>
  <c r="O546" i="37"/>
  <c r="M575" i="37"/>
  <c r="M485" i="37"/>
  <c r="M24" i="37"/>
  <c r="N55" i="37"/>
  <c r="M145" i="37"/>
  <c r="N107" i="37"/>
  <c r="M504" i="37"/>
  <c r="O330" i="37"/>
  <c r="M459" i="37"/>
  <c r="M353" i="37"/>
  <c r="O25" i="37"/>
  <c r="N88" i="37"/>
  <c r="M25" i="37"/>
  <c r="N199" i="37"/>
  <c r="N293" i="37"/>
  <c r="N634" i="37"/>
  <c r="M419" i="37"/>
  <c r="O329" i="37"/>
  <c r="N25" i="37"/>
  <c r="M535" i="37"/>
  <c r="M214" i="37"/>
  <c r="M638" i="37"/>
  <c r="M579" i="37"/>
  <c r="O555" i="37"/>
  <c r="M349" i="37"/>
  <c r="O642" i="37"/>
  <c r="N631" i="37"/>
  <c r="N500" i="37"/>
  <c r="O558" i="37"/>
  <c r="N592" i="37"/>
  <c r="O479" i="37"/>
  <c r="O411" i="37"/>
  <c r="N96" i="37"/>
  <c r="N115" i="37"/>
  <c r="O132" i="37"/>
  <c r="N530" i="37"/>
  <c r="O125" i="37"/>
  <c r="M438" i="37"/>
  <c r="M354" i="37"/>
  <c r="N403" i="37"/>
  <c r="N452" i="37"/>
  <c r="M394" i="37"/>
  <c r="O38" i="37"/>
  <c r="M507" i="37"/>
  <c r="M302" i="37"/>
  <c r="O361" i="37"/>
  <c r="O531" i="37"/>
  <c r="M578" i="37"/>
  <c r="N216" i="37"/>
  <c r="N459" i="37"/>
  <c r="N193" i="37"/>
  <c r="O470" i="37"/>
  <c r="M202" i="37"/>
  <c r="O31" i="37"/>
  <c r="N337" i="37"/>
  <c r="O592" i="37"/>
  <c r="M95" i="37"/>
  <c r="M168" i="37"/>
  <c r="M301" i="37"/>
  <c r="N64" i="37"/>
  <c r="M357" i="37"/>
  <c r="N511" i="37"/>
  <c r="O304" i="37"/>
  <c r="N363" i="37"/>
  <c r="N562" i="37"/>
  <c r="M71" i="37"/>
  <c r="O114" i="37"/>
  <c r="M172" i="37"/>
  <c r="M117" i="37"/>
  <c r="O130" i="37"/>
  <c r="O8" i="37"/>
  <c r="O425" i="37"/>
  <c r="M313" i="37"/>
  <c r="N595" i="37"/>
  <c r="M563" i="37"/>
  <c r="M307" i="37"/>
  <c r="O504" i="37"/>
  <c r="N138" i="37"/>
  <c r="O621" i="37"/>
  <c r="O93" i="37"/>
  <c r="O68" i="37"/>
  <c r="N91" i="37"/>
  <c r="O492" i="37"/>
  <c r="O638" i="37"/>
  <c r="N420" i="37"/>
  <c r="M327" i="37"/>
  <c r="N338" i="37"/>
  <c r="M583" i="37"/>
  <c r="M66" i="37"/>
  <c r="N277" i="37"/>
  <c r="O278" i="37"/>
  <c r="O350" i="37"/>
  <c r="N5" i="37"/>
  <c r="N473" i="37"/>
  <c r="N577" i="37"/>
  <c r="O345" i="37"/>
  <c r="M584" i="37"/>
  <c r="O331" i="37"/>
  <c r="M603" i="37"/>
  <c r="M423" i="37"/>
  <c r="M73" i="37"/>
  <c r="O472" i="37"/>
  <c r="O637" i="37"/>
  <c r="O221" i="37"/>
  <c r="N582" i="37"/>
  <c r="M557" i="37"/>
  <c r="N212" i="37"/>
  <c r="M609" i="37"/>
  <c r="N517" i="37"/>
  <c r="O147" i="37"/>
  <c r="M177" i="37"/>
  <c r="M68" i="37"/>
  <c r="N117" i="37"/>
  <c r="O626" i="37"/>
  <c r="O164" i="37"/>
  <c r="N232" i="37"/>
  <c r="N547" i="37"/>
  <c r="N243" i="37"/>
  <c r="O98" i="37"/>
  <c r="N270" i="37"/>
  <c r="O47" i="37"/>
  <c r="M397" i="37"/>
  <c r="N77" i="37"/>
  <c r="M260" i="37"/>
  <c r="O325" i="37"/>
  <c r="M5" i="37"/>
  <c r="N170" i="37"/>
  <c r="N297" i="37"/>
  <c r="O190" i="37"/>
  <c r="N645" i="37"/>
  <c r="O129" i="37"/>
  <c r="O477" i="37"/>
  <c r="N142" i="37"/>
  <c r="M183" i="37"/>
  <c r="M303" i="37"/>
  <c r="O424" i="37"/>
  <c r="N165" i="37"/>
  <c r="M347" i="37"/>
  <c r="M630" i="37"/>
  <c r="M639" i="37"/>
  <c r="O315" i="37"/>
  <c r="N430" i="37"/>
  <c r="O418" i="37"/>
  <c r="M355" i="37"/>
  <c r="N621" i="37"/>
  <c r="N126" i="37"/>
  <c r="M100" i="37"/>
  <c r="M380" i="37"/>
  <c r="M617" i="37"/>
  <c r="M272" i="37"/>
  <c r="N355" i="37"/>
  <c r="M454" i="37"/>
  <c r="N259" i="37"/>
  <c r="N74" i="37"/>
  <c r="N531" i="37"/>
  <c r="N510" i="37"/>
  <c r="N273" i="37"/>
  <c r="M101" i="37"/>
  <c r="M518" i="37"/>
  <c r="O302" i="37"/>
  <c r="M604" i="37"/>
  <c r="N137" i="37"/>
  <c r="O314" i="37"/>
  <c r="O334" i="37"/>
  <c r="M308" i="37"/>
  <c r="M482" i="37"/>
  <c r="O636" i="37"/>
  <c r="M471" i="37"/>
  <c r="O529" i="37"/>
  <c r="N28" i="37"/>
  <c r="O571" i="37"/>
  <c r="N49" i="37"/>
  <c r="M110" i="37"/>
  <c r="N281" i="37"/>
  <c r="O409" i="37"/>
  <c r="M149" i="37"/>
  <c r="M295" i="37"/>
  <c r="O232" i="37"/>
  <c r="N167" i="37"/>
  <c r="O502" i="37"/>
  <c r="O410" i="37"/>
  <c r="N456" i="37"/>
  <c r="M315" i="37"/>
  <c r="O359" i="37"/>
  <c r="M276" i="37"/>
  <c r="N437" i="37"/>
  <c r="O154" i="37"/>
  <c r="N502" i="37"/>
  <c r="O280" i="37"/>
  <c r="N276" i="37"/>
  <c r="O641" i="37"/>
  <c r="N168" i="37"/>
  <c r="N128" i="37"/>
  <c r="M404" i="37"/>
  <c r="M444" i="37"/>
  <c r="M83" i="37"/>
  <c r="N287" i="37"/>
  <c r="N194" i="37"/>
  <c r="N166" i="37"/>
  <c r="O343" i="37"/>
  <c r="M440" i="37"/>
  <c r="O296" i="37"/>
  <c r="O574" i="37"/>
  <c r="O228" i="37"/>
  <c r="N24" i="37"/>
  <c r="N632" i="37"/>
  <c r="N501" i="37"/>
  <c r="N542" i="37"/>
  <c r="N388" i="37"/>
  <c r="M88" i="37"/>
  <c r="N302" i="37"/>
  <c r="N522" i="37"/>
  <c r="M465" i="37"/>
  <c r="N76" i="37"/>
  <c r="N421" i="37"/>
  <c r="N231" i="37"/>
  <c r="O149" i="37"/>
  <c r="O429" i="37"/>
  <c r="O152" i="37"/>
  <c r="O554" i="37"/>
  <c r="N393" i="37"/>
  <c r="O160" i="37"/>
  <c r="M379" i="37"/>
  <c r="M596" i="37"/>
  <c r="M241" i="37"/>
  <c r="M370" i="37"/>
  <c r="O183" i="37"/>
  <c r="O349" i="37"/>
  <c r="O630" i="37"/>
  <c r="M311" i="37"/>
  <c r="M54" i="37"/>
  <c r="O442" i="37"/>
  <c r="N356" i="37"/>
  <c r="M481" i="37"/>
  <c r="O512" i="37"/>
  <c r="O97" i="37"/>
  <c r="O575" i="37"/>
  <c r="N605" i="37"/>
  <c r="M590" i="37"/>
  <c r="M174" i="37"/>
  <c r="O214" i="37"/>
  <c r="O101" i="37"/>
  <c r="N601" i="37"/>
  <c r="N283" i="37"/>
  <c r="O322" i="37"/>
  <c r="M344" i="37"/>
  <c r="M220" i="37"/>
  <c r="O323" i="37"/>
  <c r="O126" i="37"/>
  <c r="M62" i="37"/>
  <c r="O265" i="37"/>
  <c r="O180" i="37"/>
  <c r="O486" i="37"/>
  <c r="N544" i="37"/>
  <c r="O523" i="37"/>
  <c r="O518" i="37"/>
  <c r="N324" i="37"/>
  <c r="O347" i="37"/>
  <c r="M455" i="37"/>
  <c r="N222" i="37"/>
  <c r="O625" i="37"/>
  <c r="O439" i="37"/>
  <c r="N203" i="37"/>
  <c r="N103" i="37"/>
  <c r="O495" i="37"/>
  <c r="M264" i="37"/>
  <c r="O169" i="37"/>
  <c r="N134" i="37"/>
  <c r="N402" i="37"/>
  <c r="N479" i="37"/>
  <c r="O616" i="37"/>
  <c r="O376" i="37"/>
  <c r="N571" i="37"/>
  <c r="N454" i="37"/>
  <c r="N429" i="37"/>
  <c r="M321" i="37"/>
  <c r="M167" i="37"/>
  <c r="M132" i="37"/>
  <c r="N478" i="37"/>
  <c r="N407" i="37"/>
  <c r="M8" i="37"/>
  <c r="M159" i="37"/>
  <c r="O170" i="37"/>
  <c r="O635" i="37"/>
  <c r="N269" i="37"/>
  <c r="O222" i="37"/>
  <c r="M469" i="37"/>
  <c r="N153" i="37"/>
  <c r="O537" i="37"/>
  <c r="M207" i="37"/>
  <c r="O354" i="37"/>
  <c r="M257" i="37"/>
  <c r="N427" i="37"/>
  <c r="O559" i="37"/>
  <c r="N398" i="37"/>
  <c r="O379" i="37"/>
  <c r="N391" i="37"/>
  <c r="O387" i="37"/>
  <c r="N599" i="37"/>
  <c r="M613" i="37"/>
  <c r="M501" i="37"/>
  <c r="M155" i="37"/>
  <c r="N499" i="37"/>
  <c r="M128" i="37"/>
  <c r="M10" i="37"/>
  <c r="N299" i="37"/>
  <c r="M189" i="37"/>
  <c r="M15" i="37"/>
  <c r="M233" i="37"/>
  <c r="O608" i="37"/>
  <c r="N12" i="37"/>
  <c r="N538" i="37"/>
  <c r="N576" i="37"/>
  <c r="N132" i="37"/>
  <c r="O305" i="37"/>
  <c r="O447" i="37"/>
  <c r="O572" i="37"/>
  <c r="N38" i="37"/>
  <c r="M615" i="37"/>
  <c r="M390" i="37"/>
  <c r="O474" i="37"/>
  <c r="N614" i="37"/>
  <c r="N11" i="37"/>
  <c r="N244" i="37"/>
  <c r="M226" i="37"/>
  <c r="O530" i="37"/>
  <c r="N164" i="37"/>
  <c r="O140" i="37"/>
  <c r="O253" i="37"/>
  <c r="M512" i="37"/>
  <c r="O535" i="37"/>
  <c r="M338" i="37"/>
  <c r="M384" i="37"/>
  <c r="O259" i="37"/>
  <c r="N410" i="37"/>
  <c r="O603" i="37"/>
  <c r="N58" i="37"/>
  <c r="O422" i="37"/>
  <c r="N642" i="37"/>
  <c r="M510" i="37"/>
  <c r="M317" i="37"/>
  <c r="N246" i="37"/>
  <c r="O485" i="37"/>
  <c r="O619" i="37"/>
  <c r="O612" i="37"/>
  <c r="N529" i="37"/>
  <c r="O87" i="37"/>
  <c r="M304" i="37"/>
  <c r="O421" i="37"/>
  <c r="M643" i="37"/>
  <c r="M21" i="37"/>
  <c r="N290" i="37"/>
  <c r="N257" i="37"/>
  <c r="M548" i="37"/>
  <c r="O288" i="37"/>
  <c r="M310" i="37"/>
  <c r="O293" i="37"/>
  <c r="N584" i="37"/>
  <c r="O384" i="37"/>
  <c r="M86" i="37"/>
  <c r="O107" i="37"/>
  <c r="O61" i="37"/>
  <c r="O617" i="37"/>
  <c r="O100" i="37"/>
  <c r="M526" i="37"/>
  <c r="O577" i="37"/>
  <c r="O589" i="37"/>
  <c r="M222" i="37"/>
  <c r="M537" i="37"/>
  <c r="O269" i="37"/>
  <c r="O234" i="37"/>
  <c r="O188" i="37"/>
  <c r="O218" i="37"/>
  <c r="N36" i="37"/>
  <c r="N175" i="37"/>
  <c r="N198" i="37"/>
  <c r="N227" i="37"/>
  <c r="M91" i="37"/>
  <c r="O209" i="37"/>
  <c r="M574" i="37"/>
  <c r="O397" i="37"/>
  <c r="O445" i="37"/>
  <c r="N644" i="37"/>
  <c r="N282" i="37"/>
  <c r="O368" i="37"/>
  <c r="N207" i="37"/>
  <c r="O216" i="37"/>
  <c r="M536" i="37"/>
  <c r="M186" i="37"/>
  <c r="M503" i="37"/>
  <c r="M350" i="37"/>
  <c r="M138" i="37"/>
  <c r="M19" i="37"/>
  <c r="M48" i="37"/>
  <c r="N369" i="37"/>
  <c r="N37" i="37"/>
  <c r="O355" i="37"/>
  <c r="M633" i="37"/>
  <c r="N532" i="37"/>
  <c r="N272" i="37"/>
  <c r="N505" i="37"/>
  <c r="M49" i="37"/>
  <c r="M199" i="37"/>
  <c r="O200" i="37"/>
  <c r="O28" i="37"/>
  <c r="M70" i="37"/>
  <c r="N224" i="37"/>
  <c r="N304" i="37"/>
  <c r="M645" i="37"/>
  <c r="N559" i="37"/>
  <c r="M324" i="37"/>
  <c r="M415" i="37"/>
  <c r="O496" i="37"/>
  <c r="O321" i="37"/>
  <c r="N483" i="37"/>
  <c r="N60" i="37"/>
  <c r="M425" i="37"/>
  <c r="M178" i="37"/>
  <c r="N320" i="37"/>
  <c r="O99" i="37"/>
  <c r="N124" i="37"/>
  <c r="O137" i="37"/>
  <c r="N589" i="37"/>
  <c r="N130" i="37"/>
  <c r="M329" i="37"/>
  <c r="M606" i="37"/>
  <c r="N424" i="37"/>
  <c r="O156" i="37"/>
  <c r="O484" i="37"/>
  <c r="N43" i="37"/>
  <c r="O145" i="37"/>
  <c r="M170" i="37"/>
  <c r="O295" i="37"/>
  <c r="M125" i="37"/>
  <c r="O92" i="37"/>
  <c r="N278" i="37"/>
  <c r="O500" i="37"/>
  <c r="N57" i="37"/>
  <c r="O549" i="37"/>
  <c r="O267" i="37"/>
  <c r="O220" i="37"/>
  <c r="O133" i="37"/>
  <c r="O567" i="37"/>
  <c r="M406" i="37"/>
  <c r="M130" i="37"/>
  <c r="O645" i="37"/>
  <c r="N563" i="37"/>
  <c r="M610" i="37"/>
  <c r="N329" i="37"/>
  <c r="O247" i="37"/>
  <c r="N487" i="37"/>
  <c r="M240" i="37"/>
  <c r="N453" i="37"/>
  <c r="N237" i="37"/>
  <c r="N307" i="37"/>
  <c r="M642" i="37"/>
  <c r="N149" i="37"/>
  <c r="O219" i="37"/>
  <c r="M104" i="37"/>
  <c r="N615" i="37"/>
  <c r="N471" i="37"/>
  <c r="N265" i="37"/>
  <c r="O271" i="37"/>
  <c r="M129" i="37"/>
  <c r="O237" i="37"/>
  <c r="O261" i="37"/>
  <c r="N110" i="37"/>
  <c r="N151" i="37"/>
  <c r="O507" i="37"/>
  <c r="O392" i="37"/>
  <c r="N209" i="37"/>
  <c r="M173" i="37"/>
  <c r="N8" i="37"/>
  <c r="O456" i="37"/>
  <c r="O367" i="37"/>
  <c r="N195" i="37"/>
  <c r="M213" i="37"/>
  <c r="M421" i="37"/>
  <c r="N18" i="37"/>
  <c r="O46" i="37"/>
  <c r="N405" i="37"/>
  <c r="M570" i="37"/>
  <c r="N47" i="37"/>
  <c r="M442" i="37"/>
  <c r="O210" i="37"/>
  <c r="N389" i="37"/>
  <c r="N509" i="37"/>
  <c r="N173" i="37"/>
  <c r="M389" i="37"/>
  <c r="N396" i="37"/>
  <c r="M611" i="37"/>
  <c r="M553" i="37"/>
  <c r="O299" i="37"/>
  <c r="O148" i="37"/>
  <c r="O241" i="37"/>
  <c r="M283" i="37"/>
  <c r="M65" i="37"/>
  <c r="M520" i="37"/>
  <c r="O127" i="37"/>
  <c r="M335" i="37"/>
  <c r="M573" i="37"/>
  <c r="M36" i="37"/>
  <c r="M586" i="37"/>
  <c r="N604" i="37"/>
  <c r="N7" i="37"/>
  <c r="N206" i="37"/>
  <c r="O578" i="37"/>
  <c r="N465" i="37"/>
  <c r="O311" i="37"/>
  <c r="N286" i="37"/>
  <c r="M157" i="37"/>
  <c r="O469" i="37"/>
  <c r="O520" i="37"/>
  <c r="O225" i="37"/>
  <c r="N612" i="37"/>
  <c r="O50" i="37"/>
  <c r="M457" i="37"/>
  <c r="O490" i="37"/>
  <c r="O551" i="37"/>
  <c r="N108" i="37"/>
  <c r="N264" i="37"/>
  <c r="N347" i="37"/>
  <c r="O59" i="37"/>
  <c r="N399" i="37"/>
  <c r="M136" i="37"/>
  <c r="N467" i="37"/>
  <c r="N256" i="37"/>
  <c r="O568" i="37"/>
  <c r="O481" i="37"/>
  <c r="N633" i="37"/>
  <c r="M433" i="37"/>
  <c r="M141" i="37"/>
  <c r="N296" i="37"/>
  <c r="N255" i="37"/>
  <c r="M109" i="37"/>
  <c r="O405" i="37"/>
  <c r="N42" i="37"/>
  <c r="O646" i="37"/>
  <c r="M13" i="37"/>
  <c r="O83" i="37"/>
  <c r="M267" i="37"/>
  <c r="O573" i="37"/>
  <c r="M434" i="37"/>
  <c r="M67" i="37"/>
  <c r="M395" i="37"/>
  <c r="N228" i="37"/>
  <c r="M521" i="37"/>
  <c r="M476" i="37"/>
  <c r="O360" i="37"/>
  <c r="M449" i="37"/>
  <c r="O242" i="37"/>
  <c r="O66" i="37"/>
  <c r="N586" i="37"/>
  <c r="O482" i="37"/>
  <c r="M94" i="37"/>
  <c r="O297" i="37"/>
  <c r="N527" i="37"/>
  <c r="N624" i="37"/>
  <c r="M393" i="37"/>
  <c r="M646" i="37"/>
  <c r="O187" i="37"/>
  <c r="M399" i="37"/>
  <c r="N458" i="37"/>
  <c r="M122" i="37"/>
  <c r="N423" i="37"/>
  <c r="M494" i="37"/>
  <c r="M41" i="37"/>
  <c r="N174" i="37"/>
  <c r="O593" i="37"/>
  <c r="M85" i="37"/>
  <c r="N365" i="37"/>
  <c r="N512" i="37"/>
  <c r="O377" i="37"/>
  <c r="O202" i="37"/>
  <c r="N70" i="37"/>
  <c r="N528" i="37"/>
  <c r="O206" i="37"/>
  <c r="M98" i="37"/>
  <c r="N306" i="37"/>
  <c r="O419" i="37"/>
  <c r="M131" i="37"/>
  <c r="O539" i="37"/>
  <c r="O373" i="37"/>
  <c r="N240" i="37"/>
  <c r="N156" i="37"/>
  <c r="O89" i="37"/>
  <c r="M216" i="37"/>
  <c r="N545" i="37"/>
  <c r="O415" i="37"/>
  <c r="M265" i="37"/>
  <c r="M143" i="37"/>
  <c r="M92" i="37"/>
  <c r="M461" i="37"/>
  <c r="M6" i="37"/>
  <c r="N572" i="37"/>
  <c r="N394" i="37"/>
  <c r="M409" i="37"/>
  <c r="O317" i="37"/>
  <c r="O29" i="37"/>
  <c r="N336" i="37"/>
  <c r="O412" i="37"/>
  <c r="M296" i="37"/>
  <c r="O264" i="37"/>
  <c r="O34" i="37"/>
  <c r="N308" i="37"/>
  <c r="M227" i="37"/>
  <c r="N419" i="37"/>
  <c r="M59" i="37"/>
  <c r="O629" i="37"/>
  <c r="O13" i="37"/>
  <c r="N625" i="37"/>
  <c r="M562" i="37"/>
  <c r="O332" i="37"/>
  <c r="M16" i="37"/>
  <c r="M500" i="37"/>
  <c r="M93" i="37"/>
  <c r="N129" i="37"/>
  <c r="N221" i="37"/>
  <c r="M527" i="37"/>
  <c r="N376" i="37"/>
  <c r="N606" i="37"/>
  <c r="O328" i="37"/>
  <c r="O199" i="37"/>
  <c r="M340" i="37"/>
  <c r="O11" i="37"/>
  <c r="O307" i="37"/>
  <c r="O273" i="37"/>
  <c r="M618" i="37"/>
  <c r="N179" i="37"/>
  <c r="M426" i="37"/>
  <c r="N253" i="37"/>
  <c r="N79" i="37"/>
  <c r="O78" i="37"/>
  <c r="O146" i="37"/>
  <c r="N462" i="37"/>
  <c r="O540" i="37"/>
  <c r="M599" i="37"/>
  <c r="M524" i="37"/>
  <c r="O161" i="37"/>
  <c r="N41" i="37"/>
  <c r="M631" i="37"/>
  <c r="M18" i="37"/>
  <c r="M502" i="37"/>
  <c r="O505" i="37"/>
  <c r="O72" i="37"/>
  <c r="O622" i="37"/>
  <c r="N143" i="37"/>
  <c r="N98" i="37"/>
  <c r="O233" i="37"/>
  <c r="N288" i="37"/>
  <c r="O544" i="37"/>
  <c r="M531" i="37"/>
  <c r="M429" i="37"/>
  <c r="O510" i="37"/>
  <c r="M7" i="37"/>
  <c r="O128" i="37"/>
  <c r="O165" i="37"/>
  <c r="N225" i="37"/>
  <c r="N121" i="37"/>
  <c r="O431" i="37"/>
  <c r="N61" i="37"/>
  <c r="O313" i="37"/>
  <c r="N230" i="37"/>
  <c r="N4" i="37"/>
  <c r="N569" i="37"/>
  <c r="N493" i="37"/>
  <c r="M160" i="37"/>
  <c r="M511" i="37"/>
  <c r="N598" i="37"/>
  <c r="O84" i="37"/>
  <c r="N372" i="37"/>
  <c r="O67" i="37"/>
  <c r="O224" i="37"/>
  <c r="N14" i="37"/>
  <c r="O632" i="37"/>
  <c r="O201" i="37"/>
  <c r="M452" i="37"/>
  <c r="O277" i="37"/>
  <c r="M443" i="37"/>
  <c r="N358" i="37"/>
  <c r="M505" i="37"/>
  <c r="O324" i="37"/>
  <c r="O609" i="37"/>
  <c r="N647" i="37"/>
  <c r="N412" i="37"/>
  <c r="M489" i="37"/>
  <c r="O643" i="37"/>
  <c r="N321" i="37"/>
  <c r="N383" i="37"/>
  <c r="M40" i="37"/>
  <c r="M188" i="37"/>
  <c r="N498" i="37"/>
  <c r="M163" i="37"/>
  <c r="M493" i="37"/>
  <c r="M80" i="37"/>
  <c r="O444" i="37"/>
  <c r="O136" i="37"/>
  <c r="N395" i="37"/>
  <c r="M243" i="37"/>
  <c r="N154" i="37"/>
  <c r="M386" i="37"/>
  <c r="O335" i="37"/>
  <c r="O372" i="37"/>
  <c r="O108" i="37"/>
  <c r="O91" i="37"/>
  <c r="O385" i="37"/>
  <c r="N72" i="37"/>
  <c r="M248" i="37"/>
  <c r="N560" i="37"/>
  <c r="N54" i="37"/>
  <c r="O81" i="37"/>
  <c r="N636" i="37"/>
  <c r="N215" i="37"/>
  <c r="O515" i="37"/>
  <c r="N567" i="37"/>
  <c r="O488" i="37"/>
  <c r="N523" i="37"/>
  <c r="N472" i="37"/>
  <c r="N385" i="37"/>
  <c r="M112" i="37"/>
  <c r="M588" i="37"/>
  <c r="O213" i="37"/>
  <c r="N536" i="37"/>
  <c r="N353" i="37"/>
  <c r="M26" i="37"/>
  <c r="O134" i="37"/>
  <c r="M516" i="37"/>
  <c r="M270" i="37"/>
  <c r="O194" i="37"/>
  <c r="N466" i="37"/>
  <c r="M514" i="37"/>
  <c r="M249" i="37"/>
  <c r="O403" i="37"/>
  <c r="N588" i="37"/>
  <c r="M334" i="37"/>
  <c r="O464" i="37"/>
  <c r="O284" i="37"/>
  <c r="O229" i="37"/>
  <c r="N71" i="37"/>
  <c r="O563" i="37"/>
  <c r="M484" i="37"/>
  <c r="M388" i="37"/>
  <c r="N327" i="37"/>
  <c r="O116" i="37"/>
  <c r="O150" i="37"/>
  <c r="O440" i="37"/>
  <c r="O250" i="37"/>
  <c r="M467" i="37"/>
  <c r="N310" i="37"/>
  <c r="N507" i="37"/>
  <c r="M491" i="37"/>
  <c r="N239" i="37"/>
  <c r="M193" i="37"/>
  <c r="M549" i="37"/>
  <c r="N171" i="37"/>
  <c r="M14" i="37"/>
  <c r="M635" i="37"/>
  <c r="O12" i="37"/>
  <c r="O426" i="37"/>
  <c r="N300" i="37"/>
  <c r="M607" i="37"/>
  <c r="N326" i="37"/>
  <c r="M634" i="37"/>
  <c r="O138" i="37"/>
  <c r="M466" i="37"/>
  <c r="O294" i="37"/>
  <c r="M359" i="37"/>
  <c r="N564" i="37"/>
  <c r="O363" i="37"/>
  <c r="N289" i="37"/>
  <c r="O560" i="37"/>
  <c r="O275" i="37"/>
  <c r="N210" i="37"/>
  <c r="M134" i="37"/>
  <c r="N62" i="37"/>
  <c r="N491" i="37"/>
  <c r="M32" i="37"/>
  <c r="O526" i="37"/>
  <c r="M111" i="37"/>
  <c r="O276" i="37"/>
  <c r="M229" i="37"/>
  <c r="O113" i="37"/>
  <c r="O344" i="37"/>
  <c r="N409" i="37"/>
  <c r="O203" i="37"/>
  <c r="N503" i="37"/>
  <c r="O534" i="37"/>
  <c r="N449" i="37"/>
  <c r="O85" i="37"/>
  <c r="N113" i="37"/>
  <c r="N468" i="37"/>
  <c r="O471" i="37"/>
  <c r="O174" i="37"/>
  <c r="N46" i="37"/>
  <c r="O634" i="37"/>
  <c r="N540" i="37"/>
  <c r="M247" i="37"/>
  <c r="N197" i="37"/>
  <c r="M102" i="37"/>
  <c r="N630" i="37"/>
  <c r="O151" i="37"/>
  <c r="M552" i="37"/>
  <c r="N628" i="37"/>
  <c r="M582" i="37"/>
  <c r="N508" i="37"/>
  <c r="N585" i="37"/>
  <c r="M288" i="37"/>
  <c r="M463" i="37"/>
  <c r="M33" i="37"/>
  <c r="M97" i="37"/>
  <c r="O310" i="37"/>
  <c r="O436" i="37"/>
  <c r="O60" i="37"/>
  <c r="O375" i="37"/>
  <c r="N323" i="37"/>
  <c r="O175" i="37"/>
  <c r="N555" i="37"/>
  <c r="N435" i="37"/>
  <c r="M589" i="37"/>
  <c r="M42" i="37"/>
  <c r="O105" i="37"/>
  <c r="O16" i="37"/>
  <c r="O102" i="37"/>
  <c r="M525" i="37"/>
  <c r="M22" i="37"/>
  <c r="N13" i="37"/>
  <c r="M236" i="37"/>
  <c r="M351" i="37"/>
  <c r="N35" i="37"/>
  <c r="O86" i="37"/>
  <c r="M375" i="37"/>
  <c r="O408" i="37"/>
  <c r="M121" i="37"/>
  <c r="N186" i="37"/>
  <c r="O227" i="37"/>
  <c r="O245" i="37"/>
  <c r="N591" i="37"/>
  <c r="M27" i="37"/>
  <c r="N119" i="37"/>
  <c r="M38" i="37"/>
  <c r="M377" i="37"/>
  <c r="M468" i="37"/>
  <c r="M567" i="37"/>
  <c r="N557" i="37"/>
  <c r="N506" i="37"/>
  <c r="O542" i="37"/>
  <c r="O285" i="37"/>
  <c r="N404" i="37"/>
  <c r="M556" i="37"/>
  <c r="N520" i="37"/>
  <c r="O168" i="37"/>
  <c r="M203" i="37"/>
  <c r="M204" i="37"/>
  <c r="M263" i="37"/>
  <c r="N68" i="37"/>
  <c r="M137" i="37"/>
  <c r="N513" i="37"/>
  <c r="N309" i="37"/>
  <c r="M277" i="37"/>
  <c r="N205" i="37"/>
  <c r="N640" i="37"/>
  <c r="M242" i="37"/>
  <c r="M416" i="37"/>
  <c r="M274" i="37"/>
  <c r="O407" i="37"/>
  <c r="O386" i="37"/>
  <c r="O501" i="37"/>
  <c r="M43" i="37"/>
  <c r="M445" i="37"/>
  <c r="N518" i="37"/>
  <c r="O272" i="37"/>
  <c r="M139" i="37"/>
  <c r="N428" i="37"/>
  <c r="N106" i="37"/>
  <c r="N152" i="37"/>
  <c r="N191" i="37"/>
  <c r="M545" i="37"/>
  <c r="M158" i="37"/>
  <c r="M356" i="37"/>
  <c r="O74" i="37"/>
  <c r="O18" i="37"/>
  <c r="O189" i="37"/>
  <c r="N305" i="37"/>
  <c r="O561" i="37"/>
  <c r="N370" i="37"/>
  <c r="M627" i="37"/>
  <c r="O319" i="37"/>
  <c r="O448" i="37"/>
  <c r="M597" i="37"/>
  <c r="M237" i="37"/>
  <c r="N325" i="37"/>
  <c r="N238" i="37"/>
  <c r="N348" i="37"/>
  <c r="N155" i="37"/>
  <c r="N439" i="37"/>
  <c r="N111" i="37"/>
  <c r="O506" i="37"/>
  <c r="M23" i="37"/>
  <c r="N45" i="37"/>
  <c r="M602" i="37"/>
  <c r="N69" i="37"/>
  <c r="N226" i="37"/>
  <c r="O365" i="37"/>
  <c r="O4" i="37"/>
  <c r="N486" i="37"/>
  <c r="N280" i="37"/>
  <c r="M499" i="37"/>
  <c r="N351" i="37"/>
  <c r="N66" i="37"/>
  <c r="M345" i="37"/>
  <c r="M585" i="37"/>
  <c r="O455" i="37"/>
  <c r="O292" i="37"/>
  <c r="O177" i="37"/>
  <c r="N643" i="37"/>
  <c r="N31" i="37"/>
  <c r="M299" i="37"/>
  <c r="N333" i="37"/>
  <c r="N181" i="37"/>
  <c r="M376" i="37"/>
  <c r="N185" i="37"/>
  <c r="M539" i="37"/>
  <c r="N158" i="37"/>
  <c r="O316" i="37"/>
  <c r="O611" i="37"/>
  <c r="N294" i="37"/>
  <c r="O56" i="37"/>
  <c r="O587" i="37"/>
  <c r="M624" i="37"/>
  <c r="N94" i="37"/>
  <c r="O230" i="37"/>
  <c r="M336" i="37"/>
  <c r="N339" i="37"/>
  <c r="O141" i="37"/>
  <c r="M9" i="37"/>
  <c r="N251" i="37"/>
  <c r="N169" i="37"/>
  <c r="O197" i="37"/>
  <c r="N332" i="37"/>
  <c r="M529" i="37"/>
  <c r="O7" i="37"/>
  <c r="O428" i="37"/>
  <c r="N600" i="37"/>
  <c r="N160" i="37"/>
  <c r="O42" i="37"/>
  <c r="M580" i="37"/>
  <c r="M28" i="37"/>
  <c r="N514" i="37"/>
  <c r="O595" i="37"/>
  <c r="O583" i="37"/>
  <c r="N85" i="37"/>
  <c r="N135" i="37"/>
  <c r="M519" i="37"/>
  <c r="N415" i="37"/>
  <c r="N208" i="37"/>
  <c r="O80" i="37"/>
  <c r="N580" i="37"/>
  <c r="M373" i="37"/>
  <c r="O545" i="37"/>
  <c r="O348" i="37"/>
  <c r="N249" i="37"/>
  <c r="O223" i="37"/>
  <c r="N620" i="37"/>
  <c r="M517" i="37"/>
  <c r="M522" i="37"/>
  <c r="O450" i="37"/>
  <c r="O590" i="37"/>
  <c r="O402" i="37"/>
  <c r="M144" i="37"/>
  <c r="O604" i="37"/>
  <c r="O182" i="37"/>
  <c r="M197" i="37"/>
  <c r="O497" i="37"/>
  <c r="M410" i="37"/>
  <c r="O340" i="37"/>
  <c r="N50" i="37"/>
  <c r="N125" i="37"/>
  <c r="N414" i="37"/>
  <c r="O576" i="37"/>
  <c r="N581" i="37"/>
  <c r="O511" i="37"/>
  <c r="O58" i="37"/>
  <c r="M319" i="37"/>
  <c r="M126" i="37"/>
  <c r="M116" i="37"/>
  <c r="M191" i="37"/>
  <c r="M366" i="37"/>
  <c r="N579" i="37"/>
  <c r="M114" i="37"/>
  <c r="O198" i="37"/>
  <c r="M614" i="37"/>
  <c r="M473" i="37"/>
  <c r="O478" i="37"/>
  <c r="M271" i="37"/>
  <c r="M171" i="37"/>
  <c r="M495" i="37"/>
  <c r="N78" i="37"/>
  <c r="M246" i="37"/>
  <c r="M414" i="37"/>
  <c r="N176" i="37"/>
  <c r="M154" i="37"/>
  <c r="O543" i="37"/>
  <c r="M371" i="37"/>
  <c r="N593" i="37"/>
  <c r="N19" i="37"/>
  <c r="O90" i="37"/>
  <c r="N93" i="37"/>
  <c r="O374" i="37"/>
  <c r="N519" i="37"/>
  <c r="M360" i="37"/>
  <c r="M318" i="37"/>
  <c r="N464" i="37"/>
  <c r="O9" i="37"/>
  <c r="N316" i="37"/>
  <c r="M462" i="37"/>
  <c r="N431" i="37"/>
  <c r="M600" i="37"/>
  <c r="M427" i="37"/>
  <c r="O389" i="37"/>
  <c r="O417" i="37"/>
  <c r="N445" i="37"/>
  <c r="N3" i="37"/>
  <c r="N187" i="37"/>
  <c r="O591" i="37"/>
  <c r="M554" i="37"/>
  <c r="M245" i="37"/>
  <c r="N566" i="37"/>
  <c r="O181" i="37"/>
  <c r="N565" i="37"/>
  <c r="N411" i="37"/>
  <c r="O64" i="37"/>
  <c r="M368" i="37"/>
  <c r="M77" i="37"/>
  <c r="N418" i="37"/>
  <c r="N122" i="37"/>
  <c r="N26" i="37"/>
  <c r="N352" i="37"/>
  <c r="N447" i="37"/>
  <c r="O390" i="37"/>
  <c r="N313" i="37"/>
  <c r="M108" i="37"/>
  <c r="O565" i="37"/>
  <c r="O173" i="37"/>
  <c r="O195" i="37"/>
  <c r="M330" i="37"/>
  <c r="O380" i="37"/>
  <c r="O550" i="37"/>
  <c r="N460" i="37"/>
  <c r="M346" i="37"/>
  <c r="O338" i="37"/>
  <c r="N139" i="37"/>
  <c r="O94" i="37"/>
  <c r="N524" i="37"/>
  <c r="M405" i="37"/>
  <c r="N597" i="37"/>
  <c r="M592" i="37"/>
  <c r="O487" i="37"/>
  <c r="M571" i="37"/>
  <c r="M363" i="37"/>
  <c r="M523" i="37"/>
  <c r="O326" i="37"/>
  <c r="O226" i="37"/>
  <c r="N30" i="37"/>
  <c r="N177" i="37"/>
  <c r="O135" i="37"/>
  <c r="N425" i="37"/>
  <c r="O597" i="37"/>
  <c r="O607" i="37"/>
  <c r="O167"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hpheifer</author>
    <author>Pheifer, Henly</author>
  </authors>
  <commentList>
    <comment ref="I11" authorId="0" shapeId="0" xr:uid="{039A1E42-239F-4E04-BDA0-437AC9FA6A9D}">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2" authorId="0" shapeId="0" xr:uid="{328006BF-EC91-4A09-BDD6-CB61AC3DBFA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13" authorId="0" shapeId="0" xr:uid="{66029F15-ADA9-4048-8A78-E46DB733E184}">
      <text>
        <r>
          <rPr>
            <sz val="9"/>
            <color indexed="81"/>
            <rFont val="Tahoma"/>
            <family val="2"/>
          </rPr>
          <t xml:space="preserve">Low traffic volume streets (i.e. residential locals and public lanes), including associated approaches
</t>
        </r>
      </text>
    </comment>
    <comment ref="I14" authorId="0" shapeId="0" xr:uid="{FFD19124-8B1D-4AD2-9C5B-B00A5394DBA3}">
      <text>
        <r>
          <rPr>
            <sz val="9"/>
            <color indexed="81"/>
            <rFont val="Tahoma"/>
            <family val="2"/>
          </rPr>
          <t xml:space="preserve">Low traffic volume streets (i.e. residential locals and public lanes), including associated approaches
</t>
        </r>
      </text>
    </comment>
    <comment ref="I15" authorId="0" shapeId="0" xr:uid="{1B4ECECD-CBE6-456A-8729-8E11CF76E760}">
      <text>
        <r>
          <rPr>
            <b/>
            <sz val="9"/>
            <color indexed="81"/>
            <rFont val="Tahoma"/>
            <family val="2"/>
          </rPr>
          <t xml:space="preserve">Low traffic volume streets (i.e. residential locals and public lanes), including associated approaches
</t>
        </r>
      </text>
    </comment>
    <comment ref="I19" authorId="0" shapeId="0" xr:uid="{FBBB42F2-F999-4B4C-8898-B65A464913D3}">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0" authorId="0" shapeId="0" xr:uid="{83962153-A61F-4AD3-8FE2-AFF890C37FA5}">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1" authorId="0" shapeId="0" xr:uid="{7D111D81-99FD-4A0B-93D4-E46371BFED52}">
      <text>
        <r>
          <rPr>
            <sz val="9"/>
            <color indexed="81"/>
            <rFont val="Tahoma"/>
            <family val="2"/>
          </rPr>
          <t xml:space="preserve">Low traffic volume streets (i.e. residential locals and public lanes), including associated approaches
</t>
        </r>
      </text>
    </comment>
    <comment ref="I22" authorId="0" shapeId="0" xr:uid="{CE02B4B9-ABC9-4C61-BF93-A4058D39B875}">
      <text>
        <r>
          <rPr>
            <sz val="9"/>
            <color indexed="81"/>
            <rFont val="Tahoma"/>
            <family val="2"/>
          </rPr>
          <t xml:space="preserve">Low traffic volume streets (i.e. residential locals and public lanes), including associated approaches
</t>
        </r>
      </text>
    </comment>
    <comment ref="I23" authorId="0" shapeId="0" xr:uid="{9CC11F95-088D-41E6-8CFF-4453C2930B5F}">
      <text>
        <r>
          <rPr>
            <b/>
            <sz val="9"/>
            <color indexed="81"/>
            <rFont val="Tahoma"/>
            <family val="2"/>
          </rPr>
          <t xml:space="preserve">Low traffic volume streets (i.e. residential locals and public lanes), including associated approaches
</t>
        </r>
      </text>
    </comment>
    <comment ref="I28" authorId="0" shapeId="0" xr:uid="{8EC083D1-B6C3-4E03-BE20-21F30BC9CCB2}">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29" authorId="0" shapeId="0" xr:uid="{21A7664B-5ECA-42A4-BE2C-5E50AB64AD98}">
      <text>
        <r>
          <rPr>
            <sz val="9"/>
            <color indexed="81"/>
            <rFont val="Tahoma"/>
            <family val="2"/>
          </rPr>
          <t>High traffic volume streets (i.e. expressways, major arterials, minor arterials, industrial/commercial collectors, residential major collectors, residential minor collectors, and industrial/commercial locals), including associated approaches</t>
        </r>
      </text>
    </comment>
    <comment ref="I30" authorId="0" shapeId="0" xr:uid="{06AF212D-7789-420F-B6AF-3B3EB3487D6C}">
      <text>
        <r>
          <rPr>
            <sz val="9"/>
            <color indexed="81"/>
            <rFont val="Tahoma"/>
            <family val="2"/>
          </rPr>
          <t xml:space="preserve">Low traffic volume streets (i.e. residential locals and public lanes), including associated approaches
</t>
        </r>
      </text>
    </comment>
    <comment ref="I31" authorId="0" shapeId="0" xr:uid="{6E44EA58-50CB-48FC-8F99-24BDE7DED000}">
      <text>
        <r>
          <rPr>
            <sz val="9"/>
            <color indexed="81"/>
            <rFont val="Tahoma"/>
            <family val="2"/>
          </rPr>
          <t xml:space="preserve">Low traffic volume streets (i.e. residential locals and public lanes), including associated approaches
</t>
        </r>
      </text>
    </comment>
    <comment ref="I32" authorId="0" shapeId="0" xr:uid="{FFF80BA8-D705-4A17-885E-CF5E599574C4}">
      <text>
        <r>
          <rPr>
            <b/>
            <sz val="9"/>
            <color indexed="81"/>
            <rFont val="Tahoma"/>
            <family val="2"/>
          </rPr>
          <t xml:space="preserve">Low traffic volume streets (i.e. residential locals and public lanes), including associated approaches
</t>
        </r>
      </text>
    </comment>
    <comment ref="I179" authorId="1" shapeId="0" xr:uid="{67CFA775-D904-4DE6-878A-7BBF91F02984}">
      <text>
        <r>
          <rPr>
            <sz val="8"/>
            <color indexed="81"/>
            <rFont val="Tahoma"/>
            <family val="2"/>
          </rPr>
          <t>Differs from CW3335 as incidental edging support where required is  included &amp; 30 mm of bedding sand is specified vs 15 mm for limestone base ( CW3335)</t>
        </r>
      </text>
    </comment>
    <comment ref="I411" authorId="1" shapeId="0" xr:uid="{8E4E4DCC-B930-4EA1-981C-D6798988EA27}">
      <text>
        <r>
          <rPr>
            <sz val="8"/>
            <color indexed="81"/>
            <rFont val="Tahoma"/>
            <family val="2"/>
          </rPr>
          <t>Differs from CW3335 as incidental edging support where required is  included &amp; 30 mm of bedding sand is specified vs 15 mm for limestone base ( CW3335)</t>
        </r>
      </text>
    </comment>
    <comment ref="I413" authorId="1" shapeId="0" xr:uid="{AC7C582A-FFC4-4C01-949E-A7B030A189CA}">
      <text>
        <r>
          <rPr>
            <sz val="8"/>
            <color indexed="81"/>
            <rFont val="Tahoma"/>
            <family val="2"/>
          </rPr>
          <t xml:space="preserve">Differs from CW3330 as incidental edging support where required is not included &amp; 15 mm of bedding sand is specified vs 30mm for limestone base ( CW3330)
</t>
        </r>
      </text>
    </comment>
    <comment ref="E464" authorId="2" shapeId="0" xr:uid="{F5E99A87-34A0-4DEC-A015-E7E96E3404FD}">
      <text>
        <r>
          <rPr>
            <b/>
            <sz val="9"/>
            <color indexed="81"/>
            <rFont val="Tahoma"/>
            <family val="2"/>
          </rPr>
          <t>Pheifer, Henly:</t>
        </r>
        <r>
          <rPr>
            <sz val="9"/>
            <color indexed="81"/>
            <rFont val="Tahoma"/>
            <family val="2"/>
          </rPr>
          <t xml:space="preserve">
old version has vert m ( no period)</t>
        </r>
      </text>
    </comment>
    <comment ref="E465" authorId="2" shapeId="0" xr:uid="{4282C570-B155-4A3C-9A49-45917AE8C0BF}">
      <text>
        <r>
          <rPr>
            <b/>
            <sz val="9"/>
            <color indexed="81"/>
            <rFont val="Tahoma"/>
            <family val="2"/>
          </rPr>
          <t>Pheifer, Henly:</t>
        </r>
        <r>
          <rPr>
            <sz val="9"/>
            <color indexed="81"/>
            <rFont val="Tahoma"/>
            <family val="2"/>
          </rPr>
          <t xml:space="preserve">
old version has vert m ( no period)</t>
        </r>
      </text>
    </comment>
  </commentList>
</comments>
</file>

<file path=xl/sharedStrings.xml><?xml version="1.0" encoding="utf-8"?>
<sst xmlns="http://schemas.openxmlformats.org/spreadsheetml/2006/main" count="10560" uniqueCount="2275">
  <si>
    <t>E050A</t>
  </si>
  <si>
    <t>Catch Basin Cleaning</t>
  </si>
  <si>
    <t xml:space="preserve">See CW 1120-R1 Section 3.8 </t>
  </si>
  <si>
    <t>E.30</t>
  </si>
  <si>
    <t xml:space="preserve">As a final check,  with the worksheet protected try entering a unit price ( $1 helps confirm the "Amount" column formula is correct) into each and every unlocked cell.  Note: if cell locking is correct you will only be able to enter prices in the appropriate unit price cells for pay items with units. </t>
  </si>
  <si>
    <t>E17</t>
  </si>
  <si>
    <t xml:space="preserve">CW 3235-R9  </t>
  </si>
  <si>
    <t>150 mm Reinforced Sidewalk</t>
  </si>
  <si>
    <t>Removing and Lowering Existing Hydrant</t>
  </si>
  <si>
    <t>Salt Tolerant Grass Seeding</t>
  </si>
  <si>
    <t>100 mm Sidewalk</t>
  </si>
  <si>
    <t>CW 2130-R12</t>
  </si>
  <si>
    <t>CW 3120-R4</t>
  </si>
  <si>
    <r>
      <t>Review the results in the format columns.  Use the "</t>
    </r>
    <r>
      <rPr>
        <i/>
        <sz val="12"/>
        <rFont val="Arial"/>
        <family val="2"/>
      </rPr>
      <t>Numbers Formats</t>
    </r>
    <r>
      <rPr>
        <sz val="12"/>
        <rFont val="Arial"/>
        <family val="2"/>
      </rPr>
      <t xml:space="preserve">" worksheet to confirm formats. </t>
    </r>
  </si>
  <si>
    <t>Type A - Using existing hydrant tee and extending lead pipe</t>
  </si>
  <si>
    <t xml:space="preserve">Relocating Existing Hydrant - Type B </t>
  </si>
  <si>
    <t xml:space="preserve">Type B - Abandoning existing hydrant tee. Contractor has option of installing new tee or using a tapping sleeve and valve. </t>
  </si>
  <si>
    <t>Abandonment of Hydrant Tee on Watermains in Service</t>
  </si>
  <si>
    <t>Copy&amp;Paste Checking Formulas</t>
  </si>
  <si>
    <t xml:space="preserve">Standard Detail must be Referenced </t>
  </si>
  <si>
    <t>Standard Detail must be Referenced</t>
  </si>
  <si>
    <t>Crack and Seating Pavement</t>
  </si>
  <si>
    <t>Abandoning Existing Drainage Inlets</t>
  </si>
  <si>
    <t>F027</t>
  </si>
  <si>
    <t>F.20</t>
  </si>
  <si>
    <t>F028</t>
  </si>
  <si>
    <t>Adjustment of Traffic Signal Service Box Frames</t>
  </si>
  <si>
    <t>CW 3520-R7</t>
  </si>
  <si>
    <t xml:space="preserve">To do this right click on the worksheet name tab with both workbooks open. </t>
  </si>
  <si>
    <r>
      <t xml:space="preserve">Select the "Match" column and use </t>
    </r>
    <r>
      <rPr>
        <b/>
        <sz val="12"/>
        <rFont val="Arial"/>
        <family val="2"/>
      </rPr>
      <t>[Data- Filter- Auto filter]</t>
    </r>
    <r>
      <rPr>
        <sz val="12"/>
        <rFont val="Arial"/>
        <family val="2"/>
      </rPr>
      <t xml:space="preserve"> then select '#N/A'.</t>
    </r>
  </si>
  <si>
    <t>C047</t>
  </si>
  <si>
    <t>C050</t>
  </si>
  <si>
    <t>C051</t>
  </si>
  <si>
    <t>C052</t>
  </si>
  <si>
    <t>C053</t>
  </si>
  <si>
    <t>C054</t>
  </si>
  <si>
    <t>C055</t>
  </si>
  <si>
    <t>D003</t>
  </si>
  <si>
    <t>D</t>
  </si>
  <si>
    <t>E.7</t>
  </si>
  <si>
    <t>E.8</t>
  </si>
  <si>
    <t>E.9</t>
  </si>
  <si>
    <t>E.10</t>
  </si>
  <si>
    <t>E.11</t>
  </si>
  <si>
    <t>E.12</t>
  </si>
  <si>
    <t>E.13</t>
  </si>
  <si>
    <t>E.14</t>
  </si>
  <si>
    <t>E.15</t>
  </si>
  <si>
    <t>E.16</t>
  </si>
  <si>
    <t>E.17</t>
  </si>
  <si>
    <t>E.18</t>
  </si>
  <si>
    <t>E.19</t>
  </si>
  <si>
    <t>E.20</t>
  </si>
  <si>
    <t>E009</t>
  </si>
  <si>
    <t>E010</t>
  </si>
  <si>
    <t>E011</t>
  </si>
  <si>
    <t>E012</t>
  </si>
  <si>
    <t>E013</t>
  </si>
  <si>
    <t>E014</t>
  </si>
  <si>
    <t>E015</t>
  </si>
  <si>
    <t>E016</t>
  </si>
  <si>
    <t>E017</t>
  </si>
  <si>
    <t>E018</t>
  </si>
  <si>
    <t>E019</t>
  </si>
  <si>
    <t>E020</t>
  </si>
  <si>
    <t>E021</t>
  </si>
  <si>
    <t>E022</t>
  </si>
  <si>
    <t>E023</t>
  </si>
  <si>
    <t>E024</t>
  </si>
  <si>
    <t>E025</t>
  </si>
  <si>
    <t>E026</t>
  </si>
  <si>
    <t>E028</t>
  </si>
  <si>
    <t>E029</t>
  </si>
  <si>
    <t>E031</t>
  </si>
  <si>
    <t>E032</t>
  </si>
  <si>
    <t>E033</t>
  </si>
  <si>
    <t>E034</t>
  </si>
  <si>
    <t>E035</t>
  </si>
  <si>
    <t>E036</t>
  </si>
  <si>
    <t>E037</t>
  </si>
  <si>
    <t>E038</t>
  </si>
  <si>
    <t>E039</t>
  </si>
  <si>
    <t>E040</t>
  </si>
  <si>
    <t>E041</t>
  </si>
  <si>
    <t>E042</t>
  </si>
  <si>
    <t>E043</t>
  </si>
  <si>
    <t>E044</t>
  </si>
  <si>
    <t>F013</t>
  </si>
  <si>
    <t>F015</t>
  </si>
  <si>
    <t>H002</t>
  </si>
  <si>
    <t>H003</t>
  </si>
  <si>
    <t>H004</t>
  </si>
  <si>
    <t>H005</t>
  </si>
  <si>
    <t>Sub-Grade Compaction</t>
  </si>
  <si>
    <t>50 - 100 mm Depth (Asphalt)</t>
  </si>
  <si>
    <t>50 - 100 mm Depth (Concrete)</t>
  </si>
  <si>
    <t xml:space="preserve"> iv)</t>
  </si>
  <si>
    <t>Crack Sealing</t>
  </si>
  <si>
    <t xml:space="preserve">Reflective Crack Maintenance </t>
  </si>
  <si>
    <t>Planing of Pavement</t>
  </si>
  <si>
    <t>Stripping and Stockpiling Topsoil</t>
  </si>
  <si>
    <t>A.3</t>
  </si>
  <si>
    <t>A.4</t>
  </si>
  <si>
    <t>A.7</t>
  </si>
  <si>
    <t>Excavation</t>
  </si>
  <si>
    <t>A.9</t>
  </si>
  <si>
    <t>A.11</t>
  </si>
  <si>
    <t>A.12</t>
  </si>
  <si>
    <t>Grading of Boulevards</t>
  </si>
  <si>
    <t>A.13</t>
  </si>
  <si>
    <t>Boulevard Excavation</t>
  </si>
  <si>
    <t>A.14</t>
  </si>
  <si>
    <t>A.15</t>
  </si>
  <si>
    <t>A.16</t>
  </si>
  <si>
    <t>A.17</t>
  </si>
  <si>
    <t>Asphalt Cuttings Base Course Material</t>
  </si>
  <si>
    <t>C.1</t>
  </si>
  <si>
    <t>A.5</t>
  </si>
  <si>
    <t>C.2</t>
  </si>
  <si>
    <t>C.3</t>
  </si>
  <si>
    <t>C.4</t>
  </si>
  <si>
    <t>C.5</t>
  </si>
  <si>
    <t>D.2</t>
  </si>
  <si>
    <t>Concrete Pavements for Early Opening</t>
  </si>
  <si>
    <t>D.3</t>
  </si>
  <si>
    <t>D.4</t>
  </si>
  <si>
    <t>Interlocking Paving Stones</t>
  </si>
  <si>
    <t>Supplying and Placing Limestone Sub-base</t>
  </si>
  <si>
    <t>Lean Concrete Base</t>
  </si>
  <si>
    <t>E.1</t>
  </si>
  <si>
    <t>E.2</t>
  </si>
  <si>
    <t>E.3</t>
  </si>
  <si>
    <t>E.4</t>
  </si>
  <si>
    <t>E.5</t>
  </si>
  <si>
    <t>E.6</t>
  </si>
  <si>
    <t>F.1</t>
  </si>
  <si>
    <t>F.2</t>
  </si>
  <si>
    <t>F.3</t>
  </si>
  <si>
    <t>F.4</t>
  </si>
  <si>
    <t>F.5</t>
  </si>
  <si>
    <t>F.7</t>
  </si>
  <si>
    <t>F.8</t>
  </si>
  <si>
    <t>F.10</t>
  </si>
  <si>
    <t>F.12</t>
  </si>
  <si>
    <t>F.13</t>
  </si>
  <si>
    <t>G.1</t>
  </si>
  <si>
    <t>G.2</t>
  </si>
  <si>
    <t>Sodding</t>
  </si>
  <si>
    <t>H.2</t>
  </si>
  <si>
    <t>Seeding</t>
  </si>
  <si>
    <t>B.1</t>
  </si>
  <si>
    <t>B.2</t>
  </si>
  <si>
    <t>B.3</t>
  </si>
  <si>
    <t>B.4</t>
  </si>
  <si>
    <t>B.5</t>
  </si>
  <si>
    <t>B.10</t>
  </si>
  <si>
    <t>B.11</t>
  </si>
  <si>
    <t>Concrete Curb Renewal</t>
  </si>
  <si>
    <t>B.14</t>
  </si>
  <si>
    <t>B.6</t>
  </si>
  <si>
    <t>B.8</t>
  </si>
  <si>
    <t>Drilled Dowels</t>
  </si>
  <si>
    <t>Drilled Tie Bars</t>
  </si>
  <si>
    <t>B.12</t>
  </si>
  <si>
    <t>B.13</t>
  </si>
  <si>
    <t>Regrading Existing Interlocking Paving Stones</t>
  </si>
  <si>
    <t>B.16</t>
  </si>
  <si>
    <t>B.17</t>
  </si>
  <si>
    <t>B.18</t>
  </si>
  <si>
    <t>B.19</t>
  </si>
  <si>
    <t>B.20</t>
  </si>
  <si>
    <t>B.21</t>
  </si>
  <si>
    <t>UNIT PRICE</t>
  </si>
  <si>
    <t/>
  </si>
  <si>
    <t>ITEM</t>
  </si>
  <si>
    <t>DESCRIPTION</t>
  </si>
  <si>
    <t>UNIT</t>
  </si>
  <si>
    <t>AMOUNT</t>
  </si>
  <si>
    <t>m²</t>
  </si>
  <si>
    <t>m³</t>
  </si>
  <si>
    <t>tonne</t>
  </si>
  <si>
    <t>each</t>
  </si>
  <si>
    <t>m</t>
  </si>
  <si>
    <t>vert. m</t>
  </si>
  <si>
    <t>A.2</t>
  </si>
  <si>
    <t>APPROX. QUANTITY</t>
  </si>
  <si>
    <t>MISCELLANEOUS</t>
  </si>
  <si>
    <t>20 M Deformed Tie Bar</t>
  </si>
  <si>
    <t>25 M Deformed Tie Bar</t>
  </si>
  <si>
    <t>19.1 mm Diameter</t>
  </si>
  <si>
    <t>28.6 mm Diameter</t>
  </si>
  <si>
    <t>B.9</t>
  </si>
  <si>
    <t>1.83m Height</t>
  </si>
  <si>
    <t>2.44m Height</t>
  </si>
  <si>
    <t>3.05m Height</t>
  </si>
  <si>
    <t>Construction of Asphaltic Concrete Base Course (Type III)</t>
  </si>
  <si>
    <t>EARTH AND BASE WORKS</t>
  </si>
  <si>
    <t>A.1</t>
  </si>
  <si>
    <t>Pavement Patching</t>
  </si>
  <si>
    <t>JOINT AND CRACK SEALING</t>
  </si>
  <si>
    <t>ASSOCIATED DRAINAGE AND UNDERGROUND WORKS</t>
  </si>
  <si>
    <t>ADJUSTMENTS</t>
  </si>
  <si>
    <t>LANDSCAPING</t>
  </si>
  <si>
    <t>CODE</t>
  </si>
  <si>
    <t>=</t>
  </si>
  <si>
    <t>LAST USED CODE FOR SECTION</t>
  </si>
  <si>
    <t>B.23</t>
  </si>
  <si>
    <t>xii)</t>
  </si>
  <si>
    <t>Connections to Existing Culverts</t>
  </si>
  <si>
    <t>C001</t>
  </si>
  <si>
    <t>C002</t>
  </si>
  <si>
    <t>C004</t>
  </si>
  <si>
    <t>C005</t>
  </si>
  <si>
    <t>C007</t>
  </si>
  <si>
    <t>C011</t>
  </si>
  <si>
    <t>C010</t>
  </si>
  <si>
    <t>C013</t>
  </si>
  <si>
    <t>C014</t>
  </si>
  <si>
    <t>C015</t>
  </si>
  <si>
    <t>C016</t>
  </si>
  <si>
    <t>C017</t>
  </si>
  <si>
    <t>D002</t>
  </si>
  <si>
    <t>D004</t>
  </si>
  <si>
    <t>D005</t>
  </si>
  <si>
    <t>E003</t>
  </si>
  <si>
    <t>E004</t>
  </si>
  <si>
    <t>E005</t>
  </si>
  <si>
    <t>E006</t>
  </si>
  <si>
    <t>E007</t>
  </si>
  <si>
    <t>E008</t>
  </si>
  <si>
    <t>F001</t>
  </si>
  <si>
    <t>F002</t>
  </si>
  <si>
    <t>F003</t>
  </si>
  <si>
    <t>F004</t>
  </si>
  <si>
    <t>F005</t>
  </si>
  <si>
    <t>F006</t>
  </si>
  <si>
    <t>F007</t>
  </si>
  <si>
    <t>F009</t>
  </si>
  <si>
    <t>F011</t>
  </si>
  <si>
    <t>F012</t>
  </si>
  <si>
    <t>F014</t>
  </si>
  <si>
    <t>F018</t>
  </si>
  <si>
    <t>G001</t>
  </si>
  <si>
    <t>G002</t>
  </si>
  <si>
    <t>G003</t>
  </si>
  <si>
    <t>G004</t>
  </si>
  <si>
    <t>A001</t>
  </si>
  <si>
    <t>A004</t>
  </si>
  <si>
    <t>A005</t>
  </si>
  <si>
    <t>A007</t>
  </si>
  <si>
    <t>A010</t>
  </si>
  <si>
    <t>A011</t>
  </si>
  <si>
    <t>A012</t>
  </si>
  <si>
    <t>A013</t>
  </si>
  <si>
    <t>A014</t>
  </si>
  <si>
    <t>A016</t>
  </si>
  <si>
    <t>A017</t>
  </si>
  <si>
    <t>A020</t>
  </si>
  <si>
    <t>A021</t>
  </si>
  <si>
    <t>A022</t>
  </si>
  <si>
    <t>A023</t>
  </si>
  <si>
    <t>A024</t>
  </si>
  <si>
    <t>B003</t>
  </si>
  <si>
    <t>B004</t>
  </si>
  <si>
    <t>B005</t>
  </si>
  <si>
    <t>B007</t>
  </si>
  <si>
    <t>B008</t>
  </si>
  <si>
    <t>B010</t>
  </si>
  <si>
    <t>B011</t>
  </si>
  <si>
    <t>B013</t>
  </si>
  <si>
    <t>B014</t>
  </si>
  <si>
    <t>B016</t>
  </si>
  <si>
    <t>B017</t>
  </si>
  <si>
    <t>B018</t>
  </si>
  <si>
    <t>B019</t>
  </si>
  <si>
    <t>B020</t>
  </si>
  <si>
    <t>B021</t>
  </si>
  <si>
    <t>B022</t>
  </si>
  <si>
    <t>B023</t>
  </si>
  <si>
    <t>B024</t>
  </si>
  <si>
    <t>B025</t>
  </si>
  <si>
    <t>B026</t>
  </si>
  <si>
    <t>B027</t>
  </si>
  <si>
    <t>B028</t>
  </si>
  <si>
    <t>B029</t>
  </si>
  <si>
    <t>B030</t>
  </si>
  <si>
    <t>B031</t>
  </si>
  <si>
    <t>B032</t>
  </si>
  <si>
    <t>B033</t>
  </si>
  <si>
    <t>B094</t>
  </si>
  <si>
    <t>B095</t>
  </si>
  <si>
    <t>B096</t>
  </si>
  <si>
    <t>B097</t>
  </si>
  <si>
    <t>B098</t>
  </si>
  <si>
    <t>A025</t>
  </si>
  <si>
    <t>Ditch Excavation</t>
  </si>
  <si>
    <t>A.18</t>
  </si>
  <si>
    <t>A.19</t>
  </si>
  <si>
    <t>B.25</t>
  </si>
  <si>
    <t>B.27</t>
  </si>
  <si>
    <t>B.24</t>
  </si>
  <si>
    <t>xviii)</t>
  </si>
  <si>
    <t>Installation of Subdrains</t>
  </si>
  <si>
    <t>COMMENTS</t>
  </si>
  <si>
    <t>Pavement Removal</t>
  </si>
  <si>
    <t>Concrete Pavement</t>
  </si>
  <si>
    <t>Asphalt Pavement</t>
  </si>
  <si>
    <t>Supplying and Placing Base Course Material</t>
  </si>
  <si>
    <t xml:space="preserve">Ditch Grading </t>
  </si>
  <si>
    <t>Removal of Existing Concrete Bases</t>
  </si>
  <si>
    <t>Greater than 600 mm Diameter</t>
  </si>
  <si>
    <t>Supplying and Placing Lime</t>
  </si>
  <si>
    <t>Supplying and Placing Portland Cement</t>
  </si>
  <si>
    <t>Preparation of Existing Roadway</t>
  </si>
  <si>
    <t>Surfacing Material</t>
  </si>
  <si>
    <t>Granular</t>
  </si>
  <si>
    <t>Limestone</t>
  </si>
  <si>
    <t>Miscellaneous Concrete Slab Removal</t>
  </si>
  <si>
    <t>Median Slab</t>
  </si>
  <si>
    <t>Safety Median</t>
  </si>
  <si>
    <t>Bullnose</t>
  </si>
  <si>
    <t>Monolithic Curb and Sidewalk</t>
  </si>
  <si>
    <t xml:space="preserve">Miscellaneous Concrete Slab Installation </t>
  </si>
  <si>
    <t xml:space="preserve">Miscellaneous Concrete Slab Renewal </t>
  </si>
  <si>
    <t>SD-226A</t>
  </si>
  <si>
    <t>SD-226B</t>
  </si>
  <si>
    <t>SD-227A</t>
  </si>
  <si>
    <t>Concrete Curb Removal</t>
  </si>
  <si>
    <t>Safety Curb</t>
  </si>
  <si>
    <t>Concrete Curb Installation</t>
  </si>
  <si>
    <t>SD-201</t>
  </si>
  <si>
    <t>SD-200</t>
  </si>
  <si>
    <t>SD-202A</t>
  </si>
  <si>
    <t>SD-202B</t>
  </si>
  <si>
    <t>SD-202C</t>
  </si>
  <si>
    <t>SD-206B</t>
  </si>
  <si>
    <t>SD-204</t>
  </si>
  <si>
    <t>SD-228B</t>
  </si>
  <si>
    <t>i)</t>
  </si>
  <si>
    <t>ii)</t>
  </si>
  <si>
    <t>iii)</t>
  </si>
  <si>
    <t>iv)</t>
  </si>
  <si>
    <t>v)</t>
  </si>
  <si>
    <t>vi)</t>
  </si>
  <si>
    <t>vii)</t>
  </si>
  <si>
    <t>viii)</t>
  </si>
  <si>
    <t>ix)</t>
  </si>
  <si>
    <t>xi)</t>
  </si>
  <si>
    <t>x)</t>
  </si>
  <si>
    <t>xiii)</t>
  </si>
  <si>
    <t xml:space="preserve">Construction of Asphaltic Concrete Overlay </t>
  </si>
  <si>
    <t>Main Line Paving</t>
  </si>
  <si>
    <t>Tie-ins and Approaches</t>
  </si>
  <si>
    <t>Construction of Asphalt Patches</t>
  </si>
  <si>
    <t>Concrete Curbs, Curb and Gutter, and Splash Strips</t>
  </si>
  <si>
    <t>SD-229A,B,C</t>
  </si>
  <si>
    <t>C</t>
  </si>
  <si>
    <t>B.7</t>
  </si>
  <si>
    <t>B.22</t>
  </si>
  <si>
    <t>B001</t>
  </si>
  <si>
    <t>C.6</t>
  </si>
  <si>
    <t>C.7</t>
  </si>
  <si>
    <t>C.8</t>
  </si>
  <si>
    <t>C.9</t>
  </si>
  <si>
    <t>C.10</t>
  </si>
  <si>
    <t>C.11</t>
  </si>
  <si>
    <t>C018</t>
  </si>
  <si>
    <t>C019</t>
  </si>
  <si>
    <t>C020</t>
  </si>
  <si>
    <t>C022</t>
  </si>
  <si>
    <t>C023</t>
  </si>
  <si>
    <t>C025</t>
  </si>
  <si>
    <t>C026</t>
  </si>
  <si>
    <t>C028</t>
  </si>
  <si>
    <t>C029</t>
  </si>
  <si>
    <t>C031</t>
  </si>
  <si>
    <t>C032</t>
  </si>
  <si>
    <t>C035</t>
  </si>
  <si>
    <t>C040</t>
  </si>
  <si>
    <t>C041</t>
  </si>
  <si>
    <t>C042</t>
  </si>
  <si>
    <t>C045</t>
  </si>
  <si>
    <t>C046</t>
  </si>
  <si>
    <t>Monolithic Median Slab</t>
  </si>
  <si>
    <t>SD-228A</t>
  </si>
  <si>
    <t>SD-205</t>
  </si>
  <si>
    <t>SD-203B</t>
  </si>
  <si>
    <t>Imported  Fill Material</t>
  </si>
  <si>
    <t>Curb and Gutter</t>
  </si>
  <si>
    <t>Mountable Curb</t>
  </si>
  <si>
    <t>Lip Curb</t>
  </si>
  <si>
    <t xml:space="preserve">Construction of Asphaltic Concrete Pavements </t>
  </si>
  <si>
    <t>C056</t>
  </si>
  <si>
    <t>C057</t>
  </si>
  <si>
    <t>C058</t>
  </si>
  <si>
    <t>C059</t>
  </si>
  <si>
    <t>C060</t>
  </si>
  <si>
    <t>C061</t>
  </si>
  <si>
    <t>C062</t>
  </si>
  <si>
    <t>Adjustment of Precast  Sidewalk Blocks</t>
  </si>
  <si>
    <t>Supply of Precast  Sidewalk Blocks</t>
  </si>
  <si>
    <t>SPEC.
REF.</t>
  </si>
  <si>
    <t xml:space="preserve">Catch Basin  </t>
  </si>
  <si>
    <t>SD-024</t>
  </si>
  <si>
    <t>SD-025</t>
  </si>
  <si>
    <t xml:space="preserve">Catch Pit </t>
  </si>
  <si>
    <t>SD-023</t>
  </si>
  <si>
    <t>Sewer Service</t>
  </si>
  <si>
    <t>Sewer Service Risers</t>
  </si>
  <si>
    <t>Connecting to Existing Manhole</t>
  </si>
  <si>
    <t>Connecting to Existing Catch Basin</t>
  </si>
  <si>
    <t xml:space="preserve">Connecting to Existing Sewer </t>
  </si>
  <si>
    <t>Abandoning  Existing Catch Pit</t>
  </si>
  <si>
    <t>Removal of Existing Catch Pit</t>
  </si>
  <si>
    <t>Relocation  of Existing Catch Pit</t>
  </si>
  <si>
    <t>E045</t>
  </si>
  <si>
    <t>E.21</t>
  </si>
  <si>
    <t>E046</t>
  </si>
  <si>
    <t>E.22</t>
  </si>
  <si>
    <t>E047</t>
  </si>
  <si>
    <t>E.23</t>
  </si>
  <si>
    <t>E048</t>
  </si>
  <si>
    <t>E049</t>
  </si>
  <si>
    <t>E050</t>
  </si>
  <si>
    <t>E051</t>
  </si>
  <si>
    <t>A002</t>
  </si>
  <si>
    <t>A003</t>
  </si>
  <si>
    <t>A015</t>
  </si>
  <si>
    <t>A018</t>
  </si>
  <si>
    <t>B002</t>
  </si>
  <si>
    <t>D001</t>
  </si>
  <si>
    <t>D.1</t>
  </si>
  <si>
    <t>F019</t>
  </si>
  <si>
    <t>F.9</t>
  </si>
  <si>
    <t>F.11</t>
  </si>
  <si>
    <t>SD-200            SD-203B</t>
  </si>
  <si>
    <t>SD-200            SD-202B</t>
  </si>
  <si>
    <t>B099</t>
  </si>
  <si>
    <t>xiv)</t>
  </si>
  <si>
    <t>xv)</t>
  </si>
  <si>
    <t>xvi)</t>
  </si>
  <si>
    <t>xvii)</t>
  </si>
  <si>
    <t>B.26</t>
  </si>
  <si>
    <t>C008</t>
  </si>
  <si>
    <t>C043</t>
  </si>
  <si>
    <t>F010</t>
  </si>
  <si>
    <t>H001</t>
  </si>
  <si>
    <t>H.1</t>
  </si>
  <si>
    <t>Slab Replacement</t>
  </si>
  <si>
    <t>Partial Slab Patches</t>
  </si>
  <si>
    <t>Slab Replacement - Early Opening (24 hour)</t>
  </si>
  <si>
    <t>Partial Slab Patches - Early Opening (24 hour)</t>
  </si>
  <si>
    <t>Partial Slab Patches 
- Early Opening (72 hour)</t>
  </si>
  <si>
    <t>B.28</t>
  </si>
  <si>
    <t>Concrete Pavements, Median Slabs, Bull-noses, and Safety Medians</t>
  </si>
  <si>
    <t>Joint Sealing</t>
  </si>
  <si>
    <t>Precast Concrete Pipe Culvert - Supply</t>
  </si>
  <si>
    <t>Precast Concrete Pipe Culvert - Install</t>
  </si>
  <si>
    <t>B124</t>
  </si>
  <si>
    <t>B125</t>
  </si>
  <si>
    <t>B188</t>
  </si>
  <si>
    <t>B189</t>
  </si>
  <si>
    <t>B190</t>
  </si>
  <si>
    <t>B191</t>
  </si>
  <si>
    <t>B192</t>
  </si>
  <si>
    <t>B193</t>
  </si>
  <si>
    <t>B194</t>
  </si>
  <si>
    <t>B195</t>
  </si>
  <si>
    <t>B196</t>
  </si>
  <si>
    <t>B197</t>
  </si>
  <si>
    <t>B198</t>
  </si>
  <si>
    <t>B199</t>
  </si>
  <si>
    <t>B200</t>
  </si>
  <si>
    <t>B201</t>
  </si>
  <si>
    <t>B202</t>
  </si>
  <si>
    <t>E.24</t>
  </si>
  <si>
    <t>Clearing and Grubbing</t>
  </si>
  <si>
    <t>A026</t>
  </si>
  <si>
    <t>Common Excavation- Suitable site material</t>
  </si>
  <si>
    <t>Common Excavation- Unsuitable site material</t>
  </si>
  <si>
    <t>Fill Material</t>
  </si>
  <si>
    <t>A027</t>
  </si>
  <si>
    <t>A028</t>
  </si>
  <si>
    <t>A029</t>
  </si>
  <si>
    <t>A030</t>
  </si>
  <si>
    <t>A031</t>
  </si>
  <si>
    <t>A032</t>
  </si>
  <si>
    <t>A033</t>
  </si>
  <si>
    <t>A.22</t>
  </si>
  <si>
    <t>A.23</t>
  </si>
  <si>
    <t>A.24</t>
  </si>
  <si>
    <t>A.25</t>
  </si>
  <si>
    <t>Placing Suitable Site Material</t>
  </si>
  <si>
    <t>Supplying and Placing Clay Borrow Material</t>
  </si>
  <si>
    <t>Preparation of Existing Ground Surface</t>
  </si>
  <si>
    <t>A034</t>
  </si>
  <si>
    <t>Meter Pit Assemblies</t>
  </si>
  <si>
    <t>CW 3530-R3</t>
  </si>
  <si>
    <t>H.3</t>
  </si>
  <si>
    <t>Sprinkler Assemblies</t>
  </si>
  <si>
    <t>H006</t>
  </si>
  <si>
    <t>H007</t>
  </si>
  <si>
    <t>H008</t>
  </si>
  <si>
    <t>H.4</t>
  </si>
  <si>
    <t>H.5</t>
  </si>
  <si>
    <t>H.6</t>
  </si>
  <si>
    <t>H.7</t>
  </si>
  <si>
    <t>Manual Gate Valves and Value Enclosure</t>
  </si>
  <si>
    <t>Removal of Irrigation Pipe and Sprinkler Heads</t>
  </si>
  <si>
    <t>Removal of Existing Box Enclosure</t>
  </si>
  <si>
    <t>H009</t>
  </si>
  <si>
    <t>H010</t>
  </si>
  <si>
    <t>H011</t>
  </si>
  <si>
    <t>Random Stone Riprap</t>
  </si>
  <si>
    <t>Grouted Stone Riprap</t>
  </si>
  <si>
    <t>Sacked Concrete Riprap</t>
  </si>
  <si>
    <t>H012</t>
  </si>
  <si>
    <t>H013</t>
  </si>
  <si>
    <t>H014</t>
  </si>
  <si>
    <t>Supply of Barrier Posts</t>
  </si>
  <si>
    <t>Installation of Barrier Posts</t>
  </si>
  <si>
    <t>Installation of Barrier Rails</t>
  </si>
  <si>
    <t>Removal of Concrete</t>
  </si>
  <si>
    <t>Salvaging Existing Barrier Rail</t>
  </si>
  <si>
    <t>Salvaging Existing Barrier Posts</t>
  </si>
  <si>
    <t>C033</t>
  </si>
  <si>
    <t>C034</t>
  </si>
  <si>
    <t>C036</t>
  </si>
  <si>
    <t>C037</t>
  </si>
  <si>
    <t>C038</t>
  </si>
  <si>
    <t>C039</t>
  </si>
  <si>
    <t>C044</t>
  </si>
  <si>
    <t>C063</t>
  </si>
  <si>
    <t>D006</t>
  </si>
  <si>
    <t>E.25</t>
  </si>
  <si>
    <t>H015</t>
  </si>
  <si>
    <t>H016</t>
  </si>
  <si>
    <t>H017</t>
  </si>
  <si>
    <t>H018</t>
  </si>
  <si>
    <t>H019</t>
  </si>
  <si>
    <t>H020</t>
  </si>
  <si>
    <t>H.8</t>
  </si>
  <si>
    <t>H.9</t>
  </si>
  <si>
    <t>H.10</t>
  </si>
  <si>
    <t>H.11</t>
  </si>
  <si>
    <t>H.12</t>
  </si>
  <si>
    <t>H.13</t>
  </si>
  <si>
    <t>H.14</t>
  </si>
  <si>
    <t>H.15</t>
  </si>
  <si>
    <t>H.16</t>
  </si>
  <si>
    <t>H.17</t>
  </si>
  <si>
    <t>ha</t>
  </si>
  <si>
    <t>Topsoil Excavation</t>
  </si>
  <si>
    <t>Supplying and Placing Imported Material</t>
  </si>
  <si>
    <t>B203</t>
  </si>
  <si>
    <t>B204</t>
  </si>
  <si>
    <t>B205</t>
  </si>
  <si>
    <t>B206</t>
  </si>
  <si>
    <t>B207</t>
  </si>
  <si>
    <t>B208</t>
  </si>
  <si>
    <t>B209</t>
  </si>
  <si>
    <t>Slab Replacement - Early Opening (72 hour)</t>
  </si>
  <si>
    <t>SD-203A</t>
  </si>
  <si>
    <t>Moisture Barrier/Stress Absorption Geotextile Fabric</t>
  </si>
  <si>
    <t>Partial Depth Saw-Cutting</t>
  </si>
  <si>
    <t>C064</t>
  </si>
  <si>
    <t>E14</t>
  </si>
  <si>
    <t>F.6</t>
  </si>
  <si>
    <t>Chain Link Fence</t>
  </si>
  <si>
    <t>H021</t>
  </si>
  <si>
    <t>Supply of Barrier Rails</t>
  </si>
  <si>
    <t>H.18</t>
  </si>
  <si>
    <t>add "Slip Form Paving" if specified</t>
  </si>
  <si>
    <t>CW 3010-R4</t>
  </si>
  <si>
    <t>CW 3150-R4</t>
  </si>
  <si>
    <t>CW 3170-R3</t>
  </si>
  <si>
    <t>F.15</t>
  </si>
  <si>
    <t>F.16</t>
  </si>
  <si>
    <t>F.17</t>
  </si>
  <si>
    <t>F020</t>
  </si>
  <si>
    <t>F022</t>
  </si>
  <si>
    <t>F023</t>
  </si>
  <si>
    <t>F024</t>
  </si>
  <si>
    <t>Sewer Repair - Up to 3.0 Meters Long</t>
  </si>
  <si>
    <t xml:space="preserve">Adjustment of Curb Inlet with New Inlet  Box </t>
  </si>
  <si>
    <t>Adjustment of Valve Boxes</t>
  </si>
  <si>
    <t>Adjustment of Curb Stop Boxes</t>
  </si>
  <si>
    <t>Valve Box Extensions</t>
  </si>
  <si>
    <t>Curb Stop Extensions</t>
  </si>
  <si>
    <t>Removal of Precast Sidewalk Blocks</t>
  </si>
  <si>
    <t>SD-227C</t>
  </si>
  <si>
    <t xml:space="preserve"> </t>
  </si>
  <si>
    <t>Drainage Connection Pipe</t>
  </si>
  <si>
    <t>A</t>
  </si>
  <si>
    <t>B</t>
  </si>
  <si>
    <t>E</t>
  </si>
  <si>
    <t>F</t>
  </si>
  <si>
    <t>G</t>
  </si>
  <si>
    <t>H</t>
  </si>
  <si>
    <t>B125A</t>
  </si>
  <si>
    <t>B.29</t>
  </si>
  <si>
    <t>F025</t>
  </si>
  <si>
    <t>F026</t>
  </si>
  <si>
    <t>Installing New Flat Top Reducer</t>
  </si>
  <si>
    <t>Replacing Existing Flat Top Reducer</t>
  </si>
  <si>
    <t>E.26</t>
  </si>
  <si>
    <t>Quality Control Process</t>
  </si>
  <si>
    <t>General</t>
  </si>
  <si>
    <t>Formulas</t>
  </si>
  <si>
    <t>Validation</t>
  </si>
  <si>
    <t>Locked Cells</t>
  </si>
  <si>
    <t>Formats</t>
  </si>
  <si>
    <t>Item Code, Description, Ref, units</t>
  </si>
  <si>
    <t>Final Checks</t>
  </si>
  <si>
    <t>"G"</t>
  </si>
  <si>
    <t>"F0"</t>
  </si>
  <si>
    <t>#,##0</t>
  </si>
  <si>
    <t>",0"</t>
  </si>
  <si>
    <t>0.00</t>
  </si>
  <si>
    <t>"F2"</t>
  </si>
  <si>
    <t>#,##0.00</t>
  </si>
  <si>
    <t>",2"</t>
  </si>
  <si>
    <t>$#,##0_);($#,##0)</t>
  </si>
  <si>
    <t>"C0'</t>
  </si>
  <si>
    <t>$#,##0_);[Red]($#,##0)</t>
  </si>
  <si>
    <t>"C0-"</t>
  </si>
  <si>
    <t>$#,##0.00_);($#,##0.00)</t>
  </si>
  <si>
    <t>"C2"</t>
  </si>
  <si>
    <t>$#,##0.00_);[Red]($#,##0.00)</t>
  </si>
  <si>
    <t>"C2-"</t>
  </si>
  <si>
    <t>"P0"</t>
  </si>
  <si>
    <t>"P2"</t>
  </si>
  <si>
    <t>"S2"</t>
  </si>
  <si>
    <t># ?/? or # ??/??</t>
  </si>
  <si>
    <t>m/d/yy or m/d/yy h:mm or mm/dd/yy</t>
  </si>
  <si>
    <t>"D4"</t>
  </si>
  <si>
    <t>d-mmm-yy or dd-mmm-yy</t>
  </si>
  <si>
    <t>"D1"</t>
  </si>
  <si>
    <t>d-mmm or dd-mmm</t>
  </si>
  <si>
    <t>"D2"</t>
  </si>
  <si>
    <t>mmm-yy</t>
  </si>
  <si>
    <t>"D3"</t>
  </si>
  <si>
    <t>mm/dd</t>
  </si>
  <si>
    <t>"D5"</t>
  </si>
  <si>
    <t>h:mm AM/PM</t>
  </si>
  <si>
    <t>"D7"</t>
  </si>
  <si>
    <t>h:mm:ss AM/PM</t>
  </si>
  <si>
    <t>"D6"</t>
  </si>
  <si>
    <t>h:mm</t>
  </si>
  <si>
    <t>"D9"</t>
  </si>
  <si>
    <t>h:mm:ss</t>
  </si>
  <si>
    <t>"D8"</t>
  </si>
  <si>
    <t>E007A</t>
  </si>
  <si>
    <t xml:space="preserve">Remove and Replace Existing Catch Basin  </t>
  </si>
  <si>
    <t>E007B</t>
  </si>
  <si>
    <t>E007C</t>
  </si>
  <si>
    <t>E007D</t>
  </si>
  <si>
    <t>Remove and Replace Existing Catch Pit</t>
  </si>
  <si>
    <t>E007E</t>
  </si>
  <si>
    <t xml:space="preserve">Sewer Repair - In Addition to First 3.0 Meters </t>
  </si>
  <si>
    <t>E035A</t>
  </si>
  <si>
    <t>Connecting to Existing Catch Pit</t>
  </si>
  <si>
    <t>E035B</t>
  </si>
  <si>
    <t>E035C</t>
  </si>
  <si>
    <t>Connecting to Existing Inlet Box</t>
  </si>
  <si>
    <t>E035D</t>
  </si>
  <si>
    <t>E.27</t>
  </si>
  <si>
    <t>E.28</t>
  </si>
  <si>
    <t>E.29</t>
  </si>
  <si>
    <t>Replacing Existing Risers</t>
  </si>
  <si>
    <t>F002A</t>
  </si>
  <si>
    <t>F002B</t>
  </si>
  <si>
    <t>F002C</t>
  </si>
  <si>
    <t>B.15</t>
  </si>
  <si>
    <t>Curb Ramp</t>
  </si>
  <si>
    <t xml:space="preserve">* reference to Standard Detail
</t>
  </si>
  <si>
    <t>F.18</t>
  </si>
  <si>
    <t>Abandoning  Existing Catch Basins</t>
  </si>
  <si>
    <t>Removal of Existing Catch Basins</t>
  </si>
  <si>
    <t>Relocation of Existing Catch Basins</t>
  </si>
  <si>
    <t>Pre-cast Concrete Risers</t>
  </si>
  <si>
    <t>Brick Risers</t>
  </si>
  <si>
    <t>Cast-in-place Concrete</t>
  </si>
  <si>
    <t>* Consider saving your file before performing quality control procedures. Especially if you will be performing the checking directly to the Form B - Schedule of Prices file/workbook.</t>
  </si>
  <si>
    <t>a)</t>
  </si>
  <si>
    <t>Less than 5 sq.m.</t>
  </si>
  <si>
    <t>b)</t>
  </si>
  <si>
    <t>5 sq.m. to 20 sq.m.</t>
  </si>
  <si>
    <t>c)</t>
  </si>
  <si>
    <t>Greater than 20 sq.m.</t>
  </si>
  <si>
    <t>SD-223A</t>
  </si>
  <si>
    <t xml:space="preserve"> add "Slip Form Paving" if specified</t>
  </si>
  <si>
    <t>xix)</t>
  </si>
  <si>
    <t>xx)</t>
  </si>
  <si>
    <t>SD-223B</t>
  </si>
  <si>
    <t>SD-205,
SD-206A</t>
  </si>
  <si>
    <t>Less than 3 m</t>
  </si>
  <si>
    <t>3 m to 30 m</t>
  </si>
  <si>
    <t xml:space="preserve">c) </t>
  </si>
  <si>
    <t xml:space="preserve"> Greater than 30 m</t>
  </si>
  <si>
    <t>Greater than 30 m</t>
  </si>
  <si>
    <t>SD-229C,D</t>
  </si>
  <si>
    <t>Type IA</t>
  </si>
  <si>
    <t>Type I</t>
  </si>
  <si>
    <t>Type II</t>
  </si>
  <si>
    <t>ROADWORK - NEW CONSTRUCTION</t>
  </si>
  <si>
    <t>SD-229C</t>
  </si>
  <si>
    <t xml:space="preserve">SD-223A
</t>
  </si>
  <si>
    <t>SD-014</t>
  </si>
  <si>
    <t>SD-015</t>
  </si>
  <si>
    <t>d)</t>
  </si>
  <si>
    <t>Connecting New Sewer Service to Existing Sewer Service</t>
  </si>
  <si>
    <t>E067</t>
  </si>
  <si>
    <t>Supply and Install Geogrid</t>
  </si>
  <si>
    <t>CW 3330-R5</t>
  </si>
  <si>
    <t>C054A</t>
  </si>
  <si>
    <t>CW 3335-R1</t>
  </si>
  <si>
    <t>C.12</t>
  </si>
  <si>
    <t>CW 3250-R7</t>
  </si>
  <si>
    <t>type &amp; reference to Standard Detail</t>
  </si>
  <si>
    <t>xxi)</t>
  </si>
  <si>
    <t>A.20</t>
  </si>
  <si>
    <t>B034-24</t>
  </si>
  <si>
    <t>B035-24</t>
  </si>
  <si>
    <t>B037-24</t>
  </si>
  <si>
    <t>B038-24</t>
  </si>
  <si>
    <t>B040-24</t>
  </si>
  <si>
    <t>B041-24</t>
  </si>
  <si>
    <t>B043-24</t>
  </si>
  <si>
    <t>B044-24</t>
  </si>
  <si>
    <t>B046-24</t>
  </si>
  <si>
    <t>B047-24</t>
  </si>
  <si>
    <t>B048-24</t>
  </si>
  <si>
    <t>B049-24</t>
  </si>
  <si>
    <t>B050-24</t>
  </si>
  <si>
    <t>B051-24</t>
  </si>
  <si>
    <t>B052-24</t>
  </si>
  <si>
    <t>B053-24</t>
  </si>
  <si>
    <t>B054-24</t>
  </si>
  <si>
    <t>B055-24</t>
  </si>
  <si>
    <t>B056-24</t>
  </si>
  <si>
    <t>B057-24</t>
  </si>
  <si>
    <t>B058-24</t>
  </si>
  <si>
    <t>B059-24</t>
  </si>
  <si>
    <t>B060-24</t>
  </si>
  <si>
    <t>B061-24</t>
  </si>
  <si>
    <t>B062-24</t>
  </si>
  <si>
    <t>B063-24</t>
  </si>
  <si>
    <t>B064-72</t>
  </si>
  <si>
    <t>B065-72</t>
  </si>
  <si>
    <t>B067-72</t>
  </si>
  <si>
    <t>B068-72</t>
  </si>
  <si>
    <t>B070-72</t>
  </si>
  <si>
    <t>B071-72</t>
  </si>
  <si>
    <t>B073-72</t>
  </si>
  <si>
    <t>B074-72</t>
  </si>
  <si>
    <t>B076-72</t>
  </si>
  <si>
    <t>B077-72</t>
  </si>
  <si>
    <t>B078-72</t>
  </si>
  <si>
    <t>B079-72</t>
  </si>
  <si>
    <t>B080-72</t>
  </si>
  <si>
    <t>B081-72</t>
  </si>
  <si>
    <t>B082-72</t>
  </si>
  <si>
    <t>B083-72</t>
  </si>
  <si>
    <t>B084-72</t>
  </si>
  <si>
    <t>B085-72</t>
  </si>
  <si>
    <t>B086-72</t>
  </si>
  <si>
    <t>B087-72</t>
  </si>
  <si>
    <t>B088-72</t>
  </si>
  <si>
    <t>B089-72</t>
  </si>
  <si>
    <t>B090-72</t>
  </si>
  <si>
    <t>B091-72</t>
  </si>
  <si>
    <t>B092-72</t>
  </si>
  <si>
    <t>B093-72</t>
  </si>
  <si>
    <t>B100r</t>
  </si>
  <si>
    <t>B101r</t>
  </si>
  <si>
    <t>B102r</t>
  </si>
  <si>
    <t>B103r</t>
  </si>
  <si>
    <t>B104r</t>
  </si>
  <si>
    <t>B105r</t>
  </si>
  <si>
    <t>B106r</t>
  </si>
  <si>
    <t>B107i</t>
  </si>
  <si>
    <t>B108i</t>
  </si>
  <si>
    <t>B109i</t>
  </si>
  <si>
    <t>B110i</t>
  </si>
  <si>
    <t>B112i</t>
  </si>
  <si>
    <t>B113i</t>
  </si>
  <si>
    <t>B114rl</t>
  </si>
  <si>
    <t>B115rl</t>
  </si>
  <si>
    <t>B116rl</t>
  </si>
  <si>
    <t>B117rl</t>
  </si>
  <si>
    <t>B118rl</t>
  </si>
  <si>
    <t>B119rl</t>
  </si>
  <si>
    <t>B120rl</t>
  </si>
  <si>
    <t>B121rl</t>
  </si>
  <si>
    <t>B122rl</t>
  </si>
  <si>
    <t>B123rl</t>
  </si>
  <si>
    <t>B126r</t>
  </si>
  <si>
    <t>B127r</t>
  </si>
  <si>
    <t>B128r</t>
  </si>
  <si>
    <t>B129r</t>
  </si>
  <si>
    <t>B130r</t>
  </si>
  <si>
    <t>B131r</t>
  </si>
  <si>
    <t>Removed by Planing</t>
  </si>
  <si>
    <t>B132r</t>
  </si>
  <si>
    <t>B133r</t>
  </si>
  <si>
    <t>B134r</t>
  </si>
  <si>
    <t>B135i</t>
  </si>
  <si>
    <t>B136i</t>
  </si>
  <si>
    <t>B137i</t>
  </si>
  <si>
    <t>B138i</t>
  </si>
  <si>
    <t>B139i</t>
  </si>
  <si>
    <t>B140i</t>
  </si>
  <si>
    <t>B141i</t>
  </si>
  <si>
    <t>B142i</t>
  </si>
  <si>
    <t>B143i</t>
  </si>
  <si>
    <t>B144i</t>
  </si>
  <si>
    <t>Add "Slip Form Paving" if specified</t>
  </si>
  <si>
    <t>B145i</t>
  </si>
  <si>
    <t>Reference to Standard Detail</t>
  </si>
  <si>
    <t>B146i</t>
  </si>
  <si>
    <t>B147i</t>
  </si>
  <si>
    <t>B148i</t>
  </si>
  <si>
    <t>B149i</t>
  </si>
  <si>
    <t>B150i</t>
  </si>
  <si>
    <t>B151i</t>
  </si>
  <si>
    <t>B154rl</t>
  </si>
  <si>
    <t>B155rl</t>
  </si>
  <si>
    <t>B159rl</t>
  </si>
  <si>
    <t>B163rl</t>
  </si>
  <si>
    <t>B167rl</t>
  </si>
  <si>
    <t>B168rl</t>
  </si>
  <si>
    <t>B169rl</t>
  </si>
  <si>
    <t>B170rl</t>
  </si>
  <si>
    <t>B174rl</t>
  </si>
  <si>
    <t>B178rl</t>
  </si>
  <si>
    <t>B182rl</t>
  </si>
  <si>
    <t>B183rl</t>
  </si>
  <si>
    <t>B184rl</t>
  </si>
  <si>
    <t>B185rl</t>
  </si>
  <si>
    <t>"Type" opt. if known</t>
  </si>
  <si>
    <t>E053s</t>
  </si>
  <si>
    <t>E054s</t>
  </si>
  <si>
    <t>E055s</t>
  </si>
  <si>
    <t>E056s</t>
  </si>
  <si>
    <t>E057s</t>
  </si>
  <si>
    <t>E057i</t>
  </si>
  <si>
    <t>E058i</t>
  </si>
  <si>
    <t>E059i</t>
  </si>
  <si>
    <t>E060i</t>
  </si>
  <si>
    <t>E061i</t>
  </si>
  <si>
    <t>E062i</t>
  </si>
  <si>
    <t>G005</t>
  </si>
  <si>
    <t>G.3</t>
  </si>
  <si>
    <t xml:space="preserve">Include for Regional &amp; Collector boulevards, medians, etc. </t>
  </si>
  <si>
    <t>Use print preview to review titles, headers and footers, page numbering, pagination, page breaks, etc.
Review pay item numbering for sequence.  Review codes for suffix grouping.  Confirm file name meets required format.</t>
  </si>
  <si>
    <t xml:space="preserve">              </t>
  </si>
  <si>
    <t>B219</t>
  </si>
  <si>
    <t>B.30</t>
  </si>
  <si>
    <t>600 mm Diameter or Less</t>
  </si>
  <si>
    <t>2 mm to 10 mm Wide</t>
  </si>
  <si>
    <t>&gt;10 mm to 25 mm Wide</t>
  </si>
  <si>
    <t>Longitudinal Joint &amp; Crack Filling ( &gt; 25 mm in width )</t>
  </si>
  <si>
    <t>38 mm</t>
  </si>
  <si>
    <t>51 mm</t>
  </si>
  <si>
    <t>64 mm</t>
  </si>
  <si>
    <t>76 mm</t>
  </si>
  <si>
    <t xml:space="preserve"> width &lt; 600 mm</t>
  </si>
  <si>
    <t xml:space="preserve"> width &gt; or = 600 mm</t>
  </si>
  <si>
    <t>RESULTS</t>
  </si>
  <si>
    <t xml:space="preserve">150 mm </t>
  </si>
  <si>
    <t>Relocating Existing Hydrant - Type A</t>
  </si>
  <si>
    <r>
      <t>Select all of the Cells you wish to verify are formatted as Locked except the column with the Unit Prices.  Tip: Use column headings to select all columns except the "</t>
    </r>
    <r>
      <rPr>
        <i/>
        <sz val="12"/>
        <rFont val="Arial"/>
        <family val="2"/>
      </rPr>
      <t>Unit Price</t>
    </r>
    <r>
      <rPr>
        <sz val="12"/>
        <rFont val="Arial"/>
        <family val="2"/>
      </rPr>
      <t>" column which should be the only column with unlocked cells.</t>
    </r>
  </si>
  <si>
    <r>
      <t xml:space="preserve">Tip: </t>
    </r>
    <r>
      <rPr>
        <sz val="12"/>
        <rFont val="Arial"/>
        <family val="2"/>
      </rPr>
      <t>Use filters [Data- Filter- Auto filter] to assist checking by filtering to display only rows where you expect certain results.  
E.g..  Filter the "</t>
    </r>
    <r>
      <rPr>
        <i/>
        <sz val="12"/>
        <rFont val="Arial"/>
        <family val="2"/>
      </rPr>
      <t>Approx. Quantity</t>
    </r>
    <r>
      <rPr>
        <sz val="12"/>
        <rFont val="Arial"/>
        <family val="2"/>
      </rPr>
      <t xml:space="preserve">" column for Blanks to display only the rows where the Unit Price cells should be locked. </t>
    </r>
  </si>
  <si>
    <r>
      <t>To check the "</t>
    </r>
    <r>
      <rPr>
        <i/>
        <sz val="12"/>
        <rFont val="Arial"/>
        <family val="2"/>
      </rPr>
      <t>Unit Price</t>
    </r>
    <r>
      <rPr>
        <sz val="12"/>
        <rFont val="Arial"/>
        <family val="2"/>
      </rPr>
      <t>" column, - the copied formula in column J; =IF(CELL("protect",</t>
    </r>
    <r>
      <rPr>
        <i/>
        <sz val="12"/>
        <rFont val="Arial"/>
        <family val="2"/>
      </rPr>
      <t>ref</t>
    </r>
    <r>
      <rPr>
        <sz val="12"/>
        <rFont val="Arial"/>
        <family val="2"/>
      </rPr>
      <t xml:space="preserve">)=1, "LOCKED", "") will display the text "LOCKED" in any referenced locked cell and will be blank in all referenced unlocked cells. </t>
    </r>
  </si>
  <si>
    <t>To display only the rows where no match is found (possible errors) and "#N/A" is displayed:</t>
  </si>
  <si>
    <t>B093A</t>
  </si>
  <si>
    <t>Partial Depth Planing of Existing Joints</t>
  </si>
  <si>
    <t>B093B</t>
  </si>
  <si>
    <t>Asphalt Patching of Partial Depth Joints</t>
  </si>
  <si>
    <t>B104rA</t>
  </si>
  <si>
    <t>B111iA</t>
  </si>
  <si>
    <t>E062s</t>
  </si>
  <si>
    <t>E063s</t>
  </si>
  <si>
    <t>E064i</t>
  </si>
  <si>
    <t>E065i</t>
  </si>
  <si>
    <t>B121rlA</t>
  </si>
  <si>
    <t>B121rlB</t>
  </si>
  <si>
    <t>B121rlC</t>
  </si>
  <si>
    <t>B121rlD</t>
  </si>
  <si>
    <t>E052s</t>
  </si>
  <si>
    <t>Detectable Warning Surface Tiles</t>
  </si>
  <si>
    <t>B221</t>
  </si>
  <si>
    <t>B111i</t>
  </si>
  <si>
    <r>
      <t xml:space="preserve">To verify the use of the Round function in formulas - Use </t>
    </r>
    <r>
      <rPr>
        <b/>
        <sz val="12"/>
        <rFont val="Arial"/>
        <family val="2"/>
      </rPr>
      <t>[Tools- Options- View]</t>
    </r>
    <r>
      <rPr>
        <sz val="12"/>
        <rFont val="Arial"/>
        <family val="2"/>
      </rPr>
      <t xml:space="preserve">, and select the formulas check box to display the formulas instead of the results.  </t>
    </r>
    <r>
      <rPr>
        <sz val="12"/>
        <color indexed="30"/>
        <rFont val="Arial"/>
        <family val="2"/>
      </rPr>
      <t>MSO 2010  - Formulas - Formula Auditing - Show Formulas</t>
    </r>
  </si>
  <si>
    <r>
      <t xml:space="preserve">To check formula cell references - select a total/subtotal cell then use </t>
    </r>
    <r>
      <rPr>
        <b/>
        <sz val="12"/>
        <rFont val="Arial"/>
        <family val="2"/>
      </rPr>
      <t>[Tools- Auditing- Trace Precedents]</t>
    </r>
    <r>
      <rPr>
        <sz val="12"/>
        <rFont val="Arial"/>
        <family val="2"/>
      </rPr>
      <t xml:space="preserve"> to graphically display the cells referenced in the formula.  Subsequent traces will display referenced cells at the next level.  </t>
    </r>
    <r>
      <rPr>
        <sz val="12"/>
        <color indexed="30"/>
        <rFont val="Arial"/>
        <family val="2"/>
      </rPr>
      <t>MSO 2010  - Formulas - Formula Auditing - Trace Precedents</t>
    </r>
  </si>
  <si>
    <t>MSO 2010 (Microsoft Office 2010) - Menu - Group- Selections</t>
  </si>
  <si>
    <r>
      <t xml:space="preserve">To highlight only the displayed rows use Edit, Go To…, Special, Visible Cells Only,   to select only the visible cells, then with the cells still selected change the fill color. </t>
    </r>
    <r>
      <rPr>
        <sz val="12"/>
        <color indexed="30"/>
        <rFont val="Arial"/>
        <family val="2"/>
      </rPr>
      <t>MSO 2010  - Home - Editing - Find &amp; Select - Goto</t>
    </r>
  </si>
  <si>
    <r>
      <t>Review these rows for acceptance based on variables supplied by the user or special pay items not listed in the master "</t>
    </r>
    <r>
      <rPr>
        <i/>
        <sz val="12"/>
        <rFont val="Arial"/>
        <family val="2"/>
      </rPr>
      <t>Pay Items</t>
    </r>
    <r>
      <rPr>
        <sz val="12"/>
        <rFont val="Arial"/>
        <family val="2"/>
      </rPr>
      <t xml:space="preserve">" sheet ( note: these should have an "E" spec reference).  You might cancel filtering after highlighting to display all rows. </t>
    </r>
  </si>
  <si>
    <t>CW 3650-R6</t>
  </si>
  <si>
    <t xml:space="preserve">CW 3240-R10 </t>
  </si>
  <si>
    <t>E053As</t>
  </si>
  <si>
    <t>E058Ai</t>
  </si>
  <si>
    <t xml:space="preserve">CW 3230-R8
</t>
  </si>
  <si>
    <t>Corrugated Steel Pipe Culvert - Supply</t>
  </si>
  <si>
    <t>Corrugated Steel Pipe Culvert - Install</t>
  </si>
  <si>
    <t>E065iA</t>
  </si>
  <si>
    <t>High Density Polyethylene Pipe - Supply</t>
  </si>
  <si>
    <t>E065iB</t>
  </si>
  <si>
    <t>E065iC</t>
  </si>
  <si>
    <t>High Density Polyethylene Pipe - Install</t>
  </si>
  <si>
    <t>E065iD</t>
  </si>
  <si>
    <t>E068</t>
  </si>
  <si>
    <t>E.31</t>
  </si>
  <si>
    <t>Plugging and Abandoning of Existing Pipe Culverts</t>
  </si>
  <si>
    <t>E069</t>
  </si>
  <si>
    <t>E.32</t>
  </si>
  <si>
    <t>E070</t>
  </si>
  <si>
    <t>E.33</t>
  </si>
  <si>
    <t>CW 3550-R3</t>
  </si>
  <si>
    <t>Chain Link Fencing Gates</t>
  </si>
  <si>
    <t>Removal of Existing Culverts</t>
  </si>
  <si>
    <t>Disposal of Existing Culverts</t>
  </si>
  <si>
    <t>B150iA</t>
  </si>
  <si>
    <t>B153A</t>
  </si>
  <si>
    <t>B153B</t>
  </si>
  <si>
    <t>B153C</t>
  </si>
  <si>
    <t>B153D</t>
  </si>
  <si>
    <t>B184rlA</t>
  </si>
  <si>
    <t>B185rlA</t>
  </si>
  <si>
    <t>B185rlB</t>
  </si>
  <si>
    <t>B185rlC</t>
  </si>
  <si>
    <t>B185rlD</t>
  </si>
  <si>
    <t>C046A</t>
  </si>
  <si>
    <t>C047A</t>
  </si>
  <si>
    <t>C047B</t>
  </si>
  <si>
    <t>C047C</t>
  </si>
  <si>
    <t>CW 3615-R4</t>
  </si>
  <si>
    <r>
      <t>Copy the headings &amp; formulas in cells J2 to O3 from the Worksheet in this Workbook titled "Pay Items" and paste at the first blank cell to the</t>
    </r>
    <r>
      <rPr>
        <sz val="12"/>
        <color indexed="10"/>
        <rFont val="Arial"/>
        <family val="2"/>
      </rPr>
      <t xml:space="preserve"> </t>
    </r>
    <r>
      <rPr>
        <sz val="12"/>
        <color indexed="8"/>
        <rFont val="Arial"/>
        <family val="2"/>
      </rPr>
      <t>right</t>
    </r>
    <r>
      <rPr>
        <sz val="12"/>
        <rFont val="Arial"/>
        <family val="2"/>
      </rPr>
      <t xml:space="preserve"> of the "Amount" heading cell to perform further checking.  Copy the formulas in cells J to O down the columns to the end of the sheet. </t>
    </r>
  </si>
  <si>
    <t>B097A</t>
  </si>
  <si>
    <t>15 M Deformed Tie Bar</t>
  </si>
  <si>
    <t xml:space="preserve">CW 3450-R6 </t>
  </si>
  <si>
    <t>CW 3326-R3</t>
  </si>
  <si>
    <t>CW 3610-R5</t>
  </si>
  <si>
    <t>E071</t>
  </si>
  <si>
    <t>Culvert End Markers</t>
  </si>
  <si>
    <t>E.34</t>
  </si>
  <si>
    <t>i)*</t>
  </si>
  <si>
    <t>Barrier Integral</t>
  </si>
  <si>
    <t>Barrier Separate</t>
  </si>
  <si>
    <t>viii)*</t>
  </si>
  <si>
    <t>Splash Strip Monolithic</t>
  </si>
  <si>
    <t>Splash Strip Separate</t>
  </si>
  <si>
    <t>ii)*</t>
  </si>
  <si>
    <t>iii)*</t>
  </si>
  <si>
    <t>iv)*</t>
  </si>
  <si>
    <t>v)*</t>
  </si>
  <si>
    <t>vi)*</t>
  </si>
  <si>
    <t>vii)*</t>
  </si>
  <si>
    <t>xiv)*</t>
  </si>
  <si>
    <t>ix)*</t>
  </si>
  <si>
    <t>xi)*</t>
  </si>
  <si>
    <t>x)*</t>
  </si>
  <si>
    <t>xii</t>
  </si>
  <si>
    <t>SD-024, 1200 mm deep</t>
  </si>
  <si>
    <t>SD-024, 1800 mm deep</t>
  </si>
  <si>
    <t>SD-025, 1200 mm deep</t>
  </si>
  <si>
    <t>SD-025, 1800 mm deep</t>
  </si>
  <si>
    <t>150 mm, PVC</t>
  </si>
  <si>
    <t xml:space="preserve">300 mm </t>
  </si>
  <si>
    <t>200 mm Catch Basin Lead</t>
  </si>
  <si>
    <t>250 mm Catch Basin Lead</t>
  </si>
  <si>
    <t>200 mm Drainage Connection Pipe</t>
  </si>
  <si>
    <t>250 mm Drainage Connection Pipe</t>
  </si>
  <si>
    <t>200 mm Drainage Connection Inlet Pipe</t>
  </si>
  <si>
    <t>250 mm Drainage Connection Inlet Pipe</t>
  </si>
  <si>
    <t>F.14</t>
  </si>
  <si>
    <t>E072</t>
  </si>
  <si>
    <t>E.35</t>
  </si>
  <si>
    <t>Watermain and Water Service Insulation</t>
  </si>
  <si>
    <t>E073</t>
  </si>
  <si>
    <t>E022A</t>
  </si>
  <si>
    <t>Sewer Inspection ( following repair)</t>
  </si>
  <si>
    <t>E022B</t>
  </si>
  <si>
    <t>1 - 50 mm Depth (Asphalt)</t>
  </si>
  <si>
    <t>1 - 50 mm Depth (Concrete)</t>
  </si>
  <si>
    <t xml:space="preserve">200 mm </t>
  </si>
  <si>
    <t xml:space="preserve">250 mm </t>
  </si>
  <si>
    <t xml:space="preserve">450 mm </t>
  </si>
  <si>
    <t xml:space="preserve">600 mm </t>
  </si>
  <si>
    <t>E004A</t>
  </si>
  <si>
    <t>E005A</t>
  </si>
  <si>
    <t>250 mm</t>
  </si>
  <si>
    <t>375 mm</t>
  </si>
  <si>
    <t>450 mm</t>
  </si>
  <si>
    <t>E017A</t>
  </si>
  <si>
    <t>E017B</t>
  </si>
  <si>
    <t>E017C</t>
  </si>
  <si>
    <t>E017D</t>
  </si>
  <si>
    <t>E017E</t>
  </si>
  <si>
    <t>E017F</t>
  </si>
  <si>
    <t>E017G</t>
  </si>
  <si>
    <t>E017H</t>
  </si>
  <si>
    <t>E017I</t>
  </si>
  <si>
    <t>E017J</t>
  </si>
  <si>
    <t>E020A</t>
  </si>
  <si>
    <t>E020B</t>
  </si>
  <si>
    <t>E020C</t>
  </si>
  <si>
    <t>E020D</t>
  </si>
  <si>
    <t>E020E</t>
  </si>
  <si>
    <t>E020F</t>
  </si>
  <si>
    <t>E020G</t>
  </si>
  <si>
    <t>E020H</t>
  </si>
  <si>
    <t>E020I</t>
  </si>
  <si>
    <t>E020J</t>
  </si>
  <si>
    <t>E022C</t>
  </si>
  <si>
    <t>E022D</t>
  </si>
  <si>
    <t>E022E</t>
  </si>
  <si>
    <t>E022F</t>
  </si>
  <si>
    <t>E022G</t>
  </si>
  <si>
    <t>375mm</t>
  </si>
  <si>
    <t>E017K</t>
  </si>
  <si>
    <t>E017L</t>
  </si>
  <si>
    <t>E017M</t>
  </si>
  <si>
    <t>E017N</t>
  </si>
  <si>
    <t>150 mm</t>
  </si>
  <si>
    <t>600 mm</t>
  </si>
  <si>
    <t>E020K</t>
  </si>
  <si>
    <t>E020L</t>
  </si>
  <si>
    <t>E020M</t>
  </si>
  <si>
    <t>E020N</t>
  </si>
  <si>
    <t>E022H</t>
  </si>
  <si>
    <t>E022I</t>
  </si>
  <si>
    <t>E041A</t>
  </si>
  <si>
    <t>e)</t>
  </si>
  <si>
    <t>E031A</t>
  </si>
  <si>
    <t>E031B</t>
  </si>
  <si>
    <t>E031C</t>
  </si>
  <si>
    <t>E031D</t>
  </si>
  <si>
    <t>E031E</t>
  </si>
  <si>
    <t>Frames &amp; Covers</t>
  </si>
  <si>
    <t>CW 3210-R8</t>
  </si>
  <si>
    <t>Adjustment of Manholes/Catch Basins Frames</t>
  </si>
  <si>
    <t xml:space="preserve">CW 3210-R8
</t>
  </si>
  <si>
    <t>AP-009 - Beehive Manhole Cover</t>
  </si>
  <si>
    <t>E026A</t>
  </si>
  <si>
    <t>AP-017 - Mountable Curb and Gutter  Paving Cover</t>
  </si>
  <si>
    <t>AP-018 - Modified Barrier Curb and Gutter Frame</t>
  </si>
  <si>
    <t>AP-019 - Modified Barrier Curb and Gutter Cover</t>
  </si>
  <si>
    <t>AP-016 - Mountable Curb and Gutter Cover</t>
  </si>
  <si>
    <t>Adjustment of Curb and Gutter Frames</t>
  </si>
  <si>
    <t>E041B</t>
  </si>
  <si>
    <t>AP-021 - Integrated Side Inlet  Cover</t>
  </si>
  <si>
    <t xml:space="preserve">CW 3410-R12 </t>
  </si>
  <si>
    <t>SD-223A
SD-203B</t>
  </si>
  <si>
    <t>B185rlC1</t>
  </si>
  <si>
    <t>Supplying and Placing Suitable Site Sub-grade Material</t>
  </si>
  <si>
    <t>A005A</t>
  </si>
  <si>
    <t>Supplying and Placing Sub-base Material</t>
  </si>
  <si>
    <t>Sub-base material must meet specified classification requirements A, B, or C.</t>
  </si>
  <si>
    <t>A007A1</t>
  </si>
  <si>
    <t>50 mm Granular A Limestone</t>
  </si>
  <si>
    <t>By definition Recycled materials are excluded.
Use on high traffic volume streets</t>
  </si>
  <si>
    <t>A007A2</t>
  </si>
  <si>
    <t>A007B1</t>
  </si>
  <si>
    <t>50 mm Granular B  Limestone</t>
  </si>
  <si>
    <t>Use on low traffic volume streets (Locals) &amp; lanes</t>
  </si>
  <si>
    <t>A007B2</t>
  </si>
  <si>
    <t>50 mm Granular B  Recycled Concrete</t>
  </si>
  <si>
    <t>A007B3</t>
  </si>
  <si>
    <t>A007C1</t>
  </si>
  <si>
    <t>50 mm Granular C  Limestone</t>
  </si>
  <si>
    <t>Use for pavement rehabs, etc.</t>
  </si>
  <si>
    <t>A007C2</t>
  </si>
  <si>
    <t>50 mm Granular C Recycled Concrete</t>
  </si>
  <si>
    <t>Use on pavement rehabs, etc.</t>
  </si>
  <si>
    <t>A007C3</t>
  </si>
  <si>
    <t>A008A1</t>
  </si>
  <si>
    <t>100 mm Granular A Limestone</t>
  </si>
  <si>
    <t>A008A2</t>
  </si>
  <si>
    <t>A008B1</t>
  </si>
  <si>
    <t>100 mm Granular B  Limestone</t>
  </si>
  <si>
    <t>A008B2</t>
  </si>
  <si>
    <t>100 mm Granular B  Recycled Concrete</t>
  </si>
  <si>
    <t>A008B3</t>
  </si>
  <si>
    <t>A008C1</t>
  </si>
  <si>
    <t>100 mm Granular C  Limestone</t>
  </si>
  <si>
    <t>A008C2</t>
  </si>
  <si>
    <t>100 mm Granular C Recycled Concrete</t>
  </si>
  <si>
    <t>A008C3</t>
  </si>
  <si>
    <t>Base course material must meet specified classification requirements A, B, or C.</t>
  </si>
  <si>
    <t>A010A1</t>
  </si>
  <si>
    <t>Base Course Material - Granular A Limestone</t>
  </si>
  <si>
    <t>A010A2</t>
  </si>
  <si>
    <t>A010B1</t>
  </si>
  <si>
    <t>Base Course Material - Granular B Limestone</t>
  </si>
  <si>
    <t>A010B2</t>
  </si>
  <si>
    <t>Base Course Material - Granular B Recycled Concrete</t>
  </si>
  <si>
    <t>A010B3</t>
  </si>
  <si>
    <t>A010C1</t>
  </si>
  <si>
    <t>Base Course Material - Granular C Limestone</t>
  </si>
  <si>
    <t>A010C2</t>
  </si>
  <si>
    <t>Base Course Material - Granular C Recycled Concrete</t>
  </si>
  <si>
    <t>A010C3</t>
  </si>
  <si>
    <t>Geotextile Fabric</t>
  </si>
  <si>
    <t>CW 3130-R5</t>
  </si>
  <si>
    <t>A022A1</t>
  </si>
  <si>
    <t>Separation Fabric</t>
  </si>
  <si>
    <t>A022A2</t>
  </si>
  <si>
    <t>Separation/Filtration Fabric</t>
  </si>
  <si>
    <t>A022A3</t>
  </si>
  <si>
    <t>Stabilization Fabric</t>
  </si>
  <si>
    <t>A022A4</t>
  </si>
  <si>
    <t>CW 3135-R2</t>
  </si>
  <si>
    <t>A022A5</t>
  </si>
  <si>
    <t>Class A Geogrid</t>
  </si>
  <si>
    <t>A022A6</t>
  </si>
  <si>
    <t>Class B Geogrid</t>
  </si>
  <si>
    <t>A022A7</t>
  </si>
  <si>
    <t>Geotextile/Class A Geogrid Composite</t>
  </si>
  <si>
    <t>A022A8</t>
  </si>
  <si>
    <t>Geotextile/Class B Geogrid Composite</t>
  </si>
  <si>
    <t xml:space="preserve">Also pays for planing component where partial depth patching cannot be completed. </t>
  </si>
  <si>
    <t>B127rA</t>
  </si>
  <si>
    <t>B127rB</t>
  </si>
  <si>
    <t>B134rA</t>
  </si>
  <si>
    <t>B134rB</t>
  </si>
  <si>
    <t>B136iA</t>
  </si>
  <si>
    <t>B136iB</t>
  </si>
  <si>
    <t>B137iA</t>
  </si>
  <si>
    <t>B137iB</t>
  </si>
  <si>
    <t>B138iA</t>
  </si>
  <si>
    <t>B138iB</t>
  </si>
  <si>
    <t>B139iA</t>
  </si>
  <si>
    <t>B139iB</t>
  </si>
  <si>
    <t>B140iA</t>
  </si>
  <si>
    <t>B140iB</t>
  </si>
  <si>
    <t>B141iA</t>
  </si>
  <si>
    <t>B142iA</t>
  </si>
  <si>
    <t>B142iB</t>
  </si>
  <si>
    <t>B143iA</t>
  </si>
  <si>
    <t>B143iB</t>
  </si>
  <si>
    <t>B149iA</t>
  </si>
  <si>
    <t>B155rlA</t>
  </si>
  <si>
    <t>B155rlB</t>
  </si>
  <si>
    <t>B159rlA</t>
  </si>
  <si>
    <t>B159rlB</t>
  </si>
  <si>
    <t>B163rlA</t>
  </si>
  <si>
    <t>B163rlB</t>
  </si>
  <si>
    <t>B167rlA</t>
  </si>
  <si>
    <t>B167rlB</t>
  </si>
  <si>
    <t>B168rlA</t>
  </si>
  <si>
    <t>B168rlB</t>
  </si>
  <si>
    <t>B170rlA</t>
  </si>
  <si>
    <t>B170rlB</t>
  </si>
  <si>
    <t>B174rlA</t>
  </si>
  <si>
    <t>B174rlB</t>
  </si>
  <si>
    <t>B178rlA</t>
  </si>
  <si>
    <t>B178rlB</t>
  </si>
  <si>
    <t>B183rlA</t>
  </si>
  <si>
    <t>C020-24</t>
  </si>
  <si>
    <t>C020-72</t>
  </si>
  <si>
    <t>C022-24</t>
  </si>
  <si>
    <t>C022-72</t>
  </si>
  <si>
    <t>C023-24</t>
  </si>
  <si>
    <t>C023-72</t>
  </si>
  <si>
    <t>C025-24</t>
  </si>
  <si>
    <t>C025-72</t>
  </si>
  <si>
    <t>C026-24</t>
  </si>
  <si>
    <t>C026-72</t>
  </si>
  <si>
    <t>C028-24</t>
  </si>
  <si>
    <t>C028-72</t>
  </si>
  <si>
    <t>C029-24</t>
  </si>
  <si>
    <t>C029-72</t>
  </si>
  <si>
    <t>C031-24</t>
  </si>
  <si>
    <t>C031-72</t>
  </si>
  <si>
    <t>C033A</t>
  </si>
  <si>
    <t>C033B</t>
  </si>
  <si>
    <t>C034A</t>
  </si>
  <si>
    <t>C034B</t>
  </si>
  <si>
    <t>C035A</t>
  </si>
  <si>
    <t>C035B</t>
  </si>
  <si>
    <t>C036A</t>
  </si>
  <si>
    <t>C036B</t>
  </si>
  <si>
    <t>C037A</t>
  </si>
  <si>
    <t>C037B</t>
  </si>
  <si>
    <t>C038A</t>
  </si>
  <si>
    <t>C038B</t>
  </si>
  <si>
    <t>C039A</t>
  </si>
  <si>
    <t xml:space="preserve">SD-200 
SD-229E        </t>
  </si>
  <si>
    <t xml:space="preserve">3.25.1 (Video Inspections) – 
“ Perform video inspection of sewers in accordance with CW 2145 except for Sections 3.18, 3.19,
3.21 and 3.22 and their associated payment clauses which do not apply to sewer repairs and
new sewer installations.” 
</t>
  </si>
  <si>
    <t>AP-006 - Standard Frame for Manhole and Catch Basin</t>
  </si>
  <si>
    <t>AP-007 - Standard Solid Cover for Standard Frame</t>
  </si>
  <si>
    <t>AP-008 - Standard Grated Cover for Standard Frame</t>
  </si>
  <si>
    <t xml:space="preserve">AP-011 - Barrier Curb and Gutter Frame </t>
  </si>
  <si>
    <t xml:space="preserve">AP-012 - Barrier Curb and Gutter Cover </t>
  </si>
  <si>
    <t>AP-015 - Mountable Curb and Gutter Frame</t>
  </si>
  <si>
    <t xml:space="preserve">3.16.7 - Perform a video inspection of the existing sewer after completion of backfilling and compaction using the video equipment indicated in CW 2145 from the nearest manhole to a minimum of 2 metres past the new connection. </t>
  </si>
  <si>
    <t>Lifter Rings (AP-010)</t>
  </si>
  <si>
    <t>Barrier Curb and Gutter Riser Frame and Cover</t>
  </si>
  <si>
    <r>
      <t>To check validation settings - select a cell from the "Unit Price" column that has the appropriate validation setting then use</t>
    </r>
    <r>
      <rPr>
        <b/>
        <sz val="12"/>
        <rFont val="Arial"/>
        <family val="2"/>
      </rPr>
      <t xml:space="preserve"> [Data - Validation]</t>
    </r>
    <r>
      <rPr>
        <sz val="12"/>
        <rFont val="Arial"/>
        <family val="2"/>
      </rPr>
      <t xml:space="preserve"> to confirm the  settings. </t>
    </r>
    <r>
      <rPr>
        <sz val="12"/>
        <color indexed="30"/>
        <rFont val="Arial"/>
        <family val="2"/>
      </rPr>
      <t>MSO 2010  - Data - Data Validation</t>
    </r>
  </si>
  <si>
    <r>
      <t xml:space="preserve">With the confirmed cell selected, to select cells with the same validation setting) - Use </t>
    </r>
    <r>
      <rPr>
        <b/>
        <sz val="12"/>
        <rFont val="Arial"/>
        <family val="2"/>
      </rPr>
      <t>[Edit, Goto- Special- Data Validation, and same]</t>
    </r>
    <r>
      <rPr>
        <sz val="12"/>
        <rFont val="Arial"/>
        <family val="2"/>
      </rPr>
      <t xml:space="preserve"> - to have Excel automatically selects all of the cells with the same validation settings as the selected cell.  Use the scroll bars to view the selected cells and confirm settings are applicable. Tip: With all matching cells selected use a color fill to assist in visually identifying the cells with the same validation. </t>
    </r>
    <r>
      <rPr>
        <sz val="12"/>
        <color indexed="30"/>
        <rFont val="Arial"/>
        <family val="2"/>
      </rPr>
      <t>MSO 2010  - Home - Editing - Find &amp; Select - Goto</t>
    </r>
  </si>
  <si>
    <r>
      <t xml:space="preserve">With these cells selected use </t>
    </r>
    <r>
      <rPr>
        <b/>
        <sz val="12"/>
        <rFont val="Arial"/>
        <family val="2"/>
      </rPr>
      <t>[Format- Cells- Protection]</t>
    </r>
    <r>
      <rPr>
        <sz val="12"/>
        <rFont val="Arial"/>
        <family val="2"/>
      </rPr>
      <t xml:space="preserve"> and verify that the Locked Checkbox is selected with a black arrow.  If this checkbox is grayed or has a small black square then at least one of the selected cells is not locked. </t>
    </r>
  </si>
  <si>
    <r>
      <t>To compare the code, description, reference &amp; units to the "Pay Items" master list - the copied formulas;
= CLEAN(CONCATENATE(TRIM(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),TRIM(</t>
    </r>
    <r>
      <rPr>
        <i/>
        <sz val="12"/>
        <rFont val="Arial"/>
        <family val="2"/>
      </rPr>
      <t>ref</t>
    </r>
    <r>
      <rPr>
        <sz val="12"/>
        <rFont val="Arial"/>
        <family val="2"/>
      </rPr>
      <t>))), along with;
= MATCH(</t>
    </r>
    <r>
      <rPr>
        <i/>
        <sz val="12"/>
        <rFont val="Arial"/>
        <family val="2"/>
      </rPr>
      <t>ref,Worksheet!,range</t>
    </r>
    <r>
      <rPr>
        <sz val="12"/>
        <rFont val="Arial"/>
        <family val="2"/>
      </rPr>
      <t xml:space="preserve">, 0) will display the corresponding row number from the referenced worksheet if all referenced cells match exactly with one of the rows in the  referenced master item worksheet range, otherwise "#N/A" will appear. </t>
    </r>
  </si>
  <si>
    <t>B114A</t>
  </si>
  <si>
    <t>E^</t>
  </si>
  <si>
    <t xml:space="preserve">Note: if renewing Sidewalk with Block Outs it is recommended that removal simply be paid for as Sidewalk Removal. </t>
  </si>
  <si>
    <t>B114B</t>
  </si>
  <si>
    <t>B114C</t>
  </si>
  <si>
    <t>B114D</t>
  </si>
  <si>
    <t>B114E</t>
  </si>
  <si>
    <t>Paving Stone Indicator Surfaces</t>
  </si>
  <si>
    <t>I</t>
  </si>
  <si>
    <t>MOBILIZATION/
DEMOBILIZATION</t>
  </si>
  <si>
    <t>I001</t>
  </si>
  <si>
    <t xml:space="preserve">(See Blank Form B for Pay Item and formatting) </t>
  </si>
  <si>
    <t>Delete ^ or specify Aggregate (except Limestone or Concrete ) Use on high traffic volume streets</t>
  </si>
  <si>
    <t>Delete ^  or specify Aggregate (except Limestone or Recycled Concrete) Use on low traffic volume streets</t>
  </si>
  <si>
    <t>Delete ^ or specify Aggregate (except Limestone or Recycled Concrete) Use on pave rehabs, etc.</t>
  </si>
  <si>
    <t xml:space="preserve">No match will be found if the wild card character "^" is in the Form B worksheet as these have been replaced with "%" in the  "Pay Items" spreadsheet to assist in identification.  This includes the Codes column. 
</t>
  </si>
  <si>
    <t xml:space="preserve">Manually review codes to identify codes used from the wrong grouping.  Note: suffixes have been added to some codes to distinguish between similar worded descriptions that appear in different groups such as Removals, Renewals and Installations.  If the wrong code is used this can have negative consequence on year end average unit price determinations. </t>
  </si>
  <si>
    <t>Pay Item includes data validation and conditional formatting that reference the Total Bid Price cell</t>
  </si>
  <si>
    <t xml:space="preserve">^ - See SD-018 - thickness and width determined by depth of excavation &amp; pipe ID.  Note: E- spec assumes 100mm thickness will be suitable for our work.   </t>
  </si>
  <si>
    <t xml:space="preserve">^ specify size </t>
  </si>
  <si>
    <t>^ specify size</t>
  </si>
  <si>
    <t>^ height, add "Slip Form Paving" if specified</t>
  </si>
  <si>
    <t>C039B</t>
  </si>
  <si>
    <t>^ height if neither 150 or 180, add "Slip Form Paving" if specified</t>
  </si>
  <si>
    <t>^  specify neither 24 or 72 hour, add "Slip Form Paving" if specified</t>
  </si>
  <si>
    <t xml:space="preserve">^ reveal height, type &amp; reference to Standard Detail
</t>
  </si>
  <si>
    <t>^ reveal height, add "Slip Form Paving" if specified</t>
  </si>
  <si>
    <t>^ reveal height if neither 150 or 180, add "Slip Form Paving" if specified</t>
  </si>
  <si>
    <t>^ reveal height  if neither 150 or 180</t>
  </si>
  <si>
    <t>^ reveal height if neither 150 or 180</t>
  </si>
  <si>
    <t>^ reveal height if not 75, add "Slip Form Paving" if specified</t>
  </si>
  <si>
    <t xml:space="preserve">^ reveal height if neither 150 or 180, </t>
  </si>
  <si>
    <t>^ reveal height if not 120</t>
  </si>
  <si>
    <t>^ Monolithic or Separate</t>
  </si>
  <si>
    <t>^ Integral or Separate</t>
  </si>
  <si>
    <t xml:space="preserve">It is recommended that you copy the Form B - Schedule of Prices sheet into the "2021 Quality Control Checks" workbook to preserve your original file.  </t>
  </si>
  <si>
    <t>Locked?</t>
  </si>
  <si>
    <t>Joined, Trimmed, &amp; Cleaned for Checking</t>
  </si>
  <si>
    <t>MATCH</t>
  </si>
  <si>
    <t>Format F</t>
  </si>
  <si>
    <t>Format G</t>
  </si>
  <si>
    <t>Format H</t>
  </si>
  <si>
    <t>Construction of 250 mm Type 3 Concrete Pavement for Early Opening 24 Hour  (Reinforced)</t>
  </si>
  <si>
    <t>Construction of 250 mm Type 4 Concrete Pavement for Early Opening 72 Hour  (Reinforced)</t>
  </si>
  <si>
    <t>Construction of 250 mm Type 3 Concrete Pavement for Early Opening 24 Hour (Plain-Dowelled)</t>
  </si>
  <si>
    <t>Construction of 250 mm Type 4 Concrete Pavement for Early Opening 72 Hour (Plain-Dowelled)</t>
  </si>
  <si>
    <t>Construction of 230 mm Type 3 Concrete Pavement for Early Opening 24 Hour (Reinforced)</t>
  </si>
  <si>
    <t>Construction of 230 mm Type 4 Concrete Pavement for Early Opening 72 Hour (Reinforced)</t>
  </si>
  <si>
    <t>Construction of 230 mm Type 3 Concrete Pavement for Early Opening 24 Hour (Plain-Dowelled)</t>
  </si>
  <si>
    <t>Construction of 230 mm Type 4 Concrete Pavement for Early Opening 72 Hour (Plain-Dowelled)</t>
  </si>
  <si>
    <t>Construction of 200 mm Type 3 Concrete Pavement for Early Opening 24 Hour (Reinforced)</t>
  </si>
  <si>
    <t>Construction of 200 mm Type 4 Concrete Pavement for Early Opening 72 Hour (Reinforced)</t>
  </si>
  <si>
    <t>Construction of 200 mm Type 3 Concrete Pavement for Early Opening 24 Hour (Plain-Dowelled)</t>
  </si>
  <si>
    <t>Construction of 200 mm Type 4 Concrete Pavement for Early Opening 72 Hour (Plain-Dowelled)</t>
  </si>
  <si>
    <t>Construction of 150 mm Type 3 Concrete Pavement for Early Opening 24 Hour (Reinforced)</t>
  </si>
  <si>
    <t>Construction of 150 mm Type 4 Concrete Pavement for Early Opening 72 Hour (Reinforced)</t>
  </si>
  <si>
    <t>Construction of 150 mm Type 3 Concrete Pavement for Early Opening 24 Hour  (Plain-Dowelled)</t>
  </si>
  <si>
    <t>Construction of 150 mm Type 4 Concrete Pavement for Early Opening 72 Hour  (Plain-Dowelled)</t>
  </si>
  <si>
    <t>C017A</t>
  </si>
  <si>
    <t xml:space="preserve">
add "Slip Form Paving" if specified</t>
  </si>
  <si>
    <t>E18</t>
  </si>
  <si>
    <t>^ Reveal Height and Concrete Type</t>
  </si>
  <si>
    <t>B206A</t>
  </si>
  <si>
    <t>B206B</t>
  </si>
  <si>
    <t>Type A</t>
  </si>
  <si>
    <t>Type B</t>
  </si>
  <si>
    <t>Supply and Install Pavement Repair Fabric</t>
  </si>
  <si>
    <r>
      <t>^ reveal height</t>
    </r>
    <r>
      <rPr>
        <u/>
        <sz val="10"/>
        <rFont val="MS Sans Serif"/>
      </rPr>
      <t xml:space="preserve"> if not 150 or 180</t>
    </r>
    <r>
      <rPr>
        <sz val="10"/>
        <rFont val="MS Sans Serif"/>
        <family val="2"/>
      </rPr>
      <t>, add "Slip Form Paving" if specified</t>
    </r>
  </si>
  <si>
    <r>
      <t>Raising of</t>
    </r>
    <r>
      <rPr>
        <b/>
        <sz val="12"/>
        <rFont val="Arial"/>
        <family val="2"/>
      </rPr>
      <t xml:space="preserve"> </t>
    </r>
    <r>
      <rPr>
        <sz val="12"/>
        <rFont val="Arial"/>
        <family val="2"/>
      </rPr>
      <t>Existing</t>
    </r>
    <r>
      <rPr>
        <b/>
        <sz val="12"/>
        <rFont val="Arial"/>
        <family val="2"/>
      </rPr>
      <t xml:space="preserve"> </t>
    </r>
    <r>
      <rPr>
        <sz val="12"/>
        <rFont val="Arial"/>
        <family val="2"/>
      </rPr>
      <t>Hydrant</t>
    </r>
  </si>
  <si>
    <t>CW 3110-R22</t>
  </si>
  <si>
    <r>
      <t>CW 3110-R22</t>
    </r>
    <r>
      <rPr>
        <sz val="11"/>
        <color theme="1"/>
        <rFont val="Calibri"/>
        <family val="2"/>
        <scheme val="minor"/>
      </rPr>
      <t/>
    </r>
  </si>
  <si>
    <t>50 mm Granular A ^</t>
  </si>
  <si>
    <t>50 mm Granular B ^</t>
  </si>
  <si>
    <t>50 mm Granular C ^</t>
  </si>
  <si>
    <t>100 mm Granular A ^</t>
  </si>
  <si>
    <t>100 mm Granular B  ^</t>
  </si>
  <si>
    <t>100 mm Granular C ^</t>
  </si>
  <si>
    <t>Base Course Material - Granular A ^</t>
  </si>
  <si>
    <t>Base Course Material - Granular B ^</t>
  </si>
  <si>
    <t>Base Course Material - Granular C ^</t>
  </si>
  <si>
    <t>250 mm Type ^ Concrete Pavement (Reinforced)</t>
  </si>
  <si>
    <t>250 mm Type ^ Concrete Pavement (Plain-Dowelled)</t>
  </si>
  <si>
    <t>230 mm Type ^ Concrete Pavement (Reinforced)</t>
  </si>
  <si>
    <t>230 mm Type ^ Concrete Pavement (Plain-Dowelled)</t>
  </si>
  <si>
    <t>200 mm Type ^ Concrete Pavement (Reinforced)</t>
  </si>
  <si>
    <t>200 mm Type ^ Concrete Pavement (Plain-Dowelled)</t>
  </si>
  <si>
    <t>150 mm Type ^ Concrete Pavement (Reinforced)</t>
  </si>
  <si>
    <t>150 mm Type ^ Concrete Pavement (Plain-Dowelled)</t>
  </si>
  <si>
    <t>250 mm Type ^ Concrete Pavement (Type A)</t>
  </si>
  <si>
    <t>250 mm Type ^ Concrete Pavement (Type B)</t>
  </si>
  <si>
    <t>250 mm Type ^ Concrete Pavement (Type C)</t>
  </si>
  <si>
    <t>250 mm Type ^ Concrete Pavement (Type D)</t>
  </si>
  <si>
    <t>230 mm Type ^ Concrete Pavement (Type A)</t>
  </si>
  <si>
    <t>230 mm Type ^ Concrete Pavement (Type B)</t>
  </si>
  <si>
    <t>230 mm Type ^ Concrete Pavement (Type C)</t>
  </si>
  <si>
    <t>230 mm Type ^ Concrete Pavement (Type D)</t>
  </si>
  <si>
    <t>200 mm Type ^ Concrete Pavement (Type A)</t>
  </si>
  <si>
    <t>200 mm Type ^ Concrete Pavement (Type B)</t>
  </si>
  <si>
    <t>200 mm Type ^ Concrete Pavement (Type C)</t>
  </si>
  <si>
    <t>200 mm Type ^ Concrete Pavement (Type D)</t>
  </si>
  <si>
    <t>150 mm Type ^ Concrete Pavement (Type A)</t>
  </si>
  <si>
    <t>150 mm Type ^ Concrete Pavement (Type B)</t>
  </si>
  <si>
    <t>150 mm Type ^ Concrete Pavement (Type C)</t>
  </si>
  <si>
    <t>150 mm Type ^ Concrete Pavement (Type D)</t>
  </si>
  <si>
    <t>E16</t>
  </si>
  <si>
    <t>CW 3235-R9</t>
  </si>
  <si>
    <t>Type ^ Concrete Median Slab</t>
  </si>
  <si>
    <t>Type ^ Concrete Monolithic Median Slab</t>
  </si>
  <si>
    <t>Type ^ Concrete Safety Median</t>
  </si>
  <si>
    <t>Type ^ Concrete 100 mm Sidewalk</t>
  </si>
  <si>
    <t>Type ^ Concrete 150 mm Reinforced Sidewalk</t>
  </si>
  <si>
    <t>Type ^ Concrete Bullnose</t>
  </si>
  <si>
    <t>Type ^ Concrete Monolithic Curb and Sidewalk</t>
  </si>
  <si>
    <t>Type ^ Concrete 100 mm Sidewalk with Block Outs</t>
  </si>
  <si>
    <t>Type ^ Concrete 150 mm Sidewalk with Block Outs</t>
  </si>
  <si>
    <t>Type ^ Concrete Monolithic Curb and 100 mm Sidewalk with Block Outs ^</t>
  </si>
  <si>
    <t>Type ^ Concrete Monolithic Curb and 150 mm Sidewalk with Block Outs ^</t>
  </si>
  <si>
    <t>E19</t>
  </si>
  <si>
    <t>100 mm Type ^ Concrete Sidewalk</t>
  </si>
  <si>
    <t>150 mm Type ^ Concrete Reinforced Sidewalk</t>
  </si>
  <si>
    <t>Barrier ^</t>
  </si>
  <si>
    <t>Modified Barrier ^</t>
  </si>
  <si>
    <t>Splash Strip ^</t>
  </si>
  <si>
    <t>Type ^ Concrete Barrier (^ mm reveal ht, Dowelled)</t>
  </si>
  <si>
    <t>Type ^ Concrete Barrier (150 mm reveal ht, Dowelled)</t>
  </si>
  <si>
    <t>Type ^ Concrete Barrier (180 mm reveal ht, Dowelled)</t>
  </si>
  <si>
    <t>Type ^ Concrete Barrier (^ mm reveal ht, Separate)</t>
  </si>
  <si>
    <t>Type ^ Concrete Barrier (150 mm reveal ht, Separate)</t>
  </si>
  <si>
    <t>Type ^ Concrete Barrier (180 mm reveal ht, Separate)</t>
  </si>
  <si>
    <t>Type ^ Concrete Barrier (^ mm reveal ht, Integral)</t>
  </si>
  <si>
    <t>Type ^ Concrete Barrier (150 mm reveal ht, Integral)</t>
  </si>
  <si>
    <t>Type ^ Concrete Barrier (180 mm reveal ht, Integral)</t>
  </si>
  <si>
    <t>Type ^ Concrete Modified Barrier (^ mm reveal ht, Dowelled)</t>
  </si>
  <si>
    <t>Type ^ Concrete Modified Barrier (150 mm reveal ht, Dowelled)</t>
  </si>
  <si>
    <t>Type ^ Concrete Modified Barrier (180 mm reveal ht, Dowelled)</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</si>
  <si>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</si>
  <si>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</si>
  <si>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</si>
  <si>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</si>
  <si>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Mountable Curb (120 mm reveal ht, Integral)</t>
  </si>
  <si>
    <t>Type ^ ConcreteCurb and Gutter (^ mm reveal ht, Barrier, Integral, 600 mm width, 150 mm Plain Concrete Pavement)</t>
  </si>
  <si>
    <t>Type ^ Concrete Curb and Gutter (150 mm reveal ht, Barrier, Integral, 600 mm width, 150 mm Plain Concrete Pavement)</t>
  </si>
  <si>
    <t>Type ^ Concrete Curb and Gutter (180 mm reveal ht, Barrier, Integral, 600 mm width, 150 mm Plain Concrete Pavement)</t>
  </si>
  <si>
    <t>Type ^ Concrete Curb and Gutter (^ mm reveal ht, Modified Barrier, Integral,  600 mm width, 150 mm Plain Concrete Pavement)</t>
  </si>
  <si>
    <t>Type ^ Concrete Curb and Gutter (150 mm reveal ht, Modified Barrier, Integral,  600 mm width, 150 mm Plain Concrete Pavement)</t>
  </si>
  <si>
    <t>Type ^ Concrete Curb and Gutter (180 mm reveal ht, Modified Barrier, Integral,  600 mm width, 150 mm Plain Concrete Pavement)</t>
  </si>
  <si>
    <t>Type ^ Concrete Curb and Gutter (40 mm reveal ht, Lip Curb, Integral, 600 mm width, 150 mm Plain Concrete Pavement)</t>
  </si>
  <si>
    <t>Type ^ Concrete Curb and Gutter (8-12 mm reveal ht, Curb Ramp,  Integral, 600 mm width, 150 mm Plain Concrete Pavement)</t>
  </si>
  <si>
    <t>Type ^ Concrete Lip Curb (125 mm reveal ht, Integral)</t>
  </si>
  <si>
    <t>Type ^ Concrete Lip Curb (75 mm reveal ht, Integral)</t>
  </si>
  <si>
    <t>Type ^ Concrete Lip Curb (40 mm reveal ht, Integral)</t>
  </si>
  <si>
    <t>Type ^ Concrete Modified Lip Curb (^ mm reveal ht, Dowelled)</t>
  </si>
  <si>
    <t>Type ^ Concrete Modified Lip Curb (75 mm reveal ht, Dowelled)</t>
  </si>
  <si>
    <t>Type ^ Concrete Curb Ramp (8-12 mm reveal ht, Integral)</t>
  </si>
  <si>
    <t>Type ^ Concrete Curb Ramp (8-12 mm reveal ht, Monolithic)</t>
  </si>
  <si>
    <t>Type ^ Concrete Safety Curb (330 mm reveal ht)</t>
  </si>
  <si>
    <t>Type ^ Concrete Splash Strip (180 mm reveal ht, Monolithic Barrier Curb,  750 mm width)</t>
  </si>
  <si>
    <t>Type ^ Concrete Splash Strip (150 mm reveal ht, Monolithic Barrier Curb,  750 mm width)</t>
  </si>
  <si>
    <t>Type ^ Concrete Splash Strip (150 mm reveal ht, Monolithic Modified Barrier Curb,  750 mm width)</t>
  </si>
  <si>
    <t>Type ^ Concrete Splash Strip, (Separate, 600 mm width)</t>
  </si>
  <si>
    <t>CW 3240-R10</t>
  </si>
  <si>
    <t>B155rl^1</t>
  </si>
  <si>
    <t>In item code replace ^ with A or  B or omit according to the code of the item used above</t>
  </si>
  <si>
    <t>B155rl^2</t>
  </si>
  <si>
    <t>B155rl^3</t>
  </si>
  <si>
    <t>B159rl^1</t>
  </si>
  <si>
    <t>B159rl^2</t>
  </si>
  <si>
    <t>B159rl^3</t>
  </si>
  <si>
    <t>B163rl^1</t>
  </si>
  <si>
    <t>B163rl^2</t>
  </si>
  <si>
    <t>B163rl^3</t>
  </si>
  <si>
    <t>Type ^ Concrete Modified Barrier (^ mm reveal ht Integral)</t>
  </si>
  <si>
    <t>Type ^ Concrete Modified Barrier (150 mm reveal ht Integral)</t>
  </si>
  <si>
    <t>Type ^ Concrete Modified Barrier (180 mm reveal ht Integral)</t>
  </si>
  <si>
    <t>Type ^ Concrete Mountable Curb (^ mm reveal ht Integral)</t>
  </si>
  <si>
    <t>Type ^ Concrete Curb and Gutter (^ mm reveal ht, Barrier, Integral, 600 mm width, 150 mm Plain Concrete Pavement)</t>
  </si>
  <si>
    <t>B170rl^1</t>
  </si>
  <si>
    <t>B170rl^2</t>
  </si>
  <si>
    <t>B170rl^3</t>
  </si>
  <si>
    <t>Type ^ Concrete Curb and Gutter (^ mm reveal ht, Modified Barrier, Integral,  - 600 mm width, 150 mm Plain Concrete Pavement)</t>
  </si>
  <si>
    <t>Type ^ Concrete Curb and Gutter (150 mm reveal ht, Modified Barrier, Integral,  - 600 mm width, 150 mm Plain Concrete Pavement)</t>
  </si>
  <si>
    <t>Type ^ Concrete Curb and Gutter (180 mm reveal ht, Modified Barrier, Integral,  - 600 mm width, 150 mm Plain Concrete Pavement)</t>
  </si>
  <si>
    <t>B174rl^1</t>
  </si>
  <si>
    <t>B174rl^2</t>
  </si>
  <si>
    <t>B174rl^3</t>
  </si>
  <si>
    <t>Type ^ Concrete Curb and Gutter (^ mm reveal ht, Lip Curb, Integral, 600 mm width, 150 mm Plain Concrete Pavement)</t>
  </si>
  <si>
    <t>Type ^ Concrete Curb and Gutter (150 mm reveal ht, Lip Curb, Integral, 600 mm width, 150 mm Plain Concrete Pavement)</t>
  </si>
  <si>
    <t>Type ^ Concrete Curb and Gutter (180 mm reveal ht, Lip Curb, Integral, 600 mm width, 150 mm Plain Concrete Pavement)</t>
  </si>
  <si>
    <t>B178rl^1</t>
  </si>
  <si>
    <t>B178rl^2</t>
  </si>
  <si>
    <t>B178rl^3</t>
  </si>
  <si>
    <t xml:space="preserve">Type ^ Concrete Lip Curb (40 mm reveal ht, Integral) </t>
  </si>
  <si>
    <t>Type ^ Concrete Safety Curb (^ mm reveal ht)</t>
  </si>
  <si>
    <t>Type ^ Concrete Splash Strip (180 mm reveal ht, Monolithic Modified Barrier Curb,  750 mm width)</t>
  </si>
  <si>
    <t>Supply and Installation of Dowel Assemblies ^</t>
  </si>
  <si>
    <t>^ Specify diameter of dowels</t>
  </si>
  <si>
    <t>CW 3140-R1</t>
  </si>
  <si>
    <t>Construction of 250 mm Type ^ Concrete Pavement (Reinforced)</t>
  </si>
  <si>
    <t>Construction of 250 mm Type ^ Concrete Pavement (Plain-Dowelled)</t>
  </si>
  <si>
    <t>Construction of 230 mm Type ^ Concrete Pavement (Reinforced)</t>
  </si>
  <si>
    <t>Construction of 230 mm Type ^ Concrete Pavement (Plain-Dowelled)</t>
  </si>
  <si>
    <t>Construction of 200 mm Type ^ Concrete Pavement - (Reinforced)</t>
  </si>
  <si>
    <t>Construction of 200 mm Type ^ Concrete Pavement (Plain-Dowelled)</t>
  </si>
  <si>
    <t>Construction of 150 mm Type ^ Concrete Pavement (Reinforced)</t>
  </si>
  <si>
    <t>Construction of 150 mm Type ^ Concrete Pavement (Plain-Dowelled)</t>
  </si>
  <si>
    <t>Construction of Type ^ Concrete Median Slabs</t>
  </si>
  <si>
    <t>Construction of Monolithic Type ^ Concrete Median Slabs</t>
  </si>
  <si>
    <t>Construction of Type ^ Concrete Safety Medians</t>
  </si>
  <si>
    <t>Construction of Monolithic Type ^ Curb and Sidewalk</t>
  </si>
  <si>
    <t>Construction of Monolithic Type ^ Curb and Sidewalk with Blockouts</t>
  </si>
  <si>
    <t>Construction of Monolithic Type ^ Concrete Bull-noses</t>
  </si>
  <si>
    <t>Construction of 250 mm Type ^ Concrete Pavement for Early Opening ^  (Reinforced)</t>
  </si>
  <si>
    <t>^  specify neither 24 nor 72 hour, add "Slip Form Paving" if specified</t>
  </si>
  <si>
    <t>Construction of 250 mm Type ^ Concrete Pavement for Early Opening ^ (Plain-Dowelled)</t>
  </si>
  <si>
    <t>Construction of 230 mm Type ^ Concrete Pavement for Early Opening ^ (Reinforced)</t>
  </si>
  <si>
    <t>Construction of 230 mm Type ^ Concrete Pavement for Early Opening ^ (Plain-Dowelled)</t>
  </si>
  <si>
    <t>Construction of 200 mm Type ^ Concrete Pavement for Early Opening ^ (Reinforced)</t>
  </si>
  <si>
    <t>Construction of 200 mm Type ^ Concrete Pavement for Early Opening ^ (Plain-Dowelled)</t>
  </si>
  <si>
    <t>Construction of 150 mm Type ^ Concrete Pavement for Early Opening ^ (Reinforced)</t>
  </si>
  <si>
    <t>Construction of 150 mm Type ^ Concrete Pavement for Early Opening ^  (Plain-Dowelled)</t>
  </si>
  <si>
    <t>Construction of  Barrier (^ mm ht, Type ^, Dowelled)</t>
  </si>
  <si>
    <t>Construction of  Barrier (150 mm ht, Type ^, Dowelled)</t>
  </si>
  <si>
    <t>Construction of  Barrier (180 mm ht, Type ^, Dowelled)</t>
  </si>
  <si>
    <t>Construction of Barrier (^ mm ht, Type ^, Separate)</t>
  </si>
  <si>
    <t>Construction of Barrier (150 mm ht, Type ^, Separate)</t>
  </si>
  <si>
    <t>Construction of Barrier (180 mm ht, Type ^, Separate)</t>
  </si>
  <si>
    <t>Construction of Barrier (^ mm ht, Type ^, Integral)</t>
  </si>
  <si>
    <t>Construction of Barrier (150 mm ht, Type ^, Integral)</t>
  </si>
  <si>
    <t>Construction of Barrier (180 mm ht, Type ^, Integral)</t>
  </si>
  <si>
    <t>Construction of Modified Barrier (^ mm ht, Type ^ Dowelled)</t>
  </si>
  <si>
    <t>Construction of Modified Barrier (150 mm ht, Type ^, Dowelled)</t>
  </si>
  <si>
    <t>Construction of Modified Barrier (180 mm ht, Type ^, Dowelled)</t>
  </si>
  <si>
    <t>Construction of  Modified Barrier  (^ mm ht, Type ^, Integral)</t>
  </si>
  <si>
    <t>Construction of  Modified Barrier  (150 mm ht, Type ^, Integral)</t>
  </si>
  <si>
    <t>Construction of  Modified Barrier  (180 mm ht, Type ^, Integral)</t>
  </si>
  <si>
    <t>Construction of Curb and Gutter (150 mm ht, Barrier, Integral, 600 mm width, 150 mm Plain Type ^ Concrete Pavement)</t>
  </si>
  <si>
    <t>Construction of Curb and Gutter (180 mm ht, Barrier, Integral, 600 mm width, 150 mm Plain Type ^ Concrete Pavement)</t>
  </si>
  <si>
    <t>Construction of Curb and Gutter (^ mm ht, Modified Barrier, Integral, 600 mm width, 150 mm Plain Type ^ Concrete Pavement)</t>
  </si>
  <si>
    <t>^ height if not  180, add "Slip Form Paving" if specified</t>
  </si>
  <si>
    <t>Construction of Curb and Gutter (150 mm ht, Modified Barrier, Integral, 600 mm width, 150 mm Plain Type ^ Concrete Pavement)</t>
  </si>
  <si>
    <t>Construction of Curb and Gutter (180 mm ht, Modified Barrier, Integral, 600 mm width, 150 mm Plain Type ^ Concrete Pavement)</t>
  </si>
  <si>
    <t>Construction of Curb and Gutter (40 mm ht, Lip Curb, Integral, 600 mm width, 150 mm Plain Type ^ Concrete Pavement)</t>
  </si>
  <si>
    <t>Construction of Curb and Gutter (8-12 mm ht, Curb Ramp,  Integral, 600 mm width, 150 mm Plain Type ^ Concrete Pavement)</t>
  </si>
  <si>
    <t>Construction of  Mountable Curb ^ (Integral)</t>
  </si>
  <si>
    <t>^ height, concrete type, add "Slip Form Paving" if specified</t>
  </si>
  <si>
    <t>Construction of  Mountable Curb (120 mm, Type ^, Integral)</t>
  </si>
  <si>
    <t>Construction of  Lip Curb (125 mm ht, Type ^, Integral)</t>
  </si>
  <si>
    <t>Construction of   Lip Curb (75 mm ht, Type ^, Integral)</t>
  </si>
  <si>
    <t>Construction of   Lip Curb (40 mm ht, Type ^, Integral)</t>
  </si>
  <si>
    <t>Construction of  Curb Ramp (8-12 mm ht, Type ^, Integral)</t>
  </si>
  <si>
    <t>Construction of  Curb Ramp (8-12 mm ht, Type ^, Monolithic)</t>
  </si>
  <si>
    <t>Construction of  Safety Curb (^ mm ht, Type ^)</t>
  </si>
  <si>
    <t>Construction of Splash Strip (180 mm ht, Monolithic Barrier Curb,  750 mm width, Type ^)</t>
  </si>
  <si>
    <t>Construction of Splash Strip (180 mm ht, Monolithic Modified Barrier Curb, 750 mm width, Type ^)</t>
  </si>
  <si>
    <t>Construction of Splash Strip, (Separate, 600 mm width, Type ^)</t>
  </si>
  <si>
    <t xml:space="preserve">CW 3325-R5  </t>
  </si>
  <si>
    <t>^ mm, ^</t>
  </si>
  <si>
    <t>^ specify diameter, type</t>
  </si>
  <si>
    <t>In a Trench, Class ^ Type ^  Bedding, Class 2 Backfill</t>
  </si>
  <si>
    <t>^  Class A bedding or Class B bedding with sand, type 2 or type 3 material and Class 1,2,3,4 or 5 Backfill</t>
  </si>
  <si>
    <t>Trenchless Installation, Class ^ Type ^ Bedding, Class ^ Backfill</t>
  </si>
  <si>
    <t xml:space="preserve">^ Class A bedding or Class B bedding with sand, type 2 or type 3 material and Class 1,2,3,4 or 5 Backfill </t>
  </si>
  <si>
    <t xml:space="preserve">^ mm </t>
  </si>
  <si>
    <t>^ specify diameter</t>
  </si>
  <si>
    <t>Class ^ Backfill</t>
  </si>
  <si>
    <t xml:space="preserve">^ specify diameter </t>
  </si>
  <si>
    <t>^ specify class of backfill 1,2,3,4,5</t>
  </si>
  <si>
    <t>150 mm, ^</t>
  </si>
  <si>
    <t xml:space="preserve">^ specify type of sewer </t>
  </si>
  <si>
    <t>200 mm, ^</t>
  </si>
  <si>
    <t>250 mm, ^</t>
  </si>
  <si>
    <t>300 mm, ^</t>
  </si>
  <si>
    <t>375 mm, ^</t>
  </si>
  <si>
    <t>450 mm, ^</t>
  </si>
  <si>
    <t>600 mm, ^</t>
  </si>
  <si>
    <t xml:space="preserve">^ specify size and type of sewer </t>
  </si>
  <si>
    <t>^ mm Catch Basin Lead</t>
  </si>
  <si>
    <t>^ mm Drainage Connection Pipe</t>
  </si>
  <si>
    <t>^ mm Drainage Connection Inlet Pipe</t>
  </si>
  <si>
    <t>^ mm (Type ^) Connecting Pipe</t>
  </si>
  <si>
    <t>^ specify size and type</t>
  </si>
  <si>
    <t>Connecting to 300 mm  (Type ^ ) Sewer</t>
  </si>
  <si>
    <t>Connecting to 375 mm  (Type ^ ) Sewer</t>
  </si>
  <si>
    <t>Connecting to 450 mm  (Type ^) Sewer</t>
  </si>
  <si>
    <t>Connecting to 525 mm  (Type ^) Sewer</t>
  </si>
  <si>
    <t>Connecting to 600 mm  (Type ^) Sewer</t>
  </si>
  <si>
    <t>Connecting to ^ mm  (Type ^) Sewer</t>
  </si>
  <si>
    <t>^ specify size , "Type" opt. if known</t>
  </si>
  <si>
    <t xml:space="preserve">^ specify size. </t>
  </si>
  <si>
    <t>(250 mm, ^  gauge, ^)</t>
  </si>
  <si>
    <t>^  specify gauge, (Galvinized, Aluminized, or Polymer Coat)</t>
  </si>
  <si>
    <t>(300 mm, ^  gauge, ^)</t>
  </si>
  <si>
    <t>(375 mm,^  gauge, ^)</t>
  </si>
  <si>
    <t>(450 mm,^  gauge, ^)</t>
  </si>
  <si>
    <t>(600 mm,^  gauge, ^)</t>
  </si>
  <si>
    <t>(^ mm, ^  gauge, ^)</t>
  </si>
  <si>
    <t>(375 mm, ^  gauge, ^)</t>
  </si>
  <si>
    <t>(450 mm, ^  gauge, ^)</t>
  </si>
  <si>
    <t>(600 mm, ^  gauge, ^)</t>
  </si>
  <si>
    <t>^ mm</t>
  </si>
  <si>
    <t>(^ mm)</t>
  </si>
  <si>
    <t>^  specify diameter</t>
  </si>
  <si>
    <t>E20</t>
  </si>
  <si>
    <t>Pipe Under Roadway Excavation</t>
  </si>
  <si>
    <t>SD-018</t>
  </si>
  <si>
    <t>Curb Inlet Box Covers</t>
  </si>
  <si>
    <t>Curb Inlet Frames</t>
  </si>
  <si>
    <t>F.19</t>
  </si>
  <si>
    <t>Polyethylene Waterline, ^ mm</t>
  </si>
  <si>
    <t>CW 3510-R10</t>
  </si>
  <si>
    <t>250 mm Type 3 Concrete Pavement (Reinforced)</t>
  </si>
  <si>
    <t>250 mm Type 3 Concrete Pavement (Plain-Dowelled)</t>
  </si>
  <si>
    <t>230 mm Type 3 Concrete Pavement (Reinforced)</t>
  </si>
  <si>
    <t>230 mm Type 3 Concrete Pavement (Plain-Dowelled)</t>
  </si>
  <si>
    <t>200 mm Type 3 Concrete Pavement (Reinforced)</t>
  </si>
  <si>
    <t>200 mm Type 3 Concrete Pavement (Plain-Dowelled)</t>
  </si>
  <si>
    <t>150 mm Type 3 Concrete Pavement (Reinforced)</t>
  </si>
  <si>
    <t>150 mm Type 3 Concrete Pavement (Plain-Dowelled)</t>
  </si>
  <si>
    <t>250 mm Type 3 Concrete Pavement (Type A)</t>
  </si>
  <si>
    <t>250 mm Type 3 Concrete Pavement (Type B)</t>
  </si>
  <si>
    <t>250 mm Type 3 Concrete Pavement (Type C)</t>
  </si>
  <si>
    <t>250 mm Type 3 Concrete Pavement (Type D)</t>
  </si>
  <si>
    <t>230 mm Type 3 Concrete Pavement (Type A)</t>
  </si>
  <si>
    <t>230 mm Type 3 Concrete Pavement (Type B)</t>
  </si>
  <si>
    <t>230 mm Type 3 Concrete Pavement (Type C)</t>
  </si>
  <si>
    <t>230 mm Type 3 Concrete Pavement (Type D)</t>
  </si>
  <si>
    <t>200 mm Type 3 Concrete Pavement (Type A)</t>
  </si>
  <si>
    <t>200 mm Type 3 Concrete Pavement (Type B)</t>
  </si>
  <si>
    <t>200 mm Type 3 Concrete Pavement (Type C)</t>
  </si>
  <si>
    <t>200 mm Type 3 Concrete Pavement (Type D)</t>
  </si>
  <si>
    <t>150 mm Type 3 Concrete Pavement (Type A)</t>
  </si>
  <si>
    <t>150 mm Type 3 Concrete Pavement (Type B)</t>
  </si>
  <si>
    <t>150 mm Type 3 Concrete Pavement (Type C)</t>
  </si>
  <si>
    <t>150 mm Type 3 Concrete Pavement (Type D)</t>
  </si>
  <si>
    <t>250 mm Type 4 Concrete Pavement (Reinforced)</t>
  </si>
  <si>
    <t>250 mm Type 4 Concrete Pavement (Plain-Dowelled)</t>
  </si>
  <si>
    <t>230 mm Type 4 Concrete Pavement (Reinforced)</t>
  </si>
  <si>
    <t>230 mm Type 4 Concrete Pavement (Plain-Dowelled)</t>
  </si>
  <si>
    <t>200 mm Type 4 Concrete Pavement (Reinforced)</t>
  </si>
  <si>
    <t>200 mm Type 4 Concrete Pavement (Plain-Dowelled)</t>
  </si>
  <si>
    <t>150 mm Type 4 Concrete Pavement (Reinforced)</t>
  </si>
  <si>
    <t>150 mm Type 4 Concrete Pavement (Plain-Dowelled)</t>
  </si>
  <si>
    <t>250 mm Type 4 Concrete Pavement (Type A)</t>
  </si>
  <si>
    <t>250 mm Type 4 Concrete Pavement (Type B)</t>
  </si>
  <si>
    <t>250 mm Type 4 Concrete Pavement (Type C)</t>
  </si>
  <si>
    <t>250 mm Type 4 Concrete Pavement (Type D)</t>
  </si>
  <si>
    <t>230 mm Type 4 Concrete Pavement (Type A)</t>
  </si>
  <si>
    <t>230 mm Type 4 Concrete Pavement (Type B)</t>
  </si>
  <si>
    <t>230 mm Type 4 Concrete Pavement (Type C)</t>
  </si>
  <si>
    <t>230 mm Type 4 Concrete Pavement (Type D)</t>
  </si>
  <si>
    <t>200 mm Type 4 Concrete Pavement (Type A)</t>
  </si>
  <si>
    <t>200 mm Type 4 Concrete Pavement (Type B)</t>
  </si>
  <si>
    <t>200 mm Type 4 Concrete Pavement (Type C)</t>
  </si>
  <si>
    <t>200 mm Type 4 Concrete Pavement (Type D)</t>
  </si>
  <si>
    <t>150 mm Type 4 Concrete Pavement (Type A)</t>
  </si>
  <si>
    <t>150 mm Type 4 Concrete Pavement (Type B)</t>
  </si>
  <si>
    <t>150 mm Type 4 Concrete Pavement (Type C)</t>
  </si>
  <si>
    <t>150 mm Type 4 Concrete Pavement (Type D)</t>
  </si>
  <si>
    <t>CW 2140-R5</t>
  </si>
  <si>
    <t>CW 2110-R13</t>
  </si>
  <si>
    <t>ROADWORK - REMOVALS/RENEWALS</t>
  </si>
  <si>
    <t>B193A</t>
  </si>
  <si>
    <t>Type MS1</t>
  </si>
  <si>
    <t>B193B</t>
  </si>
  <si>
    <t>Type MS2</t>
  </si>
  <si>
    <t>B195A</t>
  </si>
  <si>
    <t>B195B</t>
  </si>
  <si>
    <t>Construction of Curb and Gutter (^ mm ht, Barrier, Integral, 600 mm width, 150 mm Plain Type ^ Concrete Pavement)</t>
  </si>
  <si>
    <t>C058A</t>
  </si>
  <si>
    <t>C058B</t>
  </si>
  <si>
    <t>C058C</t>
  </si>
  <si>
    <t>Type SP1</t>
  </si>
  <si>
    <t>C058D</t>
  </si>
  <si>
    <t>f)</t>
  </si>
  <si>
    <t>Type SP2</t>
  </si>
  <si>
    <t>C060A</t>
  </si>
  <si>
    <t>C060B</t>
  </si>
  <si>
    <t>C060C</t>
  </si>
  <si>
    <t>C060D</t>
  </si>
  <si>
    <t>g)</t>
  </si>
  <si>
    <t>CW 2145-R5</t>
  </si>
  <si>
    <t>CW 3410-R12, E^</t>
  </si>
  <si>
    <r>
      <rPr>
        <sz val="12"/>
        <rFont val="Arial"/>
        <family val="2"/>
      </rPr>
      <t>CW 3310</t>
    </r>
    <r>
      <rPr>
        <b/>
        <sz val="12"/>
        <rFont val="Arial"/>
        <family val="2"/>
      </rPr>
      <t>-R19</t>
    </r>
  </si>
  <si>
    <t>B.31</t>
  </si>
  <si>
    <t>B.32</t>
  </si>
  <si>
    <t>B.33</t>
  </si>
  <si>
    <t>B.34</t>
  </si>
  <si>
    <t>A.6</t>
  </si>
  <si>
    <t>A.8</t>
  </si>
  <si>
    <t>A.10</t>
  </si>
  <si>
    <t>A.21</t>
  </si>
  <si>
    <t>B.35</t>
  </si>
  <si>
    <t>B.36</t>
  </si>
  <si>
    <t>B.37</t>
  </si>
  <si>
    <t>E.36</t>
  </si>
  <si>
    <t>E.37</t>
  </si>
  <si>
    <t>E.38</t>
  </si>
  <si>
    <r>
      <rPr>
        <b/>
        <sz val="12"/>
        <color rgb="FFFF0000"/>
        <rFont val="Arial"/>
        <family val="2"/>
      </rPr>
      <t>NOTE:</t>
    </r>
    <r>
      <rPr>
        <sz val="12"/>
        <rFont val="Arial"/>
        <family val="2"/>
      </rPr>
      <t xml:space="preserve"> - The Unit Price cell for Mobilization/Demobilization has its own unique Data Validation settings related to the conditions in its E-spec. It is critical that the cell reference in red in the following validation sample formula refers to the Total Bid Price Cell . =IF(AND(G45&gt;=0.01,G45&lt;=</t>
    </r>
    <r>
      <rPr>
        <sz val="12"/>
        <color rgb="FFFF0000"/>
        <rFont val="Arial"/>
        <family val="2"/>
      </rPr>
      <t>G53</t>
    </r>
    <r>
      <rPr>
        <sz val="12"/>
        <rFont val="Arial"/>
        <family val="2"/>
      </rPr>
      <t>*0.05),ROUND(G45,2),0.01).
Similarly the same unit price cell has Conditional Formatting and again the cell reference in red must refer to the Total Bid Price cell.   =G45&gt;</t>
    </r>
    <r>
      <rPr>
        <sz val="12"/>
        <color rgb="FFFF0000"/>
        <rFont val="Arial"/>
        <family val="2"/>
      </rPr>
      <t>G53</t>
    </r>
    <r>
      <rPr>
        <sz val="12"/>
        <rFont val="Arial"/>
        <family val="2"/>
      </rPr>
      <t xml:space="preserve">*0.05.
These references need to be checked manually. If you are not familiar with these settings they will be checked with the PW review. </t>
    </r>
  </si>
  <si>
    <t>FORM B: PRICES</t>
  </si>
  <si>
    <t>(SEE B9)</t>
  </si>
  <si>
    <t>UNIT PRICES</t>
  </si>
  <si>
    <t>SPEC.</t>
  </si>
  <si>
    <t>APPROX.</t>
  </si>
  <si>
    <t>REF.</t>
  </si>
  <si>
    <t>QUANTITY</t>
  </si>
  <si>
    <r>
      <t xml:space="preserve">PART 1      </t>
    </r>
    <r>
      <rPr>
        <b/>
        <i/>
        <sz val="16"/>
        <rFont val="Arial"/>
        <family val="2"/>
      </rPr>
      <t>CITY FUNDED WORK</t>
    </r>
  </si>
  <si>
    <t xml:space="preserve">MAJOR REHABILITATION:  ADDINGTON BAY (NORTH LEG) - END TO OAKDALE DRIVE </t>
  </si>
  <si>
    <t xml:space="preserve">A.1 </t>
  </si>
  <si>
    <t>ROADWORKS - REMOVALS/RENEWALS</t>
  </si>
  <si>
    <t>150 mm Type 2 Concrete Pavement (Reinforced)</t>
  </si>
  <si>
    <t>150 mm Type 2 Concrete Pavement (Type A)</t>
  </si>
  <si>
    <t>150 mm Type 2 Concrete Pavement (Type B)</t>
  </si>
  <si>
    <t>150 mm Type 2 Concrete Pavement (Type D)</t>
  </si>
  <si>
    <t>CW 3230-R8, E10</t>
  </si>
  <si>
    <t>Type 2 Concrete Modified Barrier (150 mm reveal ht, Dowelled)</t>
  </si>
  <si>
    <t>Type 2 Concrete Lip Curb (40 mm reveal ht, Integral)</t>
  </si>
  <si>
    <t>Type 2 Concrete Modified Lip Curb (75 mm reveal ht, Dowelled)</t>
  </si>
  <si>
    <t>A.26</t>
  </si>
  <si>
    <t>A.27</t>
  </si>
  <si>
    <t>A.28</t>
  </si>
  <si>
    <t>Subtotal:</t>
  </si>
  <si>
    <t>MINOR REHABILITATION:  ADDINGTON BAY (SOUTH LEG) - END TO OAKDALE DRIVE</t>
  </si>
  <si>
    <t>MINOR REHABILITATION:  ALENBROOK BAY (SOUTH LEG) - END TO OAKDALE DRIVE</t>
  </si>
  <si>
    <t>C.13</t>
  </si>
  <si>
    <t>C.14</t>
  </si>
  <si>
    <t>C.15</t>
  </si>
  <si>
    <t>C.16</t>
  </si>
  <si>
    <t>C.17</t>
  </si>
  <si>
    <t>C.18</t>
  </si>
  <si>
    <t>250 mm, PVC</t>
  </si>
  <si>
    <t>In a Trench, Class B Sand Bedding, Class 3 Backfill</t>
  </si>
  <si>
    <t>C.19</t>
  </si>
  <si>
    <t>C.20</t>
  </si>
  <si>
    <t>C.21</t>
  </si>
  <si>
    <t>C.22</t>
  </si>
  <si>
    <t>C.23</t>
  </si>
  <si>
    <t>C.24</t>
  </si>
  <si>
    <t>C.25</t>
  </si>
  <si>
    <t>C.26</t>
  </si>
  <si>
    <t>C.27</t>
  </si>
  <si>
    <t>C.28</t>
  </si>
  <si>
    <t>C.29</t>
  </si>
  <si>
    <t>C.30</t>
  </si>
  <si>
    <t>C.31</t>
  </si>
  <si>
    <t>MAJOR REHABILITATION:  BELLAVISTA CRESCENT - ROGAN DRIVE TO VOYAGEUR AVENUE</t>
  </si>
  <si>
    <t>D.5</t>
  </si>
  <si>
    <t>D.6</t>
  </si>
  <si>
    <t>D.7</t>
  </si>
  <si>
    <t>D.8</t>
  </si>
  <si>
    <t>D.9</t>
  </si>
  <si>
    <t>D.10</t>
  </si>
  <si>
    <t>D.11</t>
  </si>
  <si>
    <t>100 mm Type 5 Concrete Sidewalk</t>
  </si>
  <si>
    <t>D.12</t>
  </si>
  <si>
    <t>D.13</t>
  </si>
  <si>
    <t>D.14</t>
  </si>
  <si>
    <t>D.15</t>
  </si>
  <si>
    <t>D.16</t>
  </si>
  <si>
    <t>Type 2 Concrete Curb Ramp (8-12 mm reveal ht, Monolithic)</t>
  </si>
  <si>
    <t>D.17</t>
  </si>
  <si>
    <t>D.18</t>
  </si>
  <si>
    <t>D.19</t>
  </si>
  <si>
    <t>D.20</t>
  </si>
  <si>
    <t>D.21</t>
  </si>
  <si>
    <t>D.22</t>
  </si>
  <si>
    <t>D.23</t>
  </si>
  <si>
    <t>D.24</t>
  </si>
  <si>
    <t>D.25</t>
  </si>
  <si>
    <t>D.26</t>
  </si>
  <si>
    <t>D.27</t>
  </si>
  <si>
    <t>D.28</t>
  </si>
  <si>
    <t xml:space="preserve">250 mm PVC </t>
  </si>
  <si>
    <t>D.29</t>
  </si>
  <si>
    <t>D.30</t>
  </si>
  <si>
    <t>D.31</t>
  </si>
  <si>
    <t>D.32</t>
  </si>
  <si>
    <t>Plugging Existing Sewers and Sewer Services Smaller Than 300 Millimetres</t>
  </si>
  <si>
    <t>D.33</t>
  </si>
  <si>
    <t>D.34</t>
  </si>
  <si>
    <t>D.35</t>
  </si>
  <si>
    <t>D.36</t>
  </si>
  <si>
    <t>D.37</t>
  </si>
  <si>
    <t>D.38</t>
  </si>
  <si>
    <t>D.39</t>
  </si>
  <si>
    <t>D.40</t>
  </si>
  <si>
    <t>MAJOR REHABILITATION:  RADAR PLACE - ROGAN DRIVE TO VOYAGEUR AVENUE</t>
  </si>
  <si>
    <t>MAJOR REHABILITATION:  ROGAN DRIVE - BELLAVISTA CRESCENT TO HAMILTON AVENUE</t>
  </si>
  <si>
    <t>F.21</t>
  </si>
  <si>
    <t>ROADWORKS - NEW CONSTRUCTION</t>
  </si>
  <si>
    <t>F.22</t>
  </si>
  <si>
    <t>Construction of 150 mm Type 2 Concrete Pavement (Reinforced)</t>
  </si>
  <si>
    <t>F.23</t>
  </si>
  <si>
    <t>F.24</t>
  </si>
  <si>
    <t>F.25</t>
  </si>
  <si>
    <t>F.26</t>
  </si>
  <si>
    <t>F.27</t>
  </si>
  <si>
    <t>F.28</t>
  </si>
  <si>
    <t>F.29</t>
  </si>
  <si>
    <t>F.30</t>
  </si>
  <si>
    <t>F.31</t>
  </si>
  <si>
    <t>F.32</t>
  </si>
  <si>
    <t>F.33</t>
  </si>
  <si>
    <t>F.34</t>
  </si>
  <si>
    <t>F.35</t>
  </si>
  <si>
    <t>F.36</t>
  </si>
  <si>
    <t>F.37</t>
  </si>
  <si>
    <t>F.38</t>
  </si>
  <si>
    <t>F.39</t>
  </si>
  <si>
    <t>F.40</t>
  </si>
  <si>
    <t>F.41</t>
  </si>
  <si>
    <t>THIN BITUMINOUS OVERLAY:  CORA AVENUE - MAUREEN STREET TO WHITEGATES CRESCENT</t>
  </si>
  <si>
    <t>G.4</t>
  </si>
  <si>
    <t>G.5</t>
  </si>
  <si>
    <t>G.6</t>
  </si>
  <si>
    <t>G.7</t>
  </si>
  <si>
    <t>G.8</t>
  </si>
  <si>
    <t>G.9</t>
  </si>
  <si>
    <t>G.10</t>
  </si>
  <si>
    <t>G.11</t>
  </si>
  <si>
    <t>G.12</t>
  </si>
  <si>
    <t>G.13</t>
  </si>
  <si>
    <t>G.14</t>
  </si>
  <si>
    <t>G.15</t>
  </si>
  <si>
    <t>G.16</t>
  </si>
  <si>
    <t>G.17</t>
  </si>
  <si>
    <t>G.18</t>
  </si>
  <si>
    <t>G.19</t>
  </si>
  <si>
    <t>G.20</t>
  </si>
  <si>
    <t>G.21</t>
  </si>
  <si>
    <t>G.22</t>
  </si>
  <si>
    <t>G.23</t>
  </si>
  <si>
    <t>THIN BITUMINOUS OVERLAY:  KILMER AVENUE - LONGFELLOW BAY TO CARROLL ROAD</t>
  </si>
  <si>
    <t>H.19</t>
  </si>
  <si>
    <t>H.20</t>
  </si>
  <si>
    <t>H.21</t>
  </si>
  <si>
    <t>H.22</t>
  </si>
  <si>
    <t>H.23</t>
  </si>
  <si>
    <t>H.24</t>
  </si>
  <si>
    <t>H.25</t>
  </si>
  <si>
    <t>H.26</t>
  </si>
  <si>
    <t>H.27</t>
  </si>
  <si>
    <t>H.28</t>
  </si>
  <si>
    <t>H.29</t>
  </si>
  <si>
    <t>MINOR REHABILITATION:  RAQUETTE STREET - ASSINIBOINE AVENUE TO BROWNING BOULEVARD</t>
  </si>
  <si>
    <t>I.1</t>
  </si>
  <si>
    <t>I.2</t>
  </si>
  <si>
    <t>I.3</t>
  </si>
  <si>
    <t>I.4</t>
  </si>
  <si>
    <t xml:space="preserve">I.5 </t>
  </si>
  <si>
    <t>I.6</t>
  </si>
  <si>
    <t>I.7</t>
  </si>
  <si>
    <t>I.8</t>
  </si>
  <si>
    <t>I.9</t>
  </si>
  <si>
    <t>I.10</t>
  </si>
  <si>
    <t>I.11</t>
  </si>
  <si>
    <t>I.12</t>
  </si>
  <si>
    <t>I.13</t>
  </si>
  <si>
    <t>I.14</t>
  </si>
  <si>
    <t>I.15</t>
  </si>
  <si>
    <t>I.16</t>
  </si>
  <si>
    <t>I.17</t>
  </si>
  <si>
    <t>Type 2 Concrete Barrier (150 mm reveal ht, Dowelled)</t>
  </si>
  <si>
    <t>I.18</t>
  </si>
  <si>
    <t>I.19</t>
  </si>
  <si>
    <t>I.20</t>
  </si>
  <si>
    <t>I.21</t>
  </si>
  <si>
    <t>I.22</t>
  </si>
  <si>
    <t>Construction of Asphalt Speed Humps</t>
  </si>
  <si>
    <t>7.5 m x 4 m</t>
  </si>
  <si>
    <t>I.23</t>
  </si>
  <si>
    <t>I.24</t>
  </si>
  <si>
    <t>I.25</t>
  </si>
  <si>
    <t>I.26</t>
  </si>
  <si>
    <t>I.27</t>
  </si>
  <si>
    <t>I.28</t>
  </si>
  <si>
    <t>I.29</t>
  </si>
  <si>
    <t>I.30</t>
  </si>
  <si>
    <t>I.31</t>
  </si>
  <si>
    <t>250 mm PVC Connecting Pipe</t>
  </si>
  <si>
    <t>Connecting to 1800mm Concrete LDS</t>
  </si>
  <si>
    <t>I.32</t>
  </si>
  <si>
    <t>I.33</t>
  </si>
  <si>
    <t>I.34</t>
  </si>
  <si>
    <t>I.35</t>
  </si>
  <si>
    <t>I.36</t>
  </si>
  <si>
    <t>I.37</t>
  </si>
  <si>
    <t>I.38</t>
  </si>
  <si>
    <t>J</t>
  </si>
  <si>
    <t>MAJOR REHABILITATION:  WEST AVENUE - WHITEGATES CRESCENT TO ROUGE ROAD</t>
  </si>
  <si>
    <t>J.1</t>
  </si>
  <si>
    <t>J.2</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</si>
  <si>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</si>
  <si>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</si>
  <si>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</si>
  <si>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</si>
  <si>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</si>
  <si>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</si>
  <si>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</si>
  <si>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</si>
  <si>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</si>
  <si>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</si>
  <si>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</si>
  <si>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</si>
  <si>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</si>
  <si>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</si>
  <si>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</si>
  <si>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</si>
  <si>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</si>
  <si>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</si>
  <si>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</si>
  <si>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</si>
  <si>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</si>
  <si>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</si>
  <si>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</si>
  <si>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</si>
  <si>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</si>
  <si>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</si>
  <si>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</si>
  <si>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</si>
  <si>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</si>
  <si>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</si>
  <si>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</si>
  <si>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K</t>
  </si>
  <si>
    <t>MINOR REHABILITATION:  DENTON PLACE - GRANT AVENUE TO END</t>
  </si>
  <si>
    <t>K.1</t>
  </si>
  <si>
    <t>K.2</t>
  </si>
  <si>
    <t>K.3</t>
  </si>
  <si>
    <t>K.4</t>
  </si>
  <si>
    <t>K.5</t>
  </si>
  <si>
    <t>K.6</t>
  </si>
  <si>
    <t>K.7</t>
  </si>
  <si>
    <t>K.8</t>
  </si>
  <si>
    <t>K.9</t>
  </si>
  <si>
    <t xml:space="preserve">CW 3230-R8 
</t>
  </si>
  <si>
    <t>K.10</t>
  </si>
  <si>
    <t>K.11</t>
  </si>
  <si>
    <t>K.12</t>
  </si>
  <si>
    <t>K.13</t>
  </si>
  <si>
    <t>K.14</t>
  </si>
  <si>
    <t>K.15</t>
  </si>
  <si>
    <t>K.16</t>
  </si>
  <si>
    <t>K.17</t>
  </si>
  <si>
    <t>K.18</t>
  </si>
  <si>
    <t>K.19</t>
  </si>
  <si>
    <t>K.20</t>
  </si>
  <si>
    <t>K.21</t>
  </si>
  <si>
    <t>K.22</t>
  </si>
  <si>
    <t>K.23</t>
  </si>
  <si>
    <t>K.24</t>
  </si>
  <si>
    <t>L</t>
  </si>
  <si>
    <t>MINOR REHABILITATION:  GOLF BOULEVARD - MEADOWSIDE DRIVE TO McBEY AVENUE</t>
  </si>
  <si>
    <t>L.1</t>
  </si>
  <si>
    <t>L.2</t>
  </si>
  <si>
    <t>L.3</t>
  </si>
  <si>
    <t>L.4</t>
  </si>
  <si>
    <t>L.5</t>
  </si>
  <si>
    <t>L.6</t>
  </si>
  <si>
    <t>L.7</t>
  </si>
  <si>
    <t>L.8</t>
  </si>
  <si>
    <t>L.9</t>
  </si>
  <si>
    <t>L.10</t>
  </si>
  <si>
    <t>L.11</t>
  </si>
  <si>
    <t>L.12</t>
  </si>
  <si>
    <t>Type 5 Concrete 100 mm Sidewalk</t>
  </si>
  <si>
    <t>Type 2 Concrete Monolithic Curb and Sidewalk</t>
  </si>
  <si>
    <t>L.13</t>
  </si>
  <si>
    <t>L.14</t>
  </si>
  <si>
    <t>L.15</t>
  </si>
  <si>
    <t>L.16</t>
  </si>
  <si>
    <t>L.17</t>
  </si>
  <si>
    <t>L.18</t>
  </si>
  <si>
    <t>L.19</t>
  </si>
  <si>
    <t>L.20</t>
  </si>
  <si>
    <t>L.21</t>
  </si>
  <si>
    <t>L.22</t>
  </si>
  <si>
    <t>L.23</t>
  </si>
  <si>
    <t>L.24</t>
  </si>
  <si>
    <t>L.25</t>
  </si>
  <si>
    <t>L.26</t>
  </si>
  <si>
    <t>L.27</t>
  </si>
  <si>
    <t>L.28</t>
  </si>
  <si>
    <t>L.29</t>
  </si>
  <si>
    <t>L.30</t>
  </si>
  <si>
    <t>L.31</t>
  </si>
  <si>
    <t>L.32</t>
  </si>
  <si>
    <t>L.33</t>
  </si>
  <si>
    <t>L.34</t>
  </si>
  <si>
    <t>L.35</t>
  </si>
  <si>
    <t>L.36</t>
  </si>
  <si>
    <t>M</t>
  </si>
  <si>
    <t>THIN BITUMINOUS OVERLAY:  GREENACRE BOULEVARD - McBEY AVENUE TO PORTAGE AVENUE</t>
  </si>
  <si>
    <t>M.1</t>
  </si>
  <si>
    <t>M.2</t>
  </si>
  <si>
    <t>M.3</t>
  </si>
  <si>
    <t>M.4</t>
  </si>
  <si>
    <t>M.5</t>
  </si>
  <si>
    <t>M.6</t>
  </si>
  <si>
    <t>M.7</t>
  </si>
  <si>
    <t>M.8</t>
  </si>
  <si>
    <t>M.9</t>
  </si>
  <si>
    <t>M.10</t>
  </si>
  <si>
    <t>M.11</t>
  </si>
  <si>
    <t>M.12</t>
  </si>
  <si>
    <t>M.13</t>
  </si>
  <si>
    <t>M.14</t>
  </si>
  <si>
    <t>M.15</t>
  </si>
  <si>
    <t>M.16</t>
  </si>
  <si>
    <t>M.17</t>
  </si>
  <si>
    <t>M.18</t>
  </si>
  <si>
    <t>M.19</t>
  </si>
  <si>
    <t>M.20</t>
  </si>
  <si>
    <t>M.21</t>
  </si>
  <si>
    <t>M.22</t>
  </si>
  <si>
    <t>M.23</t>
  </si>
  <si>
    <t>M.25</t>
  </si>
  <si>
    <t>M.27</t>
  </si>
  <si>
    <t>M.28</t>
  </si>
  <si>
    <t>M.29</t>
  </si>
  <si>
    <t>M.32</t>
  </si>
  <si>
    <t>M.33</t>
  </si>
  <si>
    <t>M.34</t>
  </si>
  <si>
    <t>M.35</t>
  </si>
  <si>
    <t>M.36</t>
  </si>
  <si>
    <t>M.37</t>
  </si>
  <si>
    <t>M.38</t>
  </si>
  <si>
    <t>M.39</t>
  </si>
  <si>
    <t>N</t>
  </si>
  <si>
    <t>REHABILITATION:  BEDSON STREET &amp; BEST STREET ALLEY - ALLARD AVENUE TO PORTAGE AVENUE ALLEY</t>
  </si>
  <si>
    <t>N.1</t>
  </si>
  <si>
    <t>N.2</t>
  </si>
  <si>
    <t xml:space="preserve">N.3 </t>
  </si>
  <si>
    <t>N.4</t>
  </si>
  <si>
    <t xml:space="preserve">N.5 </t>
  </si>
  <si>
    <t>N.6</t>
  </si>
  <si>
    <t>N.7</t>
  </si>
  <si>
    <t xml:space="preserve">N.8 </t>
  </si>
  <si>
    <t>N.9</t>
  </si>
  <si>
    <t>N.10</t>
  </si>
  <si>
    <t>N.11</t>
  </si>
  <si>
    <t>N.12</t>
  </si>
  <si>
    <t>N.13</t>
  </si>
  <si>
    <t>N.14</t>
  </si>
  <si>
    <t>N.15</t>
  </si>
  <si>
    <t>N.16</t>
  </si>
  <si>
    <t>N.17</t>
  </si>
  <si>
    <t>N.18</t>
  </si>
  <si>
    <t>N.19</t>
  </si>
  <si>
    <t>O</t>
  </si>
  <si>
    <t>REHABILITATION:  PORTAGE AVENUE ALLEY - BEDSON STREET TO BEST STREET</t>
  </si>
  <si>
    <t>O.1</t>
  </si>
  <si>
    <t>O.2</t>
  </si>
  <si>
    <t xml:space="preserve">O.3 </t>
  </si>
  <si>
    <t>O.4</t>
  </si>
  <si>
    <t>O.5</t>
  </si>
  <si>
    <t>O.6</t>
  </si>
  <si>
    <t>O.7</t>
  </si>
  <si>
    <t>O.8</t>
  </si>
  <si>
    <t>O.9</t>
  </si>
  <si>
    <t>O.10</t>
  </si>
  <si>
    <t>O.11</t>
  </si>
  <si>
    <t>O.12</t>
  </si>
  <si>
    <t>O.13</t>
  </si>
  <si>
    <t>O.14</t>
  </si>
  <si>
    <t>O.15</t>
  </si>
  <si>
    <t>P</t>
  </si>
  <si>
    <t>REHABILITATION:  WOODFIELD BAY ALLEY - WOODFIELD BAY TO WOODFIELD BAY</t>
  </si>
  <si>
    <t>P.1</t>
  </si>
  <si>
    <t xml:space="preserve">P.2 </t>
  </si>
  <si>
    <t xml:space="preserve">P.3 </t>
  </si>
  <si>
    <t>P.4</t>
  </si>
  <si>
    <t>P.5</t>
  </si>
  <si>
    <t>P.6</t>
  </si>
  <si>
    <t>P.7</t>
  </si>
  <si>
    <t>P.8</t>
  </si>
  <si>
    <t>P.9</t>
  </si>
  <si>
    <t>P.10</t>
  </si>
  <si>
    <t>P.11</t>
  </si>
  <si>
    <t>P.12</t>
  </si>
  <si>
    <t>P.13</t>
  </si>
  <si>
    <t>P.14</t>
  </si>
  <si>
    <t>Q</t>
  </si>
  <si>
    <t>REHABILITATION:  PORTAGE AVENUE ALLEY - THOMPSON DRIVE TO WALLASEY STREET</t>
  </si>
  <si>
    <t>Q.1</t>
  </si>
  <si>
    <t>Q.2</t>
  </si>
  <si>
    <t xml:space="preserve">Q.3 </t>
  </si>
  <si>
    <t>Q.4</t>
  </si>
  <si>
    <t xml:space="preserve">Q.5 </t>
  </si>
  <si>
    <t xml:space="preserve">Q.6 </t>
  </si>
  <si>
    <t>Q.7</t>
  </si>
  <si>
    <t>Q.8</t>
  </si>
  <si>
    <t>Q.9</t>
  </si>
  <si>
    <t>Q.10</t>
  </si>
  <si>
    <t>Q.11</t>
  </si>
  <si>
    <t>Q.12</t>
  </si>
  <si>
    <t>Q.13</t>
  </si>
  <si>
    <t>Q.14</t>
  </si>
  <si>
    <t>Q.15</t>
  </si>
  <si>
    <t>Q.16</t>
  </si>
  <si>
    <t>R</t>
  </si>
  <si>
    <t>REHABILITATION:  PORTAGE AVENUE ALLEY - WALLASEY STREET TO ALDINE STREET</t>
  </si>
  <si>
    <t>R.1</t>
  </si>
  <si>
    <t>R.2</t>
  </si>
  <si>
    <t xml:space="preserve">R.3 </t>
  </si>
  <si>
    <t>R.4</t>
  </si>
  <si>
    <t xml:space="preserve">R.5 </t>
  </si>
  <si>
    <t>R.6</t>
  </si>
  <si>
    <t>R.7</t>
  </si>
  <si>
    <t>R.8</t>
  </si>
  <si>
    <t>R.9</t>
  </si>
  <si>
    <t>R.10</t>
  </si>
  <si>
    <t>R.11</t>
  </si>
  <si>
    <t>R.12</t>
  </si>
  <si>
    <t>R.13</t>
  </si>
  <si>
    <t>R.14</t>
  </si>
  <si>
    <t>R.15</t>
  </si>
  <si>
    <t>R.16</t>
  </si>
  <si>
    <t>R.17</t>
  </si>
  <si>
    <t>R.18</t>
  </si>
  <si>
    <t>R.19</t>
  </si>
  <si>
    <t>R.20</t>
  </si>
  <si>
    <t>S</t>
  </si>
  <si>
    <t>REHABILITATION:  PORTAGE AVENUE ALLEY - OLIVE STREET TO WHYTEWOLD ROAD</t>
  </si>
  <si>
    <t>S.1</t>
  </si>
  <si>
    <t>S.2</t>
  </si>
  <si>
    <t xml:space="preserve">S.3 </t>
  </si>
  <si>
    <t>S.4</t>
  </si>
  <si>
    <t xml:space="preserve">S.5 </t>
  </si>
  <si>
    <t>S.6</t>
  </si>
  <si>
    <t>S.7</t>
  </si>
  <si>
    <t>S.8</t>
  </si>
  <si>
    <t>S.9</t>
  </si>
  <si>
    <t>S.10</t>
  </si>
  <si>
    <t>S.11</t>
  </si>
  <si>
    <t>S.12</t>
  </si>
  <si>
    <t>S.13</t>
  </si>
  <si>
    <t>S.14</t>
  </si>
  <si>
    <t>S.15</t>
  </si>
  <si>
    <t>S.16</t>
  </si>
  <si>
    <t>S.17</t>
  </si>
  <si>
    <t>S.18</t>
  </si>
  <si>
    <t>S.19</t>
  </si>
  <si>
    <t>T</t>
  </si>
  <si>
    <t>REHABILITATION:  PORTAGE AVENUE ALLEY - WHYTEWOLD ROAD TO VERNON ROAD</t>
  </si>
  <si>
    <t>T.1</t>
  </si>
  <si>
    <t xml:space="preserve">T.2 </t>
  </si>
  <si>
    <t xml:space="preserve">T.3 </t>
  </si>
  <si>
    <t>T.4</t>
  </si>
  <si>
    <t xml:space="preserve">T.5 </t>
  </si>
  <si>
    <t>T.6</t>
  </si>
  <si>
    <t>T.7</t>
  </si>
  <si>
    <t>T.8</t>
  </si>
  <si>
    <t>T.9</t>
  </si>
  <si>
    <t>T.10</t>
  </si>
  <si>
    <t>T.11</t>
  </si>
  <si>
    <t>T.12</t>
  </si>
  <si>
    <t>T.13</t>
  </si>
  <si>
    <t>T.14</t>
  </si>
  <si>
    <t>T.15</t>
  </si>
  <si>
    <t>T.16</t>
  </si>
  <si>
    <t>T.17</t>
  </si>
  <si>
    <t>T.18</t>
  </si>
  <si>
    <t>PART 2      WINNIPEG TRANSIT FUNDED WORK</t>
  </si>
  <si>
    <t>U</t>
  </si>
  <si>
    <t>U.1</t>
  </si>
  <si>
    <t>U.2</t>
  </si>
  <si>
    <t>U.3</t>
  </si>
  <si>
    <t>U.5</t>
  </si>
  <si>
    <t>U.6</t>
  </si>
  <si>
    <t>U.7</t>
  </si>
  <si>
    <t>U.8</t>
  </si>
  <si>
    <t>U.9</t>
  </si>
  <si>
    <t>U.10</t>
  </si>
  <si>
    <t>U.11</t>
  </si>
  <si>
    <r>
      <t xml:space="preserve">PART 3      </t>
    </r>
    <r>
      <rPr>
        <b/>
        <i/>
        <sz val="16"/>
        <rFont val="Arial"/>
        <family val="2"/>
      </rPr>
      <t>WATER AND WASTE FUNDED WORK</t>
    </r>
  </si>
  <si>
    <t>V</t>
  </si>
  <si>
    <t>WATER AND WASTE WORK</t>
  </si>
  <si>
    <t>V.1</t>
  </si>
  <si>
    <t>Repair cracks on wall</t>
  </si>
  <si>
    <t>Grout cracks and crevices</t>
  </si>
  <si>
    <t>V.2</t>
  </si>
  <si>
    <t>Manhole Inspection (following repair)</t>
  </si>
  <si>
    <t>Manhole Inspection</t>
  </si>
  <si>
    <t>V.3</t>
  </si>
  <si>
    <t>V.4</t>
  </si>
  <si>
    <t>V.5</t>
  </si>
  <si>
    <t>200 mm, WWS</t>
  </si>
  <si>
    <t>Class 3 Backfill</t>
  </si>
  <si>
    <t>V.6</t>
  </si>
  <si>
    <t>Sewer Inspection (following repair)</t>
  </si>
  <si>
    <t>CW2145-R5</t>
  </si>
  <si>
    <t>V.7</t>
  </si>
  <si>
    <t>V.8</t>
  </si>
  <si>
    <t>V.9</t>
  </si>
  <si>
    <t>Repair/Replace benching</t>
  </si>
  <si>
    <t>Concrete benching</t>
  </si>
  <si>
    <t>V.10</t>
  </si>
  <si>
    <t>V.11</t>
  </si>
  <si>
    <t>V.12</t>
  </si>
  <si>
    <t>V.13</t>
  </si>
  <si>
    <t>V.14</t>
  </si>
  <si>
    <t>Grout cracks and crevices around pipe</t>
  </si>
  <si>
    <t>V.15</t>
  </si>
  <si>
    <t>V.16</t>
  </si>
  <si>
    <t>V.17</t>
  </si>
  <si>
    <t>V.18</t>
  </si>
  <si>
    <t>V.19</t>
  </si>
  <si>
    <t>V.20</t>
  </si>
  <si>
    <t>V.21</t>
  </si>
  <si>
    <t>W</t>
  </si>
  <si>
    <t>MOBILIZATION /DEMOBILIZATION</t>
  </si>
  <si>
    <t>W.1</t>
  </si>
  <si>
    <t>Mobilization/Demobilization</t>
  </si>
  <si>
    <t>E2</t>
  </si>
  <si>
    <t>L. sum</t>
  </si>
  <si>
    <t>SUMMARY</t>
  </si>
  <si>
    <t xml:space="preserve"> (total price) PART 1</t>
  </si>
  <si>
    <t xml:space="preserve"> (total price) PART 2</t>
  </si>
  <si>
    <t xml:space="preserve"> (total price) PART 3</t>
  </si>
  <si>
    <t xml:space="preserve">TOTAL BID PRICE (GST extra)                                                                              (in figures)                                             </t>
  </si>
  <si>
    <t>B155rlA1</t>
  </si>
  <si>
    <t>B155rlA2</t>
  </si>
  <si>
    <t>B155rlA3</t>
  </si>
  <si>
    <t>CW 3310-R19, E10</t>
  </si>
  <si>
    <t>M.24</t>
  </si>
  <si>
    <t>M.26</t>
  </si>
  <si>
    <t>M.30</t>
  </si>
  <si>
    <t>M.31</t>
  </si>
  <si>
    <t>ADDINGTON BAY - MANHOLE REPAIR (S-MH60001673)</t>
  </si>
  <si>
    <t>ALLENBROOK BAY - MANHOLE REPAIR (S-MH60001363)</t>
  </si>
  <si>
    <t>RAQUETTE STREET - SEWER REPAIR (S-MA20003330)</t>
  </si>
  <si>
    <t>RAQUETTE STREET - MANHOLE REPAIR (S-MH20003167)</t>
  </si>
  <si>
    <t>RAQUETTE STREET - MANHOLE REPAIR (S-MH20003168)</t>
  </si>
  <si>
    <t>RAQUETTE STREET - MANHOLE REPAIR (S-MH20003172)</t>
  </si>
  <si>
    <t>RAQUETTE STREET - MANHOLE REPAIR (S-MH70077442)</t>
  </si>
  <si>
    <t>RAQUETTE STREET - MANHOLE REPAIR (S-MH20003171)</t>
  </si>
  <si>
    <t>RAQUETTE STREET - MANHOLE REPAIR (S-MH20003053)</t>
  </si>
  <si>
    <t>WALLASEY STREET - MANHOLE REPAIR (S-MH20005281)</t>
  </si>
  <si>
    <t xml:space="preserve">CW 3230-R8, E10, E15
</t>
  </si>
  <si>
    <t xml:space="preserve">CW 3230-R8, E15
</t>
  </si>
  <si>
    <t>CW 3240-R10, E15</t>
  </si>
  <si>
    <t>CW 3410-R12, E11</t>
  </si>
  <si>
    <t>CW 2130-R12, E17</t>
  </si>
  <si>
    <t xml:space="preserve">CW 3230-R8, E15 
</t>
  </si>
  <si>
    <t>SD-228A, E16</t>
  </si>
  <si>
    <t xml:space="preserve">CW 3240-R10, E15 </t>
  </si>
  <si>
    <t>SD-205,
SD-206A, E15</t>
  </si>
  <si>
    <t>CW 3325-R5, E16</t>
  </si>
  <si>
    <t>E13</t>
  </si>
  <si>
    <t>SD-228B, E14, E16</t>
  </si>
  <si>
    <t xml:space="preserve">CW 3230-R8, E10
</t>
  </si>
  <si>
    <t>CW 3230-R8, E15</t>
  </si>
  <si>
    <t xml:space="preserve">CW 3230-R8, E15 </t>
  </si>
  <si>
    <t>E14, E16</t>
  </si>
  <si>
    <t>H.30</t>
  </si>
  <si>
    <t>H.31</t>
  </si>
  <si>
    <t>H.32</t>
  </si>
  <si>
    <t>H.33</t>
  </si>
  <si>
    <t>H.34</t>
  </si>
  <si>
    <t>Connecting to 600mm Concrete LDS</t>
  </si>
  <si>
    <t>L.37</t>
  </si>
  <si>
    <t>N.20</t>
  </si>
  <si>
    <t>N.21</t>
  </si>
  <si>
    <t>SIDEWALK RENEWAL: VARIOUS LOCATIONS</t>
  </si>
  <si>
    <t>MORTON BAY TO BARKER BOULEVARD</t>
  </si>
  <si>
    <t>U.4</t>
  </si>
  <si>
    <t>WESTGROVE WAY TO WESTGROVE SCHOOL</t>
  </si>
  <si>
    <t>U.12</t>
  </si>
  <si>
    <t>U.13</t>
  </si>
  <si>
    <t>U.14</t>
  </si>
  <si>
    <t>U.15</t>
  </si>
  <si>
    <t>U.16</t>
  </si>
  <si>
    <t>U.17</t>
  </si>
  <si>
    <t>U.18</t>
  </si>
  <si>
    <t>U.19</t>
  </si>
  <si>
    <t>KERSEY BAY TO WESTGROVE SCHOOL</t>
  </si>
  <si>
    <t>U.20</t>
  </si>
  <si>
    <t>U.21</t>
  </si>
  <si>
    <t>U.22</t>
  </si>
  <si>
    <t>U.23</t>
  </si>
  <si>
    <t>HAMMOND ROAD TO SANDHAM CRESCENT</t>
  </si>
  <si>
    <t>U.24</t>
  </si>
  <si>
    <t>U.25</t>
  </si>
  <si>
    <t>U.26</t>
  </si>
  <si>
    <t>U.27</t>
  </si>
  <si>
    <t>BETSWORTH AVENUE FROM EVENWOOD CRESCENT TO CULLEN DRIVE</t>
  </si>
  <si>
    <t>U.28</t>
  </si>
  <si>
    <t>U.29</t>
  </si>
  <si>
    <t>U.30</t>
  </si>
  <si>
    <t>U.31</t>
  </si>
  <si>
    <t>U.32</t>
  </si>
  <si>
    <t>U.33</t>
  </si>
  <si>
    <t>U.34</t>
  </si>
  <si>
    <t>U.35</t>
  </si>
  <si>
    <t>U.36</t>
  </si>
  <si>
    <t>U.37</t>
  </si>
  <si>
    <t>U.38</t>
  </si>
  <si>
    <t>U.39</t>
  </si>
  <si>
    <t>U.40</t>
  </si>
  <si>
    <t>U.41</t>
  </si>
  <si>
    <t>U.42</t>
  </si>
  <si>
    <t>U.43</t>
  </si>
  <si>
    <t>U.44</t>
  </si>
  <si>
    <t>U.45</t>
  </si>
  <si>
    <t>U.46</t>
  </si>
  <si>
    <t>SAVOY CRESCENT TO ALLEY NORTH OF SPEYSIDE AVENUE</t>
  </si>
  <si>
    <t>U.47</t>
  </si>
  <si>
    <t>U.48</t>
  </si>
  <si>
    <t>U.49</t>
  </si>
  <si>
    <t>U.50</t>
  </si>
  <si>
    <t>U.51</t>
  </si>
  <si>
    <t>U.52</t>
  </si>
  <si>
    <t>U.53</t>
  </si>
  <si>
    <t>U.54</t>
  </si>
  <si>
    <t>U.55</t>
  </si>
  <si>
    <t>U.56</t>
  </si>
  <si>
    <t>ALDERSHOT BOULEVARD TO CUTHBERTSON AVENUE</t>
  </si>
  <si>
    <t>U.57</t>
  </si>
  <si>
    <t>U.58</t>
  </si>
  <si>
    <t>U.59</t>
  </si>
  <si>
    <t>U.60</t>
  </si>
  <si>
    <t>PORTAGE AVENUE (SOUTH SIDE) FROM 25m WEST OF STRATHMILLAN ROAD TO SHARP BOULEVARD</t>
  </si>
  <si>
    <t>U.61</t>
  </si>
  <si>
    <t>U.62</t>
  </si>
  <si>
    <t>U.63</t>
  </si>
  <si>
    <t>U.64</t>
  </si>
  <si>
    <t>U.65</t>
  </si>
  <si>
    <t>U.66</t>
  </si>
  <si>
    <t>U.67</t>
  </si>
  <si>
    <t>U.68</t>
  </si>
  <si>
    <t>U.69</t>
  </si>
  <si>
    <t>Type 1 Concrete Monolithic Curb and 150 mm Sidewalk (Reinforced)</t>
  </si>
  <si>
    <t>U.70</t>
  </si>
  <si>
    <t>U.71</t>
  </si>
  <si>
    <t>U.72</t>
  </si>
  <si>
    <t>U.73</t>
  </si>
  <si>
    <t>Type 1 Concrete Curb Ramp (8-12 mm reveal ht, Monolithic)</t>
  </si>
  <si>
    <t>U.74</t>
  </si>
  <si>
    <t>U.75</t>
  </si>
  <si>
    <t>U.76</t>
  </si>
  <si>
    <t>U.77</t>
  </si>
  <si>
    <t>U.78</t>
  </si>
  <si>
    <t>U.79</t>
  </si>
  <si>
    <t>TRANSIT IMPROVEMENTS:  VARIOUS LOCATIONS</t>
  </si>
  <si>
    <t>CAVALIER DRIVE &amp; NESS AVENUE</t>
  </si>
  <si>
    <t>Type 1 Concrete Barrier (150 mm reveal ht, Dowelled)</t>
  </si>
  <si>
    <t>BETSWORTH AVENUE AND CULLEN DRIVE</t>
  </si>
  <si>
    <t>W.2</t>
  </si>
  <si>
    <t>W.3</t>
  </si>
  <si>
    <t>W.4</t>
  </si>
  <si>
    <t>W.5</t>
  </si>
  <si>
    <t>W.6</t>
  </si>
  <si>
    <t>W.7</t>
  </si>
  <si>
    <t>W.8</t>
  </si>
  <si>
    <t>W.9</t>
  </si>
  <si>
    <t>W.10</t>
  </si>
  <si>
    <t>W.11</t>
  </si>
  <si>
    <t>W.12</t>
  </si>
  <si>
    <t>W.13</t>
  </si>
  <si>
    <t>W.14</t>
  </si>
  <si>
    <t>W.15</t>
  </si>
  <si>
    <t>W.16</t>
  </si>
  <si>
    <t>W.17</t>
  </si>
  <si>
    <t>W.18</t>
  </si>
  <si>
    <t>W.19</t>
  </si>
  <si>
    <t>W.20</t>
  </si>
  <si>
    <t>W.21</t>
  </si>
  <si>
    <t>W.22</t>
  </si>
  <si>
    <t>W.23</t>
  </si>
  <si>
    <t>X</t>
  </si>
  <si>
    <t>X.1</t>
  </si>
  <si>
    <t>Type 1 Concrete Monolithic Curb and Sidewalk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</si>
</sst>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43" formatCode="_(* #,##0.00_);_(* \(#,##0.00\);_(* &quot;-&quot;??_);_(@_)"/>
    <numFmt numFmtId="164" formatCode="&quot;$&quot;#,##0.00;\-&quot;$&quot;#,##0.00"/>
    <numFmt numFmtId="165" formatCode="_-* #,##0.00_-;\-* #,##0.00_-;_-* &quot;-&quot;??_-;_-@_-"/>
    <numFmt numFmtId="166" formatCode="&quot;&quot;;&quot;&quot;;&quot;&quot;;&quot;&quot;"/>
    <numFmt numFmtId="167" formatCode="0;0;&quot;&quot;;@"/>
    <numFmt numFmtId="168" formatCode="#\ ###\ ##0.00;;0;[Red]@"/>
    <numFmt numFmtId="169" formatCode="#\ ###\ ##0.00;;0;@"/>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Red]&quot;###&quot;;@"/>
    <numFmt numFmtId="177" formatCode="&quot;Subtotal: &quot;#\ ###\ ##0.00;;&quot;Subtotal: Nil&quot;;@"/>
    <numFmt numFmtId="178" formatCode="&quot;$&quot;#,##0.00"/>
    <numFmt numFmtId="179" formatCode="0.0"/>
    <numFmt numFmtId="180" formatCode="0.000"/>
    <numFmt numFmtId="181" formatCode="#,##0.0"/>
    <numFmt numFmtId="182" formatCode="_(* #,##0_);_(* \(#,##0\);_(* &quot;-&quot;??_);_(@_)"/>
  </numFmts>
  <fonts count="72" x14ac:knownFonts="1">
    <font>
      <sz val="10"/>
      <name val="MS Sans Serif"/>
    </font>
    <font>
      <sz val="11"/>
      <color theme="1"/>
      <name val="Calibri"/>
      <family val="2"/>
      <scheme val="minor"/>
    </font>
    <font>
      <sz val="11"/>
      <color theme="1"/>
      <name val="Calibri"/>
      <family val="2"/>
      <scheme val="minor"/>
    </font>
    <font>
      <sz val="20"/>
      <color indexed="8"/>
      <name val="Arial"/>
      <family val="2"/>
    </font>
    <font>
      <sz val="9"/>
      <color indexed="8"/>
      <name val="Arial"/>
      <family val="2"/>
    </font>
    <font>
      <b/>
      <sz val="9"/>
      <color indexed="8"/>
      <name val="Arial"/>
      <family val="2"/>
    </font>
    <font>
      <b/>
      <sz val="10"/>
      <color indexed="8"/>
      <name val="Arial"/>
      <family val="2"/>
    </font>
    <font>
      <b/>
      <u/>
      <sz val="10"/>
      <color indexed="8"/>
      <name val="Arial"/>
      <family val="2"/>
    </font>
    <font>
      <b/>
      <u/>
      <sz val="11"/>
      <color indexed="8"/>
      <name val="Arial"/>
      <family val="2"/>
    </font>
    <font>
      <sz val="9"/>
      <name val="Arial"/>
      <family val="2"/>
    </font>
    <font>
      <b/>
      <sz val="11"/>
      <color indexed="8"/>
      <name val="Arial"/>
      <family val="2"/>
    </font>
    <font>
      <u/>
      <sz val="10"/>
      <color indexed="8"/>
      <name val="Arial"/>
      <family val="2"/>
    </font>
    <font>
      <u/>
      <sz val="9"/>
      <color indexed="8"/>
      <name val="Arial"/>
      <family val="2"/>
    </font>
    <font>
      <b/>
      <sz val="10"/>
      <color indexed="12"/>
      <name val="Arial"/>
      <family val="2"/>
    </font>
    <font>
      <sz val="12"/>
      <name val="Arial"/>
      <family val="2"/>
    </font>
    <font>
      <b/>
      <sz val="12"/>
      <name val="Arial"/>
      <family val="2"/>
    </font>
    <font>
      <sz val="10"/>
      <name val="MS Sans Serif"/>
      <family val="2"/>
    </font>
    <font>
      <b/>
      <i/>
      <sz val="12"/>
      <name val="Arial"/>
      <family val="2"/>
    </font>
    <font>
      <sz val="12"/>
      <name val="Arial"/>
      <family val="2"/>
    </font>
    <font>
      <b/>
      <u/>
      <sz val="16"/>
      <name val="Arial"/>
      <family val="2"/>
    </font>
    <font>
      <b/>
      <u/>
      <sz val="14"/>
      <name val="Arial"/>
      <family val="2"/>
    </font>
    <font>
      <i/>
      <sz val="12"/>
      <name val="Arial"/>
      <family val="2"/>
    </font>
    <font>
      <b/>
      <sz val="14"/>
      <name val="Arial"/>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sz val="12"/>
      <color indexed="8"/>
      <name val="Arial"/>
      <family val="2"/>
    </font>
    <font>
      <sz val="12"/>
      <color indexed="30"/>
      <name val="Arial"/>
      <family val="2"/>
    </font>
    <font>
      <sz val="12"/>
      <color indexed="10"/>
      <name val="Arial"/>
      <family val="2"/>
    </font>
    <font>
      <sz val="9"/>
      <color indexed="81"/>
      <name val="Tahoma"/>
      <family val="2"/>
    </font>
    <font>
      <b/>
      <sz val="9"/>
      <color indexed="81"/>
      <name val="Tahoma"/>
      <family val="2"/>
    </font>
    <font>
      <b/>
      <i/>
      <sz val="12"/>
      <name val="Cambria"/>
      <family val="1"/>
    </font>
    <font>
      <sz val="10"/>
      <name val="Cambria"/>
      <family val="1"/>
    </font>
    <font>
      <sz val="12"/>
      <color rgb="FF0070C0"/>
      <name val="Arial"/>
      <family val="2"/>
    </font>
    <font>
      <sz val="10"/>
      <color theme="1"/>
      <name val="MS Sans Serif"/>
      <family val="2"/>
    </font>
    <font>
      <b/>
      <sz val="10"/>
      <color theme="1"/>
      <name val="MS Sans Serif"/>
      <family val="2"/>
    </font>
    <font>
      <sz val="12"/>
      <color rgb="FFFF0000"/>
      <name val="Arial"/>
      <family val="2"/>
    </font>
    <font>
      <b/>
      <sz val="12"/>
      <color rgb="FFFF0000"/>
      <name val="Arial"/>
      <family val="2"/>
    </font>
    <font>
      <sz val="12"/>
      <name val="Arial"/>
      <family val="2"/>
    </font>
    <font>
      <sz val="10"/>
      <color rgb="FFFF0000"/>
      <name val="MS Sans Serif"/>
      <family val="2"/>
    </font>
    <font>
      <strike/>
      <sz val="10"/>
      <name val="MS Sans Serif"/>
      <family val="2"/>
    </font>
    <font>
      <u/>
      <sz val="10"/>
      <name val="MS Sans Serif"/>
    </font>
    <font>
      <sz val="12"/>
      <name val="Cambria"/>
      <family val="1"/>
    </font>
    <font>
      <sz val="13.5"/>
      <name val="MS Sans Serif"/>
      <family val="2"/>
    </font>
    <font>
      <sz val="10"/>
      <name val="MS Sans Serif"/>
    </font>
    <font>
      <sz val="12"/>
      <name val="Arial"/>
      <family val="2"/>
    </font>
    <font>
      <sz val="8"/>
      <name val="MS Sans Serif"/>
    </font>
    <font>
      <sz val="12"/>
      <name val="Arial"/>
      <family val="2"/>
    </font>
    <font>
      <b/>
      <sz val="6"/>
      <color indexed="8"/>
      <name val="Arial"/>
      <family val="2"/>
    </font>
    <font>
      <sz val="6"/>
      <color indexed="8"/>
      <name val="Arial"/>
      <family val="2"/>
    </font>
    <font>
      <b/>
      <i/>
      <sz val="16"/>
      <name val="Arial"/>
      <family val="2"/>
    </font>
    <font>
      <b/>
      <sz val="12"/>
      <color indexed="8"/>
      <name val="Arial"/>
      <family val="2"/>
    </font>
    <font>
      <b/>
      <i/>
      <u/>
      <sz val="12"/>
      <color indexed="8"/>
      <name val="Arial"/>
      <family val="2"/>
    </font>
    <font>
      <sz val="12"/>
      <color theme="1"/>
      <name val="Arial"/>
      <family val="2"/>
    </font>
    <font>
      <b/>
      <u/>
      <sz val="12"/>
      <color indexed="8"/>
      <name val="Arial"/>
      <family val="2"/>
    </font>
    <font>
      <b/>
      <sz val="16"/>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patternFill>
    </fill>
    <fill>
      <patternFill patternType="solid">
        <fgColor indexed="26"/>
      </patternFill>
    </fill>
    <fill>
      <patternFill patternType="solid">
        <fgColor indexed="13"/>
        <bgColor indexed="64"/>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8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hair">
        <color indexed="64"/>
      </top>
      <bottom style="double">
        <color theme="1"/>
      </bottom>
      <diagonal/>
    </border>
    <border>
      <left/>
      <right style="thin">
        <color indexed="64"/>
      </right>
      <top style="hair">
        <color indexed="64"/>
      </top>
      <bottom style="double">
        <color indexed="64"/>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bottom style="double">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double">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top style="double">
        <color indexed="8"/>
      </top>
      <bottom style="thin">
        <color indexed="64"/>
      </bottom>
      <diagonal/>
    </border>
    <border>
      <left/>
      <right style="thin">
        <color indexed="64"/>
      </right>
      <top style="double">
        <color indexed="8"/>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hair">
        <color indexed="8"/>
      </bottom>
      <diagonal/>
    </border>
  </borders>
  <cellStyleXfs count="8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3" fillId="0" borderId="0" applyFill="0">
      <alignment horizontal="right" vertical="top"/>
    </xf>
    <xf numFmtId="0" fontId="4" fillId="0" borderId="1" applyFill="0">
      <alignment horizontal="right" vertical="top"/>
    </xf>
    <xf numFmtId="166" fontId="4" fillId="0" borderId="2" applyFill="0">
      <alignment horizontal="right" vertical="top"/>
    </xf>
    <xf numFmtId="0" fontId="4" fillId="0" borderId="1" applyFill="0">
      <alignment horizontal="center" vertical="top" wrapText="1"/>
    </xf>
    <xf numFmtId="0" fontId="6" fillId="0" borderId="3" applyFill="0">
      <alignment horizontal="center" vertical="center" wrapText="1"/>
    </xf>
    <xf numFmtId="0" fontId="4" fillId="0" borderId="1" applyFill="0">
      <alignment horizontal="left" vertical="top" wrapText="1"/>
    </xf>
    <xf numFmtId="0" fontId="7" fillId="0" borderId="1" applyFill="0">
      <alignment horizontal="left" vertical="top" wrapText="1"/>
    </xf>
    <xf numFmtId="167" fontId="8" fillId="0" borderId="4" applyFill="0">
      <alignment horizontal="centerContinuous" wrapText="1"/>
    </xf>
    <xf numFmtId="167" fontId="4" fillId="0" borderId="1" applyFill="0">
      <alignment horizontal="center" vertical="top" wrapText="1"/>
    </xf>
    <xf numFmtId="0" fontId="4" fillId="0" borderId="1" applyFill="0">
      <alignment horizontal="center" wrapText="1"/>
    </xf>
    <xf numFmtId="173" fontId="4" fillId="0" borderId="1" applyFill="0"/>
    <xf numFmtId="168" fontId="4" fillId="0" borderId="1" applyFill="0">
      <alignment horizontal="right"/>
      <protection locked="0"/>
    </xf>
    <xf numFmtId="169" fontId="4" fillId="0" borderId="1" applyFill="0">
      <alignment horizontal="right"/>
      <protection locked="0"/>
    </xf>
    <xf numFmtId="169" fontId="4" fillId="0" borderId="1" applyFill="0"/>
    <xf numFmtId="169" fontId="4" fillId="0" borderId="3" applyFill="0">
      <alignment horizontal="right"/>
    </xf>
    <xf numFmtId="0" fontId="27" fillId="20" borderId="5" applyNumberFormat="0" applyAlignment="0" applyProtection="0"/>
    <xf numFmtId="0" fontId="28" fillId="21" borderId="6" applyNumberFormat="0" applyAlignment="0" applyProtection="0"/>
    <xf numFmtId="0" fontId="5" fillId="0" borderId="1" applyFill="0">
      <alignment horizontal="left" vertical="top"/>
    </xf>
    <xf numFmtId="0" fontId="29" fillId="0" borderId="0" applyNumberFormat="0" applyFill="0" applyBorder="0" applyAlignment="0" applyProtection="0"/>
    <xf numFmtId="0" fontId="30" fillId="4" borderId="0" applyNumberFormat="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7" borderId="5" applyNumberFormat="0" applyAlignment="0" applyProtection="0"/>
    <xf numFmtId="0" fontId="35" fillId="0" borderId="10" applyNumberFormat="0" applyFill="0" applyAlignment="0" applyProtection="0"/>
    <xf numFmtId="0" fontId="36" fillId="22" borderId="0" applyNumberFormat="0" applyBorder="0" applyAlignment="0" applyProtection="0"/>
    <xf numFmtId="0" fontId="16" fillId="0" borderId="0"/>
    <xf numFmtId="0" fontId="18" fillId="23" borderId="0"/>
    <xf numFmtId="0" fontId="16" fillId="0" borderId="0"/>
    <xf numFmtId="0" fontId="14" fillId="24" borderId="11" applyNumberFormat="0" applyFont="0" applyAlignment="0" applyProtection="0"/>
    <xf numFmtId="175" fontId="6" fillId="0" borderId="3" applyNumberFormat="0" applyFont="0" applyFill="0" applyBorder="0" applyAlignment="0" applyProtection="0">
      <alignment horizontal="center" vertical="top" wrapText="1"/>
    </xf>
    <xf numFmtId="0" fontId="37" fillId="20" borderId="12" applyNumberFormat="0" applyAlignment="0" applyProtection="0"/>
    <xf numFmtId="0" fontId="9" fillId="0" borderId="0">
      <alignment horizontal="right"/>
    </xf>
    <xf numFmtId="0" fontId="38" fillId="0" borderId="0" applyNumberFormat="0" applyFill="0" applyBorder="0" applyAlignment="0" applyProtection="0"/>
    <xf numFmtId="0" fontId="4" fillId="0" borderId="0" applyFill="0">
      <alignment horizontal="left"/>
    </xf>
    <xf numFmtId="0" fontId="10" fillId="0" borderId="0" applyFill="0">
      <alignment horizontal="centerContinuous" vertical="center"/>
    </xf>
    <xf numFmtId="172" fontId="13" fillId="0" borderId="0" applyFill="0">
      <alignment horizontal="centerContinuous" vertical="center"/>
    </xf>
    <xf numFmtId="174" fontId="13" fillId="0" borderId="0" applyFill="0">
      <alignment horizontal="centerContinuous" vertical="center"/>
    </xf>
    <xf numFmtId="0" fontId="4" fillId="0" borderId="3">
      <alignment horizontal="centerContinuous" wrapText="1"/>
    </xf>
    <xf numFmtId="170" fontId="11" fillId="0" borderId="0" applyFill="0">
      <alignment horizontal="left"/>
    </xf>
    <xf numFmtId="171" fontId="12" fillId="0" borderId="0" applyFill="0">
      <alignment horizontal="right"/>
    </xf>
    <xf numFmtId="0" fontId="4" fillId="0" borderId="13" applyFill="0"/>
    <xf numFmtId="0" fontId="39" fillId="0" borderId="14" applyNumberFormat="0" applyFill="0" applyAlignment="0" applyProtection="0"/>
    <xf numFmtId="0" fontId="40" fillId="0" borderId="0" applyNumberFormat="0" applyFill="0" applyBorder="0" applyAlignment="0" applyProtection="0"/>
    <xf numFmtId="0" fontId="14" fillId="23" borderId="0"/>
    <xf numFmtId="0" fontId="14" fillId="23" borderId="0"/>
    <xf numFmtId="0" fontId="54" fillId="23" borderId="0"/>
    <xf numFmtId="0" fontId="60" fillId="0" borderId="0"/>
    <xf numFmtId="0" fontId="16" fillId="0" borderId="0"/>
    <xf numFmtId="0" fontId="14" fillId="23" borderId="0"/>
    <xf numFmtId="0" fontId="61" fillId="23" borderId="0"/>
    <xf numFmtId="0" fontId="2" fillId="0" borderId="0"/>
    <xf numFmtId="43" fontId="14" fillId="0" borderId="0" applyFont="0" applyFill="0" applyBorder="0" applyAlignment="0" applyProtection="0"/>
    <xf numFmtId="0" fontId="60" fillId="0" borderId="0"/>
    <xf numFmtId="0" fontId="14" fillId="23" borderId="0"/>
    <xf numFmtId="0" fontId="63" fillId="23" borderId="0"/>
    <xf numFmtId="165" fontId="14" fillId="0" borderId="0" applyFont="0" applyFill="0" applyBorder="0" applyAlignment="0" applyProtection="0"/>
  </cellStyleXfs>
  <cellXfs count="464">
    <xf numFmtId="0" fontId="0" fillId="0" borderId="0" xfId="0"/>
    <xf numFmtId="0" fontId="19" fillId="23" borderId="0" xfId="54" applyFont="1" applyAlignment="1">
      <alignment horizontal="center" vertical="top" wrapText="1"/>
    </xf>
    <xf numFmtId="0" fontId="18" fillId="23" borderId="0" xfId="54"/>
    <xf numFmtId="0" fontId="14" fillId="23" borderId="0" xfId="54" applyFont="1" applyAlignment="1">
      <alignment horizontal="left" vertical="top" wrapText="1"/>
    </xf>
    <xf numFmtId="0" fontId="20" fillId="23" borderId="0" xfId="54" applyFont="1" applyAlignment="1">
      <alignment vertical="top" wrapText="1"/>
    </xf>
    <xf numFmtId="0" fontId="18" fillId="23" borderId="0" xfId="54" applyAlignment="1">
      <alignment vertical="top" wrapText="1"/>
    </xf>
    <xf numFmtId="0" fontId="14" fillId="23" borderId="0" xfId="54" applyFont="1" applyAlignment="1">
      <alignment vertical="top" wrapText="1"/>
    </xf>
    <xf numFmtId="0" fontId="18" fillId="23" borderId="0" xfId="54" applyAlignment="1">
      <alignment horizontal="center" vertical="top" wrapText="1"/>
    </xf>
    <xf numFmtId="0" fontId="18" fillId="23" borderId="0" xfId="54" quotePrefix="1" applyAlignment="1">
      <alignment horizontal="center" vertical="top" wrapText="1"/>
    </xf>
    <xf numFmtId="9" fontId="18" fillId="23" borderId="0" xfId="54" applyNumberFormat="1" applyAlignment="1">
      <alignment horizontal="center" vertical="top" wrapText="1"/>
    </xf>
    <xf numFmtId="10" fontId="18" fillId="23" borderId="0" xfId="54" applyNumberFormat="1" applyAlignment="1">
      <alignment horizontal="center" vertical="top" wrapText="1"/>
    </xf>
    <xf numFmtId="11" fontId="18" fillId="23" borderId="0" xfId="54" applyNumberFormat="1" applyAlignment="1">
      <alignment horizontal="center" vertical="top" wrapText="1"/>
    </xf>
    <xf numFmtId="0" fontId="18" fillId="23" borderId="0" xfId="54" applyAlignment="1">
      <alignment horizontal="center"/>
    </xf>
    <xf numFmtId="0" fontId="22" fillId="23" borderId="0" xfId="54" applyFont="1" applyAlignment="1">
      <alignment vertical="top" wrapText="1"/>
    </xf>
    <xf numFmtId="0" fontId="15" fillId="23" borderId="0" xfId="54" applyFont="1"/>
    <xf numFmtId="178" fontId="14" fillId="26" borderId="0" xfId="0" applyNumberFormat="1" applyFont="1" applyFill="1" applyAlignment="1">
      <alignment vertical="center"/>
    </xf>
    <xf numFmtId="167" fontId="14" fillId="26" borderId="0" xfId="0" applyNumberFormat="1" applyFont="1" applyFill="1" applyAlignment="1">
      <alignment horizontal="center" vertical="center"/>
    </xf>
    <xf numFmtId="0" fontId="16" fillId="0" borderId="0" xfId="0" applyFont="1" applyAlignment="1">
      <alignment horizontal="center" vertical="center"/>
    </xf>
    <xf numFmtId="0" fontId="15" fillId="23" borderId="0" xfId="54" applyFont="1" applyAlignment="1">
      <alignment horizontal="center" wrapText="1"/>
    </xf>
    <xf numFmtId="0" fontId="41" fillId="23" borderId="0" xfId="54" applyFont="1" applyAlignment="1">
      <alignment horizontal="center" wrapText="1"/>
    </xf>
    <xf numFmtId="0" fontId="15" fillId="23" borderId="0" xfId="54" applyFont="1" applyAlignment="1">
      <alignment horizontal="center" vertical="top" wrapText="1"/>
    </xf>
    <xf numFmtId="0" fontId="15" fillId="0" borderId="0" xfId="54" applyFont="1" applyFill="1" applyAlignment="1">
      <alignment horizontal="center" vertical="top" wrapText="1"/>
    </xf>
    <xf numFmtId="0" fontId="49" fillId="23" borderId="0" xfId="54" applyFont="1" applyAlignment="1">
      <alignment vertical="top" wrapText="1"/>
    </xf>
    <xf numFmtId="0" fontId="17" fillId="25" borderId="0" xfId="55" applyFont="1" applyFill="1" applyAlignment="1">
      <alignment wrapText="1"/>
    </xf>
    <xf numFmtId="0" fontId="48" fillId="0" borderId="0" xfId="0" applyFont="1" applyAlignment="1">
      <alignment vertical="center"/>
    </xf>
    <xf numFmtId="0" fontId="50" fillId="27" borderId="0" xfId="0" applyFont="1" applyFill="1"/>
    <xf numFmtId="0" fontId="52" fillId="23" borderId="0" xfId="54" applyFont="1" applyAlignment="1">
      <alignment vertical="top" wrapText="1"/>
    </xf>
    <xf numFmtId="0" fontId="50" fillId="0" borderId="0" xfId="0" applyFont="1"/>
    <xf numFmtId="167" fontId="14" fillId="0" borderId="16" xfId="0" applyNumberFormat="1" applyFont="1" applyBorder="1" applyAlignment="1">
      <alignment horizontal="centerContinuous" wrapText="1"/>
    </xf>
    <xf numFmtId="0" fontId="50" fillId="27" borderId="0" xfId="0" applyFont="1" applyFill="1" applyAlignment="1">
      <alignment vertical="top"/>
    </xf>
    <xf numFmtId="0" fontId="51" fillId="27" borderId="0" xfId="0" applyFont="1" applyFill="1" applyAlignment="1">
      <alignment vertical="top"/>
    </xf>
    <xf numFmtId="0" fontId="51" fillId="27" borderId="0" xfId="0" applyFont="1" applyFill="1"/>
    <xf numFmtId="0" fontId="50" fillId="28" borderId="0" xfId="0" applyFont="1" applyFill="1"/>
    <xf numFmtId="178" fontId="14" fillId="0" borderId="1" xfId="0" applyNumberFormat="1" applyFont="1" applyBorder="1" applyAlignment="1">
      <alignment vertical="top"/>
    </xf>
    <xf numFmtId="176" fontId="14" fillId="0" borderId="1" xfId="0" applyNumberFormat="1" applyFont="1" applyBorder="1" applyAlignment="1">
      <alignment horizontal="left" vertical="top" wrapText="1"/>
    </xf>
    <xf numFmtId="0" fontId="47" fillId="25" borderId="0" xfId="53" applyFont="1" applyFill="1"/>
    <xf numFmtId="0" fontId="17" fillId="25" borderId="0" xfId="53" applyFont="1" applyFill="1" applyAlignment="1">
      <alignment horizontal="center"/>
    </xf>
    <xf numFmtId="0" fontId="17" fillId="25" borderId="0" xfId="53" applyFont="1" applyFill="1"/>
    <xf numFmtId="0" fontId="55" fillId="27" borderId="0" xfId="0" applyFont="1" applyFill="1"/>
    <xf numFmtId="0" fontId="16" fillId="0" borderId="13" xfId="0" applyFont="1" applyBorder="1" applyAlignment="1">
      <alignment horizontal="center" vertical="top"/>
    </xf>
    <xf numFmtId="0" fontId="16" fillId="0" borderId="0" xfId="0" applyFont="1" applyAlignment="1">
      <alignment vertical="top" wrapText="1"/>
    </xf>
    <xf numFmtId="0" fontId="14" fillId="0" borderId="15" xfId="0" applyFont="1" applyBorder="1" applyAlignment="1">
      <alignment horizontal="center" wrapText="1"/>
    </xf>
    <xf numFmtId="0" fontId="14" fillId="0" borderId="15" xfId="0" applyFont="1" applyBorder="1" applyAlignment="1">
      <alignment horizontal="centerContinuous" wrapText="1"/>
    </xf>
    <xf numFmtId="176" fontId="15" fillId="0" borderId="16" xfId="0" applyNumberFormat="1" applyFont="1" applyBorder="1" applyAlignment="1">
      <alignment horizontal="center" vertical="center" wrapText="1"/>
    </xf>
    <xf numFmtId="167" fontId="15" fillId="0" borderId="16" xfId="0" applyNumberFormat="1" applyFont="1" applyBorder="1" applyAlignment="1">
      <alignment vertical="center" wrapText="1"/>
    </xf>
    <xf numFmtId="167" fontId="14" fillId="0" borderId="16" xfId="0" applyNumberFormat="1" applyFont="1" applyBorder="1" applyAlignment="1">
      <alignment horizontal="centerContinuous"/>
    </xf>
    <xf numFmtId="169" fontId="14" fillId="0" borderId="16" xfId="0" applyNumberFormat="1" applyFont="1" applyBorder="1" applyAlignment="1">
      <alignment horizontal="centerContinuous"/>
    </xf>
    <xf numFmtId="0" fontId="16" fillId="0" borderId="1" xfId="0" applyFont="1" applyBorder="1" applyAlignment="1">
      <alignment vertical="top" wrapText="1"/>
    </xf>
    <xf numFmtId="167" fontId="14" fillId="0" borderId="2" xfId="0" applyNumberFormat="1" applyFont="1" applyBorder="1" applyAlignment="1">
      <alignment horizontal="left" vertical="top" wrapText="1"/>
    </xf>
    <xf numFmtId="167" fontId="14" fillId="0" borderId="17" xfId="0" applyNumberFormat="1" applyFont="1" applyBorder="1" applyAlignment="1">
      <alignment horizontal="center" vertical="top" wrapText="1"/>
    </xf>
    <xf numFmtId="0" fontId="14" fillId="0" borderId="2" xfId="0" applyFont="1" applyBorder="1" applyAlignment="1">
      <alignment horizontal="center" vertical="top" wrapText="1"/>
    </xf>
    <xf numFmtId="0" fontId="16" fillId="0" borderId="0" xfId="0" applyFont="1"/>
    <xf numFmtId="0" fontId="16" fillId="0" borderId="0" xfId="0" applyFont="1" applyAlignment="1">
      <alignment wrapText="1"/>
    </xf>
    <xf numFmtId="0" fontId="15" fillId="0" borderId="0" xfId="54" applyFont="1" applyFill="1" applyAlignment="1">
      <alignment vertical="top" wrapText="1"/>
    </xf>
    <xf numFmtId="0" fontId="16" fillId="27" borderId="0" xfId="0" applyFont="1" applyFill="1"/>
    <xf numFmtId="0" fontId="14" fillId="27" borderId="15" xfId="0" applyFont="1" applyFill="1" applyBorder="1" applyAlignment="1">
      <alignment horizontal="center" wrapText="1"/>
    </xf>
    <xf numFmtId="177" fontId="15" fillId="27" borderId="16" xfId="0" applyNumberFormat="1" applyFont="1" applyFill="1" applyBorder="1" applyAlignment="1">
      <alignment horizontal="center"/>
    </xf>
    <xf numFmtId="4" fontId="14" fillId="27" borderId="2" xfId="0" applyNumberFormat="1" applyFont="1" applyFill="1" applyBorder="1" applyAlignment="1">
      <alignment horizontal="center" vertical="top"/>
    </xf>
    <xf numFmtId="177" fontId="14" fillId="27" borderId="18" xfId="0" applyNumberFormat="1" applyFont="1" applyFill="1" applyBorder="1" applyAlignment="1">
      <alignment horizontal="center" vertical="top"/>
    </xf>
    <xf numFmtId="176" fontId="14" fillId="0" borderId="18" xfId="0" applyNumberFormat="1" applyFont="1" applyBorder="1" applyAlignment="1">
      <alignment horizontal="left" vertical="top" wrapText="1"/>
    </xf>
    <xf numFmtId="167" fontId="14" fillId="0" borderId="18" xfId="0" applyNumberFormat="1" applyFont="1" applyBorder="1" applyAlignment="1">
      <alignment horizontal="left" vertical="top" wrapText="1"/>
    </xf>
    <xf numFmtId="167" fontId="14" fillId="0" borderId="18" xfId="0" applyNumberFormat="1" applyFont="1" applyBorder="1" applyAlignment="1">
      <alignment horizontal="center" vertical="top" wrapText="1"/>
    </xf>
    <xf numFmtId="167" fontId="14" fillId="0" borderId="18" xfId="0" applyNumberFormat="1" applyFont="1" applyBorder="1" applyAlignment="1">
      <alignment horizontal="center" vertical="top"/>
    </xf>
    <xf numFmtId="180" fontId="14" fillId="0" borderId="18" xfId="0" applyNumberFormat="1" applyFont="1" applyBorder="1" applyAlignment="1">
      <alignment horizontal="right" vertical="top"/>
    </xf>
    <xf numFmtId="178" fontId="14" fillId="0" borderId="18" xfId="0" applyNumberFormat="1" applyFont="1" applyBorder="1" applyAlignment="1">
      <alignment vertical="top"/>
    </xf>
    <xf numFmtId="0" fontId="16" fillId="0" borderId="18" xfId="0" applyFont="1" applyBorder="1" applyAlignment="1">
      <alignment vertical="top" wrapText="1"/>
    </xf>
    <xf numFmtId="4"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center" vertical="top" wrapText="1"/>
    </xf>
    <xf numFmtId="0" fontId="14" fillId="0" borderId="18" xfId="0" applyFont="1" applyBorder="1" applyAlignment="1">
      <alignment horizontal="center" vertical="top" wrapText="1"/>
    </xf>
    <xf numFmtId="1" fontId="14" fillId="0" borderId="18" xfId="0" applyNumberFormat="1" applyFont="1" applyBorder="1" applyAlignment="1">
      <alignment horizontal="right" vertical="top"/>
    </xf>
    <xf numFmtId="0" fontId="16" fillId="0" borderId="18" xfId="0" applyFont="1" applyBorder="1" applyAlignment="1">
      <alignment vertical="top" wrapText="1" shrinkToFit="1"/>
    </xf>
    <xf numFmtId="176" fontId="14" fillId="0" borderId="18" xfId="0" applyNumberFormat="1" applyFont="1" applyBorder="1" applyAlignment="1">
      <alignment horizontal="center" vertical="top" wrapText="1"/>
    </xf>
    <xf numFmtId="178" fontId="14" fillId="27" borderId="18" xfId="0" applyNumberFormat="1" applyFont="1" applyFill="1" applyBorder="1" applyAlignment="1">
      <alignment vertical="top"/>
    </xf>
    <xf numFmtId="4" fontId="14" fillId="27" borderId="18" xfId="0" applyNumberFormat="1" applyFont="1" applyFill="1" applyBorder="1" applyAlignment="1">
      <alignment horizontal="center" vertical="top"/>
    </xf>
    <xf numFmtId="177" fontId="15" fillId="27" borderId="18" xfId="0" applyNumberFormat="1" applyFont="1" applyFill="1" applyBorder="1" applyAlignment="1">
      <alignment horizontal="center"/>
    </xf>
    <xf numFmtId="167" fontId="15" fillId="0" borderId="18" xfId="0" applyNumberFormat="1" applyFont="1" applyBorder="1" applyAlignment="1">
      <alignment vertical="center" wrapText="1"/>
    </xf>
    <xf numFmtId="167" fontId="14" fillId="0" borderId="18" xfId="0" applyNumberFormat="1" applyFont="1" applyBorder="1" applyAlignment="1">
      <alignment horizontal="centerContinuous" wrapText="1"/>
    </xf>
    <xf numFmtId="169" fontId="14" fillId="0" borderId="18" xfId="0" applyNumberFormat="1" applyFont="1" applyBorder="1" applyAlignment="1">
      <alignment horizontal="centerContinuous"/>
    </xf>
    <xf numFmtId="176" fontId="14" fillId="27" borderId="18" xfId="0" applyNumberFormat="1" applyFont="1" applyFill="1" applyBorder="1" applyAlignment="1">
      <alignment horizontal="center" vertical="top" wrapText="1"/>
    </xf>
    <xf numFmtId="167" fontId="14" fillId="27" borderId="18" xfId="0" applyNumberFormat="1" applyFont="1" applyFill="1" applyBorder="1" applyAlignment="1">
      <alignment horizontal="left" vertical="top" wrapText="1"/>
    </xf>
    <xf numFmtId="176" fontId="14" fillId="27" borderId="18" xfId="0" applyNumberFormat="1" applyFont="1" applyFill="1" applyBorder="1" applyAlignment="1">
      <alignment horizontal="right" vertical="top" wrapText="1"/>
    </xf>
    <xf numFmtId="176" fontId="14" fillId="0" borderId="18" xfId="0" applyNumberFormat="1" applyFont="1" applyBorder="1" applyAlignment="1">
      <alignment horizontal="left" vertical="top"/>
    </xf>
    <xf numFmtId="0" fontId="14" fillId="0" borderId="18" xfId="0" applyFont="1" applyBorder="1" applyAlignment="1">
      <alignment vertical="top" wrapText="1"/>
    </xf>
    <xf numFmtId="181" fontId="14" fillId="27" borderId="18" xfId="0" applyNumberFormat="1" applyFont="1" applyFill="1" applyBorder="1" applyAlignment="1">
      <alignment horizontal="center" vertical="top"/>
    </xf>
    <xf numFmtId="181" fontId="14" fillId="27" borderId="18" xfId="0" applyNumberFormat="1" applyFont="1" applyFill="1" applyBorder="1" applyAlignment="1">
      <alignment horizontal="center" vertical="top" wrapText="1"/>
    </xf>
    <xf numFmtId="181" fontId="14" fillId="27" borderId="18" xfId="0" applyNumberFormat="1" applyFont="1" applyFill="1" applyBorder="1" applyAlignment="1">
      <alignment horizontal="left" vertical="top" wrapText="1"/>
    </xf>
    <xf numFmtId="1" fontId="14" fillId="0" borderId="18" xfId="0" applyNumberFormat="1" applyFont="1" applyBorder="1" applyAlignment="1">
      <alignment horizontal="right" vertical="top" wrapText="1"/>
    </xf>
    <xf numFmtId="176" fontId="14" fillId="0" borderId="18" xfId="0" applyNumberFormat="1" applyFont="1" applyBorder="1" applyAlignment="1">
      <alignment horizontal="right" vertical="top" wrapText="1"/>
    </xf>
    <xf numFmtId="0" fontId="56" fillId="0" borderId="18" xfId="0" applyFont="1" applyBorder="1" applyAlignment="1">
      <alignment vertical="top" wrapText="1"/>
    </xf>
    <xf numFmtId="0" fontId="56" fillId="0" borderId="18" xfId="0" applyFont="1" applyBorder="1" applyAlignment="1">
      <alignment vertical="top" wrapText="1" shrinkToFit="1"/>
    </xf>
    <xf numFmtId="0" fontId="16" fillId="27" borderId="18" xfId="0" applyFont="1" applyFill="1" applyBorder="1"/>
    <xf numFmtId="0" fontId="14" fillId="27" borderId="18" xfId="0" applyFont="1" applyFill="1" applyBorder="1" applyAlignment="1">
      <alignment horizontal="center" vertical="top" wrapText="1"/>
    </xf>
    <xf numFmtId="1" fontId="14" fillId="27" borderId="18" xfId="0" applyNumberFormat="1" applyFont="1" applyFill="1" applyBorder="1" applyAlignment="1">
      <alignment horizontal="right" vertical="top"/>
    </xf>
    <xf numFmtId="0" fontId="16" fillId="27" borderId="18" xfId="0" applyFont="1" applyFill="1" applyBorder="1" applyAlignment="1">
      <alignment vertical="top" wrapText="1"/>
    </xf>
    <xf numFmtId="0" fontId="16" fillId="27" borderId="18" xfId="0" applyFont="1" applyFill="1" applyBorder="1" applyAlignment="1">
      <alignment vertical="top" wrapText="1" shrinkToFit="1"/>
    </xf>
    <xf numFmtId="1" fontId="14" fillId="27" borderId="18" xfId="0" applyNumberFormat="1" applyFont="1" applyFill="1" applyBorder="1" applyAlignment="1">
      <alignment horizontal="right" vertical="top" wrapText="1"/>
    </xf>
    <xf numFmtId="176" fontId="14" fillId="27" borderId="18" xfId="0" applyNumberFormat="1" applyFont="1" applyFill="1" applyBorder="1" applyAlignment="1">
      <alignment horizontal="left" vertical="top" wrapText="1"/>
    </xf>
    <xf numFmtId="178" fontId="14" fillId="0" borderId="18" xfId="0" applyNumberFormat="1" applyFont="1" applyBorder="1" applyAlignment="1">
      <alignment vertical="top" wrapText="1"/>
    </xf>
    <xf numFmtId="0" fontId="16" fillId="0" borderId="18" xfId="0" applyFont="1" applyBorder="1"/>
    <xf numFmtId="179" fontId="14" fillId="0" borderId="18" xfId="0" applyNumberFormat="1" applyFont="1" applyBorder="1" applyAlignment="1">
      <alignment horizontal="right" vertical="top" wrapText="1"/>
    </xf>
    <xf numFmtId="167" fontId="14" fillId="0" borderId="18" xfId="53" applyNumberFormat="1" applyFont="1" applyBorder="1" applyAlignment="1">
      <alignment horizontal="left" vertical="top" wrapText="1"/>
    </xf>
    <xf numFmtId="167" fontId="14" fillId="0" borderId="18" xfId="53" applyNumberFormat="1" applyFont="1" applyBorder="1" applyAlignment="1">
      <alignment horizontal="center" vertical="top" wrapText="1"/>
    </xf>
    <xf numFmtId="3" fontId="14" fillId="27" borderId="18" xfId="0" applyNumberFormat="1" applyFont="1" applyFill="1" applyBorder="1" applyAlignment="1">
      <alignment vertical="top"/>
    </xf>
    <xf numFmtId="167" fontId="14" fillId="0" borderId="18" xfId="53" applyNumberFormat="1" applyFont="1" applyBorder="1" applyAlignment="1">
      <alignment vertical="top" wrapText="1"/>
    </xf>
    <xf numFmtId="4" fontId="14" fillId="27" borderId="18" xfId="53" applyNumberFormat="1" applyFont="1" applyFill="1" applyBorder="1" applyAlignment="1">
      <alignment horizontal="center" vertical="top" wrapText="1"/>
    </xf>
    <xf numFmtId="176" fontId="14" fillId="0" borderId="18" xfId="53" applyNumberFormat="1" applyFont="1" applyBorder="1" applyAlignment="1">
      <alignment horizontal="center" vertical="top" wrapText="1"/>
    </xf>
    <xf numFmtId="0" fontId="14" fillId="0" borderId="18" xfId="53" applyFont="1" applyBorder="1" applyAlignment="1">
      <alignment horizontal="center" vertical="top" wrapText="1"/>
    </xf>
    <xf numFmtId="1" fontId="58" fillId="0" borderId="18" xfId="53" applyNumberFormat="1" applyFont="1" applyBorder="1" applyAlignment="1">
      <alignment horizontal="right" vertical="top" wrapText="1"/>
    </xf>
    <xf numFmtId="178" fontId="58" fillId="0" borderId="18" xfId="53" applyNumberFormat="1" applyFont="1" applyBorder="1" applyAlignment="1">
      <alignment vertical="top"/>
    </xf>
    <xf numFmtId="167" fontId="14" fillId="0" borderId="18" xfId="0" applyNumberFormat="1" applyFont="1" applyBorder="1" applyAlignment="1">
      <alignment vertical="top" wrapText="1"/>
    </xf>
    <xf numFmtId="167" fontId="16" fillId="0" borderId="18" xfId="0" applyNumberFormat="1" applyFont="1" applyBorder="1" applyAlignment="1">
      <alignment horizontal="left" vertical="top" wrapText="1"/>
    </xf>
    <xf numFmtId="167" fontId="14" fillId="27" borderId="18" xfId="0" applyNumberFormat="1" applyFont="1" applyFill="1" applyBorder="1" applyAlignment="1">
      <alignment vertical="top" wrapText="1"/>
    </xf>
    <xf numFmtId="176" fontId="14" fillId="0" borderId="18" xfId="53" applyNumberFormat="1" applyFont="1" applyBorder="1" applyAlignment="1">
      <alignment horizontal="left" vertical="top" wrapText="1"/>
    </xf>
    <xf numFmtId="1" fontId="14" fillId="0" borderId="18" xfId="53" applyNumberFormat="1" applyFont="1" applyBorder="1" applyAlignment="1">
      <alignment horizontal="right" vertical="top" wrapText="1"/>
    </xf>
    <xf numFmtId="178" fontId="14" fillId="0" borderId="18" xfId="53" applyNumberFormat="1" applyFont="1" applyBorder="1" applyAlignment="1">
      <alignment vertical="top"/>
    </xf>
    <xf numFmtId="0" fontId="59" fillId="0" borderId="18" xfId="0" applyFont="1" applyBorder="1" applyAlignment="1">
      <alignment vertical="top" wrapText="1"/>
    </xf>
    <xf numFmtId="177" fontId="15" fillId="27" borderId="20" xfId="0" applyNumberFormat="1" applyFont="1" applyFill="1" applyBorder="1" applyAlignment="1">
      <alignment horizontal="center"/>
    </xf>
    <xf numFmtId="176" fontId="15" fillId="0" borderId="20" xfId="0" applyNumberFormat="1" applyFont="1" applyBorder="1" applyAlignment="1">
      <alignment horizontal="center" vertical="center" wrapText="1"/>
    </xf>
    <xf numFmtId="167" fontId="15" fillId="0" borderId="20" xfId="0" applyNumberFormat="1" applyFont="1" applyBorder="1" applyAlignment="1">
      <alignment vertical="center" wrapText="1"/>
    </xf>
    <xf numFmtId="167" fontId="14" fillId="0" borderId="20" xfId="0" applyNumberFormat="1" applyFont="1" applyBorder="1" applyAlignment="1">
      <alignment horizontal="centerContinuous" wrapText="1"/>
    </xf>
    <xf numFmtId="169" fontId="14" fillId="0" borderId="20" xfId="0" applyNumberFormat="1" applyFont="1" applyBorder="1" applyAlignment="1">
      <alignment horizontal="centerContinuous"/>
    </xf>
    <xf numFmtId="0" fontId="16" fillId="0" borderId="20" xfId="0" applyFont="1" applyBorder="1" applyAlignment="1">
      <alignment vertical="top" wrapText="1"/>
    </xf>
    <xf numFmtId="4" fontId="14" fillId="27" borderId="19" xfId="0" applyNumberFormat="1" applyFont="1" applyFill="1" applyBorder="1" applyAlignment="1">
      <alignment horizontal="center" vertical="top"/>
    </xf>
    <xf numFmtId="176" fontId="14" fillId="0" borderId="19" xfId="0" applyNumberFormat="1" applyFont="1" applyBorder="1" applyAlignment="1">
      <alignment horizontal="left" vertical="top" wrapText="1"/>
    </xf>
    <xf numFmtId="167" fontId="14" fillId="0" borderId="19" xfId="0" applyNumberFormat="1" applyFont="1" applyBorder="1" applyAlignment="1">
      <alignment horizontal="left" vertical="top" wrapText="1"/>
    </xf>
    <xf numFmtId="167" fontId="14" fillId="0" borderId="19" xfId="0" applyNumberFormat="1" applyFont="1" applyBorder="1" applyAlignment="1">
      <alignment horizontal="center" vertical="top" wrapText="1"/>
    </xf>
    <xf numFmtId="0" fontId="14" fillId="0" borderId="19" xfId="0" applyFont="1" applyBorder="1" applyAlignment="1">
      <alignment horizontal="center" vertical="top" wrapText="1"/>
    </xf>
    <xf numFmtId="1" fontId="14" fillId="0" borderId="19" xfId="0" applyNumberFormat="1" applyFont="1" applyBorder="1" applyAlignment="1">
      <alignment horizontal="right" vertical="top"/>
    </xf>
    <xf numFmtId="178" fontId="14" fillId="0" borderId="19" xfId="0" applyNumberFormat="1" applyFont="1" applyBorder="1" applyAlignment="1">
      <alignment vertical="top"/>
    </xf>
    <xf numFmtId="0" fontId="16" fillId="0" borderId="19" xfId="0" applyFont="1" applyBorder="1" applyAlignment="1">
      <alignment vertical="top" wrapText="1"/>
    </xf>
    <xf numFmtId="0" fontId="16" fillId="0" borderId="21" xfId="0" applyFont="1" applyBorder="1" applyAlignment="1">
      <alignment vertical="top" wrapText="1"/>
    </xf>
    <xf numFmtId="1" fontId="14" fillId="0" borderId="22" xfId="0" applyNumberFormat="1" applyFont="1" applyBorder="1" applyAlignment="1">
      <alignment horizontal="right" vertical="top"/>
    </xf>
    <xf numFmtId="0" fontId="16" fillId="0" borderId="23" xfId="0" applyFont="1" applyBorder="1" applyAlignment="1">
      <alignment vertical="top" wrapText="1"/>
    </xf>
    <xf numFmtId="176" fontId="15" fillId="0" borderId="16" xfId="0" applyNumberFormat="1" applyFont="1" applyBorder="1" applyAlignment="1">
      <alignment horizontal="left" vertical="center" wrapText="1"/>
    </xf>
    <xf numFmtId="167" fontId="15" fillId="0" borderId="18" xfId="0" applyNumberFormat="1" applyFont="1" applyBorder="1" applyAlignment="1">
      <alignment horizontal="center" vertical="top" wrapText="1"/>
    </xf>
    <xf numFmtId="4" fontId="14" fillId="27" borderId="1" xfId="0" applyNumberFormat="1" applyFont="1" applyFill="1" applyBorder="1" applyAlignment="1">
      <alignment horizontal="center" vertical="top"/>
    </xf>
    <xf numFmtId="176" fontId="15" fillId="0" borderId="18" xfId="0" applyNumberFormat="1" applyFont="1" applyBorder="1" applyAlignment="1">
      <alignment horizontal="center" vertical="center" wrapText="1"/>
    </xf>
    <xf numFmtId="4" fontId="14" fillId="27" borderId="1" xfId="0" applyNumberFormat="1" applyFont="1" applyFill="1" applyBorder="1" applyAlignment="1">
      <alignment horizontal="center" vertical="top" wrapText="1"/>
    </xf>
    <xf numFmtId="178" fontId="14" fillId="0" borderId="1" xfId="0" applyNumberFormat="1" applyFont="1" applyBorder="1" applyAlignment="1">
      <alignment vertical="top" wrapText="1"/>
    </xf>
    <xf numFmtId="4" fontId="14" fillId="0" borderId="18" xfId="0" applyNumberFormat="1" applyFont="1" applyBorder="1" applyAlignment="1">
      <alignment horizontal="center" vertical="top" wrapText="1"/>
    </xf>
    <xf numFmtId="4" fontId="14" fillId="27" borderId="21" xfId="0" applyNumberFormat="1" applyFont="1" applyFill="1" applyBorder="1" applyAlignment="1">
      <alignment horizontal="center" vertical="top"/>
    </xf>
    <xf numFmtId="176" fontId="14" fillId="0" borderId="21" xfId="0" applyNumberFormat="1" applyFont="1" applyBorder="1" applyAlignment="1">
      <alignment horizontal="left" vertical="top" wrapText="1"/>
    </xf>
    <xf numFmtId="167" fontId="14" fillId="0" borderId="21" xfId="0" applyNumberFormat="1" applyFont="1" applyBorder="1" applyAlignment="1">
      <alignment horizontal="left" vertical="top" wrapText="1"/>
    </xf>
    <xf numFmtId="167" fontId="14" fillId="0" borderId="24" xfId="0" applyNumberFormat="1" applyFont="1" applyBorder="1" applyAlignment="1">
      <alignment horizontal="center" vertical="top" wrapText="1"/>
    </xf>
    <xf numFmtId="0" fontId="14" fillId="0" borderId="21" xfId="0" applyFont="1" applyBorder="1" applyAlignment="1">
      <alignment horizontal="center" vertical="top" wrapText="1"/>
    </xf>
    <xf numFmtId="1" fontId="14" fillId="0" borderId="24" xfId="0" applyNumberFormat="1" applyFont="1" applyBorder="1" applyAlignment="1">
      <alignment horizontal="right" vertical="top"/>
    </xf>
    <xf numFmtId="178" fontId="14" fillId="0" borderId="21" xfId="0" applyNumberFormat="1" applyFont="1" applyBorder="1" applyAlignment="1">
      <alignment vertical="top"/>
    </xf>
    <xf numFmtId="178" fontId="14" fillId="0" borderId="0" xfId="0" applyNumberFormat="1" applyFont="1" applyAlignment="1">
      <alignment vertical="top"/>
    </xf>
    <xf numFmtId="0" fontId="14" fillId="0" borderId="16" xfId="0" applyFont="1" applyBorder="1" applyAlignment="1">
      <alignment vertical="center"/>
    </xf>
    <xf numFmtId="178" fontId="14" fillId="0" borderId="18" xfId="0" applyNumberFormat="1" applyFont="1" applyBorder="1" applyAlignment="1" applyProtection="1">
      <alignment vertical="top"/>
      <protection locked="0"/>
    </xf>
    <xf numFmtId="0" fontId="14" fillId="0" borderId="18" xfId="0" applyFont="1" applyBorder="1" applyAlignment="1">
      <alignment vertical="center"/>
    </xf>
    <xf numFmtId="0" fontId="14" fillId="0" borderId="1" xfId="0" applyFont="1" applyBorder="1" applyAlignment="1">
      <alignment vertical="center"/>
    </xf>
    <xf numFmtId="178" fontId="58" fillId="0" borderId="18" xfId="53" applyNumberFormat="1" applyFont="1" applyBorder="1" applyAlignment="1" applyProtection="1">
      <alignment vertical="top"/>
      <protection locked="0"/>
    </xf>
    <xf numFmtId="178" fontId="14" fillId="0" borderId="18" xfId="53" applyNumberFormat="1" applyFont="1" applyBorder="1" applyAlignment="1" applyProtection="1">
      <alignment vertical="top"/>
      <protection locked="0"/>
    </xf>
    <xf numFmtId="0" fontId="14" fillId="0" borderId="21" xfId="0" applyFont="1" applyBorder="1" applyAlignment="1">
      <alignment vertical="center"/>
    </xf>
    <xf numFmtId="0" fontId="14" fillId="0" borderId="20" xfId="0" applyFont="1" applyBorder="1" applyAlignment="1">
      <alignment vertical="center"/>
    </xf>
    <xf numFmtId="0" fontId="14" fillId="0" borderId="19" xfId="0" applyFont="1" applyBorder="1" applyAlignment="1">
      <alignment vertical="center"/>
    </xf>
    <xf numFmtId="7" fontId="64" fillId="23" borderId="0" xfId="82" applyNumberFormat="1" applyFont="1" applyAlignment="1">
      <alignment horizontal="centerContinuous" vertical="center"/>
    </xf>
    <xf numFmtId="1" fontId="15" fillId="23" borderId="0" xfId="82" applyNumberFormat="1" applyFont="1" applyAlignment="1">
      <alignment horizontal="centerContinuous" vertical="top"/>
    </xf>
    <xf numFmtId="0" fontId="15" fillId="23" borderId="0" xfId="82" applyFont="1" applyAlignment="1">
      <alignment horizontal="centerContinuous" vertical="center"/>
    </xf>
    <xf numFmtId="0" fontId="63" fillId="23" borderId="0" xfId="82"/>
    <xf numFmtId="7" fontId="65" fillId="23" borderId="0" xfId="82" applyNumberFormat="1" applyFont="1" applyAlignment="1">
      <alignment horizontal="centerContinuous" vertical="center"/>
    </xf>
    <xf numFmtId="1" fontId="14" fillId="23" borderId="0" xfId="82" applyNumberFormat="1" applyFont="1" applyAlignment="1">
      <alignment horizontal="centerContinuous" vertical="top"/>
    </xf>
    <xf numFmtId="0" fontId="63" fillId="23" borderId="0" xfId="82" applyAlignment="1">
      <alignment horizontal="centerContinuous" vertical="center"/>
    </xf>
    <xf numFmtId="7" fontId="63" fillId="23" borderId="0" xfId="82" applyNumberFormat="1" applyAlignment="1">
      <alignment horizontal="right"/>
    </xf>
    <xf numFmtId="0" fontId="63" fillId="23" borderId="0" xfId="82" applyAlignment="1">
      <alignment vertical="top"/>
    </xf>
    <xf numFmtId="7" fontId="63" fillId="23" borderId="0" xfId="82" applyNumberFormat="1" applyAlignment="1">
      <alignment vertical="center"/>
    </xf>
    <xf numFmtId="2" fontId="63" fillId="23" borderId="0" xfId="82" applyNumberFormat="1"/>
    <xf numFmtId="7" fontId="63" fillId="23" borderId="25" xfId="82" applyNumberFormat="1" applyBorder="1" applyAlignment="1">
      <alignment horizontal="center"/>
    </xf>
    <xf numFmtId="0" fontId="63" fillId="23" borderId="25" xfId="82" applyBorder="1" applyAlignment="1">
      <alignment horizontal="center" vertical="top"/>
    </xf>
    <xf numFmtId="0" fontId="63" fillId="23" borderId="26" xfId="82" applyBorder="1" applyAlignment="1">
      <alignment horizontal="center"/>
    </xf>
    <xf numFmtId="0" fontId="63" fillId="23" borderId="25" xfId="82" applyBorder="1" applyAlignment="1">
      <alignment horizontal="center"/>
    </xf>
    <xf numFmtId="0" fontId="63" fillId="23" borderId="27" xfId="82" applyBorder="1" applyAlignment="1">
      <alignment horizontal="center"/>
    </xf>
    <xf numFmtId="7" fontId="63" fillId="23" borderId="27" xfId="82" applyNumberFormat="1" applyBorder="1" applyAlignment="1">
      <alignment horizontal="right"/>
    </xf>
    <xf numFmtId="7" fontId="63" fillId="23" borderId="28" xfId="82" applyNumberFormat="1" applyBorder="1" applyAlignment="1">
      <alignment horizontal="right"/>
    </xf>
    <xf numFmtId="0" fontId="63" fillId="23" borderId="29" xfId="82" applyBorder="1" applyAlignment="1">
      <alignment vertical="top"/>
    </xf>
    <xf numFmtId="0" fontId="63" fillId="23" borderId="30" xfId="82" applyBorder="1"/>
    <xf numFmtId="0" fontId="63" fillId="23" borderId="29" xfId="82" applyBorder="1" applyAlignment="1">
      <alignment horizontal="center"/>
    </xf>
    <xf numFmtId="0" fontId="63" fillId="23" borderId="31" xfId="82" applyBorder="1"/>
    <xf numFmtId="0" fontId="63" fillId="23" borderId="31" xfId="82" applyBorder="1" applyAlignment="1">
      <alignment horizontal="center"/>
    </xf>
    <xf numFmtId="7" fontId="63" fillId="23" borderId="31" xfId="82" applyNumberFormat="1" applyBorder="1" applyAlignment="1">
      <alignment horizontal="right"/>
    </xf>
    <xf numFmtId="0" fontId="63" fillId="23" borderId="29" xfId="82" applyBorder="1" applyAlignment="1">
      <alignment horizontal="right"/>
    </xf>
    <xf numFmtId="7" fontId="63" fillId="23" borderId="32" xfId="82" applyNumberFormat="1" applyBorder="1" applyAlignment="1">
      <alignment horizontal="right"/>
    </xf>
    <xf numFmtId="7" fontId="63" fillId="23" borderId="36" xfId="82" applyNumberFormat="1" applyBorder="1" applyAlignment="1">
      <alignment horizontal="right"/>
    </xf>
    <xf numFmtId="0" fontId="63" fillId="23" borderId="36" xfId="82" applyBorder="1" applyAlignment="1">
      <alignment horizontal="right"/>
    </xf>
    <xf numFmtId="7" fontId="63" fillId="23" borderId="32" xfId="82" applyNumberFormat="1" applyBorder="1" applyAlignment="1">
      <alignment horizontal="right" vertical="center"/>
    </xf>
    <xf numFmtId="0" fontId="67" fillId="23" borderId="37" xfId="82" applyFont="1" applyBorder="1" applyAlignment="1">
      <alignment horizontal="center" vertical="center"/>
    </xf>
    <xf numFmtId="7" fontId="63" fillId="23" borderId="37" xfId="82" applyNumberFormat="1" applyBorder="1" applyAlignment="1">
      <alignment horizontal="right" vertical="center"/>
    </xf>
    <xf numFmtId="0" fontId="63" fillId="23" borderId="0" xfId="82" applyAlignment="1">
      <alignment vertical="center"/>
    </xf>
    <xf numFmtId="0" fontId="67" fillId="23" borderId="39" xfId="82" applyFont="1" applyBorder="1" applyAlignment="1">
      <alignment vertical="top"/>
    </xf>
    <xf numFmtId="167" fontId="67" fillId="26" borderId="39" xfId="82" applyNumberFormat="1" applyFont="1" applyFill="1" applyBorder="1" applyAlignment="1">
      <alignment horizontal="left" vertical="center"/>
    </xf>
    <xf numFmtId="1" fontId="63" fillId="23" borderId="40" xfId="82" applyNumberFormat="1" applyBorder="1" applyAlignment="1">
      <alignment horizontal="center" vertical="top"/>
    </xf>
    <xf numFmtId="0" fontId="63" fillId="23" borderId="40" xfId="82" applyBorder="1" applyAlignment="1">
      <alignment horizontal="center" vertical="top"/>
    </xf>
    <xf numFmtId="7" fontId="63" fillId="23" borderId="39" xfId="82" applyNumberFormat="1" applyBorder="1" applyAlignment="1">
      <alignment horizontal="right"/>
    </xf>
    <xf numFmtId="4" fontId="14" fillId="27" borderId="1" xfId="82" applyNumberFormat="1" applyFont="1" applyFill="1" applyBorder="1" applyAlignment="1">
      <alignment horizontal="center" vertical="top" wrapText="1"/>
    </xf>
    <xf numFmtId="176" fontId="14" fillId="0" borderId="41" xfId="82" applyNumberFormat="1" applyFont="1" applyFill="1" applyBorder="1" applyAlignment="1">
      <alignment horizontal="left" vertical="top" wrapText="1"/>
    </xf>
    <xf numFmtId="167" fontId="14" fillId="0" borderId="41" xfId="82" applyNumberFormat="1" applyFont="1" applyFill="1" applyBorder="1" applyAlignment="1">
      <alignment horizontal="left" vertical="top" wrapText="1"/>
    </xf>
    <xf numFmtId="167" fontId="14" fillId="0" borderId="41" xfId="82" applyNumberFormat="1" applyFont="1" applyFill="1" applyBorder="1" applyAlignment="1">
      <alignment horizontal="center" vertical="top" wrapText="1"/>
    </xf>
    <xf numFmtId="0" fontId="14" fillId="23" borderId="41" xfId="82" applyFont="1" applyBorder="1" applyAlignment="1">
      <alignment horizontal="center" vertical="top" wrapText="1"/>
    </xf>
    <xf numFmtId="1" fontId="14" fillId="23" borderId="41" xfId="82" applyNumberFormat="1" applyFont="1" applyBorder="1" applyAlignment="1">
      <alignment horizontal="right" vertical="top"/>
    </xf>
    <xf numFmtId="178" fontId="14" fillId="27" borderId="41" xfId="82" applyNumberFormat="1" applyFont="1" applyFill="1" applyBorder="1" applyAlignment="1" applyProtection="1">
      <alignment vertical="top"/>
      <protection locked="0"/>
    </xf>
    <xf numFmtId="178" fontId="14" fillId="23" borderId="41" xfId="82" applyNumberFormat="1" applyFont="1" applyBorder="1" applyAlignment="1">
      <alignment vertical="top"/>
    </xf>
    <xf numFmtId="177" fontId="14" fillId="27" borderId="1" xfId="82" applyNumberFormat="1" applyFont="1" applyFill="1" applyBorder="1" applyAlignment="1">
      <alignment horizontal="center" vertical="top"/>
    </xf>
    <xf numFmtId="176" fontId="14" fillId="0" borderId="41" xfId="82" applyNumberFormat="1" applyFont="1" applyFill="1" applyBorder="1" applyAlignment="1">
      <alignment horizontal="center" vertical="top" wrapText="1"/>
    </xf>
    <xf numFmtId="0" fontId="63" fillId="0" borderId="0" xfId="82" applyFill="1"/>
    <xf numFmtId="0" fontId="67" fillId="0" borderId="39" xfId="82" applyFont="1" applyFill="1" applyBorder="1" applyAlignment="1">
      <alignment vertical="top"/>
    </xf>
    <xf numFmtId="167" fontId="67" fillId="0" borderId="39" xfId="82" applyNumberFormat="1" applyFont="1" applyFill="1" applyBorder="1" applyAlignment="1">
      <alignment horizontal="left" vertical="center" wrapText="1"/>
    </xf>
    <xf numFmtId="1" fontId="63" fillId="0" borderId="40" xfId="82" applyNumberFormat="1" applyFill="1" applyBorder="1" applyAlignment="1">
      <alignment horizontal="center" vertical="top"/>
    </xf>
    <xf numFmtId="1" fontId="63" fillId="23" borderId="40" xfId="82" applyNumberFormat="1" applyBorder="1" applyAlignment="1">
      <alignment vertical="top"/>
    </xf>
    <xf numFmtId="4" fontId="14" fillId="27" borderId="1" xfId="82" applyNumberFormat="1" applyFont="1" applyFill="1" applyBorder="1" applyAlignment="1">
      <alignment horizontal="center" vertical="top"/>
    </xf>
    <xf numFmtId="176" fontId="14" fillId="0" borderId="41" xfId="82" applyNumberFormat="1" applyFont="1" applyFill="1" applyBorder="1" applyAlignment="1">
      <alignment horizontal="left" vertical="top"/>
    </xf>
    <xf numFmtId="176" fontId="14" fillId="0" borderId="41" xfId="82" applyNumberFormat="1" applyFont="1" applyFill="1" applyBorder="1" applyAlignment="1">
      <alignment horizontal="right" vertical="top" wrapText="1"/>
    </xf>
    <xf numFmtId="1" fontId="14" fillId="23" borderId="41" xfId="82" applyNumberFormat="1" applyFont="1" applyBorder="1" applyAlignment="1">
      <alignment horizontal="right" vertical="top" wrapText="1"/>
    </xf>
    <xf numFmtId="0" fontId="63" fillId="0" borderId="39" xfId="82" applyFill="1" applyBorder="1" applyAlignment="1">
      <alignment horizontal="center" vertical="top"/>
    </xf>
    <xf numFmtId="0" fontId="63" fillId="23" borderId="40" xfId="82" applyBorder="1" applyAlignment="1">
      <alignment vertical="top"/>
    </xf>
    <xf numFmtId="167" fontId="14" fillId="0" borderId="41" xfId="53" applyNumberFormat="1" applyFont="1" applyBorder="1" applyAlignment="1">
      <alignment vertical="top" wrapText="1"/>
    </xf>
    <xf numFmtId="167" fontId="14" fillId="0" borderId="41" xfId="53" applyNumberFormat="1" applyFont="1" applyBorder="1" applyAlignment="1">
      <alignment horizontal="center" vertical="top" wrapText="1"/>
    </xf>
    <xf numFmtId="167" fontId="14" fillId="0" borderId="41" xfId="53" applyNumberFormat="1" applyFont="1" applyBorder="1" applyAlignment="1">
      <alignment horizontal="left" vertical="top" wrapText="1"/>
    </xf>
    <xf numFmtId="167" fontId="14" fillId="0" borderId="41" xfId="82" applyNumberFormat="1" applyFont="1" applyFill="1" applyBorder="1" applyAlignment="1">
      <alignment vertical="top" wrapText="1"/>
    </xf>
    <xf numFmtId="0" fontId="63" fillId="0" borderId="39" xfId="82" applyFill="1" applyBorder="1" applyAlignment="1">
      <alignment vertical="top"/>
    </xf>
    <xf numFmtId="178" fontId="14" fillId="27" borderId="41" xfId="82" applyNumberFormat="1" applyFont="1" applyFill="1" applyBorder="1" applyAlignment="1">
      <alignment vertical="top"/>
    </xf>
    <xf numFmtId="179" fontId="14" fillId="23" borderId="41" xfId="82" applyNumberFormat="1" applyFont="1" applyBorder="1" applyAlignment="1">
      <alignment horizontal="right" vertical="top" wrapText="1"/>
    </xf>
    <xf numFmtId="4" fontId="14" fillId="27" borderId="1" xfId="53" applyNumberFormat="1" applyFont="1" applyFill="1" applyBorder="1" applyAlignment="1">
      <alignment horizontal="center" vertical="top" wrapText="1"/>
    </xf>
    <xf numFmtId="176" fontId="14" fillId="0" borderId="41" xfId="53" applyNumberFormat="1" applyFont="1" applyBorder="1" applyAlignment="1">
      <alignment horizontal="left" vertical="top" wrapText="1"/>
    </xf>
    <xf numFmtId="0" fontId="14" fillId="0" borderId="41" xfId="53" applyFont="1" applyBorder="1" applyAlignment="1">
      <alignment horizontal="center" vertical="top" wrapText="1"/>
    </xf>
    <xf numFmtId="1" fontId="14" fillId="0" borderId="41" xfId="53" applyNumberFormat="1" applyFont="1" applyBorder="1" applyAlignment="1">
      <alignment horizontal="right" vertical="top" wrapText="1"/>
    </xf>
    <xf numFmtId="178" fontId="14" fillId="27" borderId="41" xfId="53" applyNumberFormat="1" applyFont="1" applyFill="1" applyBorder="1" applyAlignment="1" applyProtection="1">
      <alignment vertical="top"/>
      <protection locked="0"/>
    </xf>
    <xf numFmtId="178" fontId="14" fillId="0" borderId="41" xfId="53" applyNumberFormat="1" applyFont="1" applyBorder="1" applyAlignment="1">
      <alignment vertical="top"/>
    </xf>
    <xf numFmtId="0" fontId="63" fillId="23" borderId="42" xfId="82" applyBorder="1" applyAlignment="1">
      <alignment horizontal="left" vertical="top"/>
    </xf>
    <xf numFmtId="167" fontId="67" fillId="26" borderId="42" xfId="82" applyNumberFormat="1" applyFont="1" applyFill="1" applyBorder="1" applyAlignment="1">
      <alignment horizontal="left" vertical="center" wrapText="1"/>
    </xf>
    <xf numFmtId="1" fontId="63" fillId="23" borderId="43" xfId="82" applyNumberFormat="1" applyBorder="1" applyAlignment="1">
      <alignment horizontal="center" vertical="top"/>
    </xf>
    <xf numFmtId="0" fontId="63" fillId="23" borderId="43" xfId="82" applyBorder="1" applyAlignment="1">
      <alignment vertical="top"/>
    </xf>
    <xf numFmtId="0" fontId="63" fillId="23" borderId="43" xfId="82" applyBorder="1" applyAlignment="1">
      <alignment horizontal="center" vertical="top"/>
    </xf>
    <xf numFmtId="7" fontId="63" fillId="23" borderId="42" xfId="82" applyNumberFormat="1" applyBorder="1" applyAlignment="1">
      <alignment horizontal="right"/>
    </xf>
    <xf numFmtId="7" fontId="63" fillId="23" borderId="44" xfId="82" applyNumberFormat="1" applyBorder="1" applyAlignment="1">
      <alignment horizontal="right"/>
    </xf>
    <xf numFmtId="0" fontId="67" fillId="23" borderId="44" xfId="82" applyFont="1" applyBorder="1" applyAlignment="1">
      <alignment horizontal="center" vertical="center"/>
    </xf>
    <xf numFmtId="7" fontId="63" fillId="23" borderId="44" xfId="82" applyNumberFormat="1" applyBorder="1" applyAlignment="1">
      <alignment horizontal="right" vertical="center"/>
    </xf>
    <xf numFmtId="176" fontId="14" fillId="23" borderId="1" xfId="82" applyNumberFormat="1" applyFont="1" applyBorder="1" applyAlignment="1">
      <alignment horizontal="left" vertical="top" wrapText="1"/>
    </xf>
    <xf numFmtId="167" fontId="14" fillId="0" borderId="1" xfId="82" applyNumberFormat="1" applyFont="1" applyFill="1" applyBorder="1" applyAlignment="1">
      <alignment horizontal="left" vertical="top" wrapText="1"/>
    </xf>
    <xf numFmtId="167" fontId="14" fillId="23" borderId="1" xfId="82" applyNumberFormat="1" applyFont="1" applyBorder="1" applyAlignment="1">
      <alignment horizontal="center" vertical="top" wrapText="1"/>
    </xf>
    <xf numFmtId="0" fontId="14" fillId="23" borderId="1" xfId="82" applyFont="1" applyBorder="1" applyAlignment="1">
      <alignment horizontal="center" vertical="top" wrapText="1"/>
    </xf>
    <xf numFmtId="1" fontId="14" fillId="23" borderId="1" xfId="82" applyNumberFormat="1" applyFont="1" applyBorder="1" applyAlignment="1">
      <alignment horizontal="right" vertical="top" wrapText="1"/>
    </xf>
    <xf numFmtId="178" fontId="14" fillId="27" borderId="1" xfId="82" applyNumberFormat="1" applyFont="1" applyFill="1" applyBorder="1" applyAlignment="1" applyProtection="1">
      <alignment vertical="top"/>
      <protection locked="0"/>
    </xf>
    <xf numFmtId="178" fontId="14" fillId="23" borderId="1" xfId="82" applyNumberFormat="1" applyFont="1" applyBorder="1" applyAlignment="1">
      <alignment vertical="top"/>
    </xf>
    <xf numFmtId="1" fontId="14" fillId="23" borderId="1" xfId="82" applyNumberFormat="1" applyFont="1" applyBorder="1" applyAlignment="1">
      <alignment horizontal="right" vertical="top"/>
    </xf>
    <xf numFmtId="0" fontId="14" fillId="27" borderId="1" xfId="82" applyFont="1" applyFill="1" applyBorder="1" applyAlignment="1">
      <alignment vertical="center"/>
    </xf>
    <xf numFmtId="0" fontId="14" fillId="27" borderId="41" xfId="82" applyFont="1" applyFill="1" applyBorder="1" applyAlignment="1">
      <alignment horizontal="center" vertical="top" wrapText="1"/>
    </xf>
    <xf numFmtId="1" fontId="14" fillId="27" borderId="41" xfId="82" applyNumberFormat="1" applyFont="1" applyFill="1" applyBorder="1" applyAlignment="1">
      <alignment horizontal="right" vertical="top"/>
    </xf>
    <xf numFmtId="167" fontId="14" fillId="23" borderId="1" xfId="82" applyNumberFormat="1" applyFont="1" applyBorder="1" applyAlignment="1">
      <alignment horizontal="left" vertical="top" wrapText="1"/>
    </xf>
    <xf numFmtId="0" fontId="50" fillId="27" borderId="0" xfId="82" applyFont="1" applyFill="1"/>
    <xf numFmtId="4" fontId="14" fillId="28" borderId="1" xfId="71" applyNumberFormat="1" applyFill="1" applyBorder="1" applyAlignment="1">
      <alignment horizontal="center" vertical="top" wrapText="1"/>
    </xf>
    <xf numFmtId="176" fontId="14" fillId="0" borderId="1" xfId="71" applyNumberFormat="1" applyFill="1" applyBorder="1" applyAlignment="1">
      <alignment horizontal="left" vertical="top" wrapText="1"/>
    </xf>
    <xf numFmtId="167" fontId="14" fillId="0" borderId="1" xfId="71" applyNumberFormat="1" applyFill="1" applyBorder="1" applyAlignment="1">
      <alignment horizontal="left" vertical="top" wrapText="1"/>
    </xf>
    <xf numFmtId="0" fontId="14" fillId="0" borderId="1" xfId="71" applyFill="1" applyBorder="1" applyAlignment="1">
      <alignment horizontal="center" vertical="top" wrapText="1"/>
    </xf>
    <xf numFmtId="0" fontId="14" fillId="23" borderId="0" xfId="71"/>
    <xf numFmtId="4" fontId="14" fillId="28" borderId="0" xfId="71" applyNumberFormat="1" applyFill="1" applyAlignment="1">
      <alignment horizontal="center" vertical="top" wrapText="1"/>
    </xf>
    <xf numFmtId="176" fontId="14" fillId="23" borderId="1" xfId="82" applyNumberFormat="1" applyFont="1" applyBorder="1" applyAlignment="1">
      <alignment horizontal="center" vertical="top" wrapText="1"/>
    </xf>
    <xf numFmtId="167" fontId="14" fillId="0" borderId="1" xfId="82" applyNumberFormat="1" applyFont="1" applyFill="1" applyBorder="1" applyAlignment="1">
      <alignment vertical="top" wrapText="1"/>
    </xf>
    <xf numFmtId="0" fontId="50" fillId="27" borderId="0" xfId="82" applyFont="1" applyFill="1" applyAlignment="1">
      <alignment vertical="top"/>
    </xf>
    <xf numFmtId="167" fontId="14" fillId="0" borderId="1" xfId="53" applyNumberFormat="1" applyFont="1" applyBorder="1" applyAlignment="1">
      <alignment horizontal="left" vertical="top" wrapText="1"/>
    </xf>
    <xf numFmtId="4" fontId="14" fillId="0" borderId="1" xfId="82" applyNumberFormat="1" applyFont="1" applyFill="1" applyBorder="1" applyAlignment="1">
      <alignment horizontal="center" vertical="top"/>
    </xf>
    <xf numFmtId="176" fontId="14" fillId="0" borderId="1" xfId="82" applyNumberFormat="1" applyFont="1" applyFill="1" applyBorder="1" applyAlignment="1">
      <alignment horizontal="left" vertical="top" wrapText="1"/>
    </xf>
    <xf numFmtId="167" fontId="14" fillId="0" borderId="1" xfId="82" applyNumberFormat="1" applyFont="1" applyFill="1" applyBorder="1" applyAlignment="1">
      <alignment horizontal="center" vertical="top" wrapText="1"/>
    </xf>
    <xf numFmtId="0" fontId="14" fillId="0" borderId="1" xfId="82" applyFont="1" applyFill="1" applyBorder="1" applyAlignment="1">
      <alignment horizontal="center" vertical="top" wrapText="1"/>
    </xf>
    <xf numFmtId="1" fontId="14" fillId="0" borderId="1" xfId="82" applyNumberFormat="1" applyFont="1" applyFill="1" applyBorder="1" applyAlignment="1">
      <alignment horizontal="right" vertical="top"/>
    </xf>
    <xf numFmtId="178" fontId="14" fillId="0" borderId="1" xfId="82" applyNumberFormat="1" applyFont="1" applyFill="1" applyBorder="1" applyAlignment="1">
      <alignment vertical="top"/>
    </xf>
    <xf numFmtId="176" fontId="14" fillId="0" borderId="1" xfId="82" applyNumberFormat="1" applyFont="1" applyFill="1" applyBorder="1" applyAlignment="1">
      <alignment horizontal="center" vertical="top" wrapText="1"/>
    </xf>
    <xf numFmtId="178" fontId="14" fillId="0" borderId="1" xfId="82" applyNumberFormat="1" applyFont="1" applyFill="1" applyBorder="1" applyAlignment="1" applyProtection="1">
      <alignment vertical="top"/>
      <protection locked="0"/>
    </xf>
    <xf numFmtId="167" fontId="14" fillId="0" borderId="1" xfId="53" applyNumberFormat="1" applyFont="1" applyBorder="1" applyAlignment="1">
      <alignment horizontal="center" vertical="top" wrapText="1"/>
    </xf>
    <xf numFmtId="176" fontId="14" fillId="23" borderId="18" xfId="82" applyNumberFormat="1" applyFont="1" applyBorder="1" applyAlignment="1">
      <alignment horizontal="center" vertical="top" wrapText="1"/>
    </xf>
    <xf numFmtId="167" fontId="14" fillId="23" borderId="18" xfId="82" applyNumberFormat="1" applyFont="1" applyBorder="1" applyAlignment="1">
      <alignment horizontal="center" vertical="top" wrapText="1"/>
    </xf>
    <xf numFmtId="0" fontId="14" fillId="23" borderId="18" xfId="82" applyFont="1" applyBorder="1" applyAlignment="1">
      <alignment horizontal="center" vertical="top" wrapText="1"/>
    </xf>
    <xf numFmtId="178" fontId="14" fillId="27" borderId="18" xfId="82" applyNumberFormat="1" applyFont="1" applyFill="1" applyBorder="1" applyAlignment="1" applyProtection="1">
      <alignment vertical="top"/>
      <protection locked="0"/>
    </xf>
    <xf numFmtId="178" fontId="14" fillId="23" borderId="18" xfId="82" applyNumberFormat="1" applyFont="1" applyBorder="1" applyAlignment="1">
      <alignment vertical="top"/>
    </xf>
    <xf numFmtId="1" fontId="14" fillId="23" borderId="18" xfId="82" applyNumberFormat="1" applyFont="1" applyBorder="1" applyAlignment="1">
      <alignment horizontal="right" vertical="top" wrapText="1"/>
    </xf>
    <xf numFmtId="0" fontId="63" fillId="23" borderId="42" xfId="82" applyBorder="1" applyAlignment="1">
      <alignment horizontal="right" vertical="top"/>
    </xf>
    <xf numFmtId="167" fontId="67" fillId="26" borderId="42" xfId="82" applyNumberFormat="1" applyFont="1" applyFill="1" applyBorder="1" applyAlignment="1">
      <alignment horizontal="left" vertical="center"/>
    </xf>
    <xf numFmtId="7" fontId="63" fillId="23" borderId="43" xfId="82" applyNumberFormat="1" applyBorder="1" applyAlignment="1">
      <alignment horizontal="right"/>
    </xf>
    <xf numFmtId="0" fontId="14" fillId="23" borderId="0" xfId="71" applyAlignment="1">
      <alignment vertical="center"/>
    </xf>
    <xf numFmtId="7" fontId="14" fillId="0" borderId="32" xfId="81" applyNumberFormat="1" applyFill="1" applyBorder="1" applyAlignment="1">
      <alignment horizontal="right"/>
    </xf>
    <xf numFmtId="0" fontId="67" fillId="0" borderId="37" xfId="81" applyFont="1" applyFill="1" applyBorder="1" applyAlignment="1">
      <alignment vertical="top"/>
    </xf>
    <xf numFmtId="167" fontId="67" fillId="0" borderId="37" xfId="81" applyNumberFormat="1" applyFont="1" applyFill="1" applyBorder="1" applyAlignment="1">
      <alignment horizontal="left" vertical="center"/>
    </xf>
    <xf numFmtId="1" fontId="14" fillId="0" borderId="32" xfId="81" applyNumberFormat="1" applyFill="1" applyBorder="1" applyAlignment="1">
      <alignment horizontal="center" vertical="top"/>
    </xf>
    <xf numFmtId="0" fontId="14" fillId="0" borderId="32" xfId="81" applyFill="1" applyBorder="1" applyAlignment="1">
      <alignment horizontal="center" vertical="top"/>
    </xf>
    <xf numFmtId="4" fontId="69" fillId="0" borderId="1" xfId="81" applyNumberFormat="1" applyFont="1" applyFill="1" applyBorder="1" applyAlignment="1">
      <alignment horizontal="center" vertical="top" wrapText="1"/>
    </xf>
    <xf numFmtId="176" fontId="69" fillId="0" borderId="1" xfId="81" applyNumberFormat="1" applyFont="1" applyFill="1" applyBorder="1" applyAlignment="1">
      <alignment horizontal="left" vertical="top" wrapText="1"/>
    </xf>
    <xf numFmtId="167" fontId="69" fillId="0" borderId="1" xfId="81" applyNumberFormat="1" applyFont="1" applyFill="1" applyBorder="1" applyAlignment="1">
      <alignment horizontal="left" vertical="top" wrapText="1"/>
    </xf>
    <xf numFmtId="167" fontId="69" fillId="0" borderId="1" xfId="81" applyNumberFormat="1" applyFont="1" applyFill="1" applyBorder="1" applyAlignment="1">
      <alignment horizontal="center" vertical="top" wrapText="1"/>
    </xf>
    <xf numFmtId="0" fontId="69" fillId="0" borderId="1" xfId="81" applyFont="1" applyFill="1" applyBorder="1" applyAlignment="1">
      <alignment horizontal="center" vertical="top" wrapText="1"/>
    </xf>
    <xf numFmtId="179" fontId="69" fillId="0" borderId="1" xfId="81" applyNumberFormat="1" applyFont="1" applyFill="1" applyBorder="1" applyAlignment="1">
      <alignment horizontal="right" vertical="top" wrapText="1"/>
    </xf>
    <xf numFmtId="178" fontId="69" fillId="0" borderId="1" xfId="81" applyNumberFormat="1" applyFont="1" applyFill="1" applyBorder="1" applyAlignment="1" applyProtection="1">
      <alignment vertical="top"/>
      <protection locked="0"/>
    </xf>
    <xf numFmtId="176" fontId="69" fillId="0" borderId="1" xfId="81" applyNumberFormat="1" applyFont="1" applyFill="1" applyBorder="1" applyAlignment="1">
      <alignment horizontal="center" vertical="top" wrapText="1"/>
    </xf>
    <xf numFmtId="167" fontId="69" fillId="0" borderId="1" xfId="75" applyNumberFormat="1" applyFont="1" applyBorder="1" applyAlignment="1">
      <alignment horizontal="left" vertical="top" wrapText="1"/>
    </xf>
    <xf numFmtId="167" fontId="69" fillId="0" borderId="1" xfId="75" applyNumberFormat="1" applyFont="1" applyBorder="1" applyAlignment="1">
      <alignment horizontal="center" vertical="top" wrapText="1"/>
    </xf>
    <xf numFmtId="4" fontId="14" fillId="23" borderId="1" xfId="82" applyNumberFormat="1" applyFont="1" applyBorder="1" applyAlignment="1">
      <alignment horizontal="center" vertical="top" wrapText="1"/>
    </xf>
    <xf numFmtId="176" fontId="14" fillId="0" borderId="1" xfId="76" applyNumberFormat="1" applyFill="1" applyBorder="1" applyAlignment="1">
      <alignment horizontal="right" vertical="top" wrapText="1"/>
    </xf>
    <xf numFmtId="167" fontId="14" fillId="0" borderId="1" xfId="76" applyNumberFormat="1" applyFill="1" applyBorder="1" applyAlignment="1">
      <alignment horizontal="left" vertical="top" wrapText="1"/>
    </xf>
    <xf numFmtId="167" fontId="14" fillId="0" borderId="1" xfId="76" applyNumberFormat="1" applyFill="1" applyBorder="1" applyAlignment="1">
      <alignment horizontal="center" vertical="top" wrapText="1"/>
    </xf>
    <xf numFmtId="0" fontId="14" fillId="0" borderId="1" xfId="76" applyFill="1" applyBorder="1" applyAlignment="1">
      <alignment horizontal="center" vertical="top" wrapText="1"/>
    </xf>
    <xf numFmtId="1" fontId="69" fillId="0" borderId="1" xfId="76" applyNumberFormat="1" applyFont="1" applyFill="1" applyBorder="1" applyAlignment="1">
      <alignment horizontal="right" vertical="top" wrapText="1"/>
    </xf>
    <xf numFmtId="167" fontId="14" fillId="0" borderId="1" xfId="75" applyNumberFormat="1" applyFont="1" applyBorder="1" applyAlignment="1">
      <alignment horizontal="left" vertical="top" wrapText="1"/>
    </xf>
    <xf numFmtId="167" fontId="14" fillId="0" borderId="1" xfId="75" applyNumberFormat="1" applyFont="1" applyBorder="1" applyAlignment="1">
      <alignment horizontal="center" vertical="top" wrapText="1"/>
    </xf>
    <xf numFmtId="7" fontId="14" fillId="23" borderId="32" xfId="71" applyNumberFormat="1" applyBorder="1" applyAlignment="1">
      <alignment horizontal="right" vertical="center"/>
    </xf>
    <xf numFmtId="0" fontId="67" fillId="23" borderId="52" xfId="71" applyFont="1" applyBorder="1" applyAlignment="1">
      <alignment horizontal="center" vertical="center"/>
    </xf>
    <xf numFmtId="7" fontId="14" fillId="23" borderId="53" xfId="71" applyNumberFormat="1" applyBorder="1" applyAlignment="1">
      <alignment horizontal="right" vertical="center"/>
    </xf>
    <xf numFmtId="4" fontId="14" fillId="27" borderId="51" xfId="71" applyNumberFormat="1" applyFill="1" applyBorder="1" applyAlignment="1">
      <alignment horizontal="center" vertical="top" wrapText="1"/>
    </xf>
    <xf numFmtId="1" fontId="69" fillId="0" borderId="1" xfId="71" applyNumberFormat="1" applyFont="1" applyFill="1" applyBorder="1" applyAlignment="1">
      <alignment horizontal="right" vertical="top" wrapText="1"/>
    </xf>
    <xf numFmtId="178" fontId="69" fillId="27" borderId="1" xfId="71" applyNumberFormat="1" applyFont="1" applyFill="1" applyBorder="1" applyAlignment="1" applyProtection="1">
      <alignment vertical="top"/>
      <protection locked="0"/>
    </xf>
    <xf numFmtId="178" fontId="69" fillId="0" borderId="1" xfId="71" applyNumberFormat="1" applyFont="1" applyFill="1" applyBorder="1" applyAlignment="1">
      <alignment vertical="top"/>
    </xf>
    <xf numFmtId="7" fontId="14" fillId="23" borderId="45" xfId="71" applyNumberFormat="1" applyBorder="1" applyAlignment="1">
      <alignment horizontal="right" vertical="center"/>
    </xf>
    <xf numFmtId="0" fontId="67" fillId="23" borderId="54" xfId="71" applyFont="1" applyBorder="1" applyAlignment="1">
      <alignment horizontal="center" vertical="center"/>
    </xf>
    <xf numFmtId="7" fontId="14" fillId="23" borderId="44" xfId="71" applyNumberFormat="1" applyBorder="1" applyAlignment="1">
      <alignment horizontal="right" vertical="center"/>
    </xf>
    <xf numFmtId="7" fontId="14" fillId="23" borderId="55" xfId="71" applyNumberFormat="1" applyBorder="1" applyAlignment="1">
      <alignment horizontal="right" vertical="center"/>
    </xf>
    <xf numFmtId="0" fontId="63" fillId="23" borderId="32" xfId="82" applyBorder="1" applyAlignment="1">
      <alignment horizontal="right"/>
    </xf>
    <xf numFmtId="0" fontId="63" fillId="23" borderId="56" xfId="82" applyBorder="1" applyAlignment="1">
      <alignment vertical="top"/>
    </xf>
    <xf numFmtId="0" fontId="41" fillId="23" borderId="57" xfId="82" applyFont="1" applyBorder="1" applyAlignment="1">
      <alignment horizontal="centerContinuous"/>
    </xf>
    <xf numFmtId="0" fontId="63" fillId="23" borderId="57" xfId="82" applyBorder="1" applyAlignment="1">
      <alignment horizontal="centerContinuous"/>
    </xf>
    <xf numFmtId="0" fontId="63" fillId="23" borderId="58" xfId="82" applyBorder="1" applyAlignment="1">
      <alignment horizontal="right"/>
    </xf>
    <xf numFmtId="0" fontId="63" fillId="23" borderId="32" xfId="82" applyBorder="1" applyAlignment="1">
      <alignment horizontal="right" vertical="center"/>
    </xf>
    <xf numFmtId="0" fontId="63" fillId="23" borderId="0" xfId="82" applyAlignment="1">
      <alignment horizontal="right" vertical="center"/>
    </xf>
    <xf numFmtId="0" fontId="63" fillId="23" borderId="61" xfId="82" applyBorder="1" applyAlignment="1">
      <alignment horizontal="right" vertical="center"/>
    </xf>
    <xf numFmtId="0" fontId="67" fillId="23" borderId="65" xfId="82" applyFont="1" applyBorder="1" applyAlignment="1">
      <alignment horizontal="center"/>
    </xf>
    <xf numFmtId="1" fontId="70" fillId="23" borderId="66" xfId="82" applyNumberFormat="1" applyFont="1" applyBorder="1" applyAlignment="1">
      <alignment horizontal="left"/>
    </xf>
    <xf numFmtId="1" fontId="63" fillId="23" borderId="66" xfId="82" applyNumberFormat="1" applyBorder="1" applyAlignment="1">
      <alignment horizontal="center"/>
    </xf>
    <xf numFmtId="1" fontId="63" fillId="23" borderId="66" xfId="82" applyNumberFormat="1" applyBorder="1"/>
    <xf numFmtId="7" fontId="15" fillId="23" borderId="67" xfId="82" applyNumberFormat="1" applyFont="1" applyBorder="1" applyAlignment="1">
      <alignment horizontal="right"/>
    </xf>
    <xf numFmtId="7" fontId="63" fillId="23" borderId="67" xfId="82" applyNumberFormat="1" applyBorder="1" applyAlignment="1">
      <alignment horizontal="right"/>
    </xf>
    <xf numFmtId="0" fontId="67" fillId="23" borderId="69" xfId="82" applyFont="1" applyBorder="1" applyAlignment="1">
      <alignment horizontal="center" vertical="center"/>
    </xf>
    <xf numFmtId="7" fontId="63" fillId="23" borderId="69" xfId="82" applyNumberFormat="1" applyBorder="1" applyAlignment="1">
      <alignment horizontal="right"/>
    </xf>
    <xf numFmtId="7" fontId="63" fillId="23" borderId="70" xfId="82" applyNumberFormat="1" applyBorder="1" applyAlignment="1">
      <alignment horizontal="right"/>
    </xf>
    <xf numFmtId="7" fontId="63" fillId="23" borderId="75" xfId="82" applyNumberFormat="1" applyBorder="1" applyAlignment="1">
      <alignment horizontal="right"/>
    </xf>
    <xf numFmtId="0" fontId="63" fillId="23" borderId="76" xfId="82" applyBorder="1" applyAlignment="1">
      <alignment vertical="top"/>
    </xf>
    <xf numFmtId="0" fontId="63" fillId="23" borderId="13" xfId="82" applyBorder="1"/>
    <xf numFmtId="0" fontId="63" fillId="23" borderId="13" xfId="82" applyBorder="1" applyAlignment="1">
      <alignment horizontal="center"/>
    </xf>
    <xf numFmtId="7" fontId="63" fillId="23" borderId="13" xfId="82" applyNumberFormat="1" applyBorder="1" applyAlignment="1">
      <alignment horizontal="right"/>
    </xf>
    <xf numFmtId="0" fontId="63" fillId="23" borderId="17" xfId="82" applyBorder="1" applyAlignment="1">
      <alignment horizontal="right"/>
    </xf>
    <xf numFmtId="0" fontId="63" fillId="23" borderId="0" xfId="82" applyAlignment="1">
      <alignment horizontal="right"/>
    </xf>
    <xf numFmtId="0" fontId="63" fillId="23" borderId="0" xfId="82" applyAlignment="1">
      <alignment horizontal="center"/>
    </xf>
    <xf numFmtId="182" fontId="14" fillId="0" borderId="1" xfId="83" applyNumberFormat="1" applyFont="1" applyFill="1" applyBorder="1" applyAlignment="1">
      <alignment horizontal="right" vertical="top" wrapText="1"/>
    </xf>
    <xf numFmtId="178" fontId="14" fillId="0" borderId="1" xfId="71" applyNumberFormat="1" applyFill="1" applyBorder="1" applyAlignment="1" applyProtection="1">
      <alignment vertical="top"/>
      <protection locked="0"/>
    </xf>
    <xf numFmtId="178" fontId="14" fillId="23" borderId="1" xfId="71" applyNumberFormat="1" applyBorder="1" applyAlignment="1">
      <alignment vertical="top"/>
    </xf>
    <xf numFmtId="176" fontId="14" fillId="23" borderId="77" xfId="82" applyNumberFormat="1" applyFont="1" applyBorder="1" applyAlignment="1">
      <alignment horizontal="left" vertical="top" wrapText="1"/>
    </xf>
    <xf numFmtId="167" fontId="14" fillId="23" borderId="77" xfId="82" applyNumberFormat="1" applyFont="1" applyBorder="1" applyAlignment="1">
      <alignment horizontal="left" vertical="top" wrapText="1"/>
    </xf>
    <xf numFmtId="167" fontId="14" fillId="23" borderId="77" xfId="82" applyNumberFormat="1" applyFont="1" applyBorder="1" applyAlignment="1">
      <alignment horizontal="center" vertical="top" wrapText="1"/>
    </xf>
    <xf numFmtId="0" fontId="14" fillId="23" borderId="77" xfId="82" applyFont="1" applyBorder="1" applyAlignment="1">
      <alignment horizontal="center" vertical="top" wrapText="1"/>
    </xf>
    <xf numFmtId="176" fontId="14" fillId="0" borderId="18" xfId="71" applyNumberFormat="1" applyFill="1" applyBorder="1" applyAlignment="1">
      <alignment horizontal="left" vertical="top" wrapText="1"/>
    </xf>
    <xf numFmtId="167" fontId="14" fillId="0" borderId="18" xfId="71" applyNumberFormat="1" applyFill="1" applyBorder="1" applyAlignment="1">
      <alignment horizontal="left" vertical="top" wrapText="1"/>
    </xf>
    <xf numFmtId="167" fontId="14" fillId="0" borderId="18" xfId="71" applyNumberFormat="1" applyFill="1" applyBorder="1" applyAlignment="1">
      <alignment horizontal="center" vertical="top" wrapText="1"/>
    </xf>
    <xf numFmtId="0" fontId="14" fillId="0" borderId="18" xfId="71" applyFill="1" applyBorder="1" applyAlignment="1">
      <alignment horizontal="center" vertical="top" wrapText="1"/>
    </xf>
    <xf numFmtId="176" fontId="14" fillId="23" borderId="78" xfId="71" applyNumberFormat="1" applyBorder="1" applyAlignment="1">
      <alignment horizontal="center" vertical="top" wrapText="1"/>
    </xf>
    <xf numFmtId="167" fontId="14" fillId="0" borderId="78" xfId="71" applyNumberFormat="1" applyFill="1" applyBorder="1" applyAlignment="1">
      <alignment horizontal="left" vertical="top" wrapText="1"/>
    </xf>
    <xf numFmtId="167" fontId="14" fillId="0" borderId="78" xfId="71" applyNumberFormat="1" applyFill="1" applyBorder="1" applyAlignment="1">
      <alignment horizontal="center" vertical="top" wrapText="1"/>
    </xf>
    <xf numFmtId="0" fontId="14" fillId="0" borderId="78" xfId="71" applyFill="1" applyBorder="1" applyAlignment="1">
      <alignment horizontal="center" vertical="top" wrapText="1"/>
    </xf>
    <xf numFmtId="176" fontId="14" fillId="23" borderId="77" xfId="82" applyNumberFormat="1" applyFont="1" applyBorder="1" applyAlignment="1">
      <alignment horizontal="center" vertical="top" wrapText="1"/>
    </xf>
    <xf numFmtId="167" fontId="14" fillId="0" borderId="77" xfId="53" applyNumberFormat="1" applyFont="1" applyBorder="1" applyAlignment="1">
      <alignment horizontal="left" vertical="top" wrapText="1"/>
    </xf>
    <xf numFmtId="1" fontId="14" fillId="23" borderId="77" xfId="82" applyNumberFormat="1" applyFont="1" applyBorder="1" applyAlignment="1">
      <alignment horizontal="right" vertical="top" wrapText="1"/>
    </xf>
    <xf numFmtId="178" fontId="14" fillId="27" borderId="77" xfId="82" applyNumberFormat="1" applyFont="1" applyFill="1" applyBorder="1" applyAlignment="1" applyProtection="1">
      <alignment vertical="top"/>
      <protection locked="0"/>
    </xf>
    <xf numFmtId="178" fontId="14" fillId="23" borderId="77" xfId="82" applyNumberFormat="1" applyFont="1" applyBorder="1" applyAlignment="1">
      <alignment vertical="top"/>
    </xf>
    <xf numFmtId="176" fontId="14" fillId="0" borderId="78" xfId="53" applyNumberFormat="1" applyFont="1" applyBorder="1" applyAlignment="1">
      <alignment horizontal="center" vertical="top" wrapText="1"/>
    </xf>
    <xf numFmtId="167" fontId="14" fillId="0" borderId="78" xfId="53" applyNumberFormat="1" applyFont="1" applyBorder="1" applyAlignment="1">
      <alignment horizontal="left" vertical="top" wrapText="1"/>
    </xf>
    <xf numFmtId="167" fontId="14" fillId="0" borderId="78" xfId="53" applyNumberFormat="1" applyFont="1" applyBorder="1" applyAlignment="1">
      <alignment horizontal="center" vertical="top" wrapText="1"/>
    </xf>
    <xf numFmtId="0" fontId="14" fillId="0" borderId="78" xfId="53" applyFont="1" applyBorder="1" applyAlignment="1">
      <alignment horizontal="center" vertical="top" wrapText="1"/>
    </xf>
    <xf numFmtId="1" fontId="14" fillId="0" borderId="78" xfId="53" applyNumberFormat="1" applyFont="1" applyBorder="1" applyAlignment="1">
      <alignment horizontal="right" vertical="top" wrapText="1"/>
    </xf>
    <xf numFmtId="178" fontId="14" fillId="27" borderId="78" xfId="53" applyNumberFormat="1" applyFont="1" applyFill="1" applyBorder="1" applyAlignment="1" applyProtection="1">
      <alignment vertical="top"/>
      <protection locked="0"/>
    </xf>
    <xf numFmtId="178" fontId="14" fillId="0" borderId="78" xfId="53" applyNumberFormat="1" applyFont="1" applyBorder="1" applyAlignment="1">
      <alignment vertical="top"/>
    </xf>
    <xf numFmtId="4" fontId="14" fillId="0" borderId="1" xfId="0" applyNumberFormat="1" applyFont="1" applyBorder="1" applyAlignment="1">
      <alignment horizontal="center" vertical="top" wrapText="1"/>
    </xf>
    <xf numFmtId="176" fontId="14" fillId="0" borderId="41" xfId="0" applyNumberFormat="1" applyFont="1" applyBorder="1" applyAlignment="1">
      <alignment horizontal="left" vertical="top" wrapText="1"/>
    </xf>
    <xf numFmtId="167" fontId="14" fillId="0" borderId="41" xfId="0" applyNumberFormat="1" applyFont="1" applyBorder="1" applyAlignment="1">
      <alignment horizontal="left" vertical="top" wrapText="1"/>
    </xf>
    <xf numFmtId="167" fontId="14" fillId="0" borderId="41" xfId="0" applyNumberFormat="1" applyFont="1" applyBorder="1" applyAlignment="1">
      <alignment horizontal="center" vertical="top" wrapText="1"/>
    </xf>
    <xf numFmtId="0" fontId="14" fillId="0" borderId="41" xfId="0" applyFont="1" applyBorder="1" applyAlignment="1">
      <alignment horizontal="center" vertical="top" wrapText="1"/>
    </xf>
    <xf numFmtId="176" fontId="14" fillId="0" borderId="41" xfId="0" applyNumberFormat="1" applyFont="1" applyBorder="1" applyAlignment="1">
      <alignment horizontal="center" vertical="top" wrapText="1"/>
    </xf>
    <xf numFmtId="176" fontId="14" fillId="0" borderId="41" xfId="0" applyNumberFormat="1" applyFont="1" applyBorder="1" applyAlignment="1">
      <alignment horizontal="right" vertical="top" wrapText="1"/>
    </xf>
    <xf numFmtId="1" fontId="14" fillId="0" borderId="41" xfId="0" applyNumberFormat="1" applyFont="1" applyBorder="1" applyAlignment="1">
      <alignment horizontal="right" vertical="top" wrapText="1"/>
    </xf>
    <xf numFmtId="178" fontId="14" fillId="0" borderId="41" xfId="0" applyNumberFormat="1" applyFont="1" applyBorder="1" applyAlignment="1" applyProtection="1">
      <alignment vertical="top"/>
      <protection locked="0"/>
    </xf>
    <xf numFmtId="178" fontId="14" fillId="0" borderId="41" xfId="0" applyNumberFormat="1" applyFont="1" applyBorder="1" applyAlignment="1">
      <alignment vertical="top"/>
    </xf>
    <xf numFmtId="167" fontId="14" fillId="0" borderId="41" xfId="0" applyNumberFormat="1" applyFont="1" applyBorder="1" applyAlignment="1">
      <alignment vertical="top" wrapText="1"/>
    </xf>
    <xf numFmtId="167" fontId="14" fillId="0" borderId="1" xfId="0" applyNumberFormat="1" applyFont="1" applyBorder="1" applyAlignment="1">
      <alignment horizontal="left" vertical="top" wrapText="1"/>
    </xf>
    <xf numFmtId="167" fontId="14"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1" fontId="14" fillId="0" borderId="1" xfId="0" applyNumberFormat="1" applyFont="1" applyBorder="1" applyAlignment="1">
      <alignment horizontal="right" vertical="top" wrapText="1"/>
    </xf>
    <xf numFmtId="178" fontId="14" fillId="0" borderId="1" xfId="0" applyNumberFormat="1" applyFont="1" applyBorder="1" applyAlignment="1" applyProtection="1">
      <alignment vertical="top"/>
      <protection locked="0"/>
    </xf>
    <xf numFmtId="176" fontId="14" fillId="0" borderId="1" xfId="0" applyNumberFormat="1" applyFont="1" applyBorder="1" applyAlignment="1">
      <alignment horizontal="center" vertical="top" wrapText="1"/>
    </xf>
    <xf numFmtId="167" fontId="14" fillId="0" borderId="1" xfId="0" applyNumberFormat="1" applyFont="1" applyBorder="1" applyAlignment="1">
      <alignment vertical="top" wrapText="1"/>
    </xf>
    <xf numFmtId="4" fontId="14" fillId="0" borderId="1" xfId="53" applyNumberFormat="1" applyFont="1" applyBorder="1" applyAlignment="1">
      <alignment horizontal="center" vertical="top" wrapText="1"/>
    </xf>
    <xf numFmtId="0" fontId="63" fillId="0" borderId="0" xfId="82" applyFill="1" applyAlignment="1">
      <alignment vertical="center"/>
    </xf>
    <xf numFmtId="7" fontId="0" fillId="0" borderId="32" xfId="0" applyNumberFormat="1" applyBorder="1" applyAlignment="1">
      <alignment horizontal="right" vertical="center"/>
    </xf>
    <xf numFmtId="0" fontId="67" fillId="0" borderId="37" xfId="0" applyFont="1" applyBorder="1" applyAlignment="1">
      <alignment horizontal="center" vertical="center"/>
    </xf>
    <xf numFmtId="7" fontId="0" fillId="0" borderId="37" xfId="0" applyNumberFormat="1" applyBorder="1" applyAlignment="1">
      <alignment horizontal="right" vertical="center"/>
    </xf>
    <xf numFmtId="1" fontId="68" fillId="0" borderId="32" xfId="0" applyNumberFormat="1" applyFont="1" applyBorder="1" applyAlignment="1">
      <alignment horizontal="left" vertical="center" wrapText="1"/>
    </xf>
    <xf numFmtId="0" fontId="0" fillId="0" borderId="0" xfId="0" applyAlignment="1">
      <alignment vertical="center" wrapText="1"/>
    </xf>
    <xf numFmtId="7" fontId="0" fillId="0" borderId="32" xfId="0" applyNumberFormat="1" applyBorder="1" applyAlignment="1">
      <alignment horizontal="right"/>
    </xf>
    <xf numFmtId="0" fontId="67" fillId="0" borderId="39" xfId="0" applyFont="1" applyBorder="1" applyAlignment="1">
      <alignment vertical="top"/>
    </xf>
    <xf numFmtId="167" fontId="67" fillId="26" borderId="39" xfId="0" applyNumberFormat="1" applyFont="1" applyFill="1" applyBorder="1" applyAlignment="1">
      <alignment horizontal="left" vertical="center"/>
    </xf>
    <xf numFmtId="1" fontId="0" fillId="0" borderId="40" xfId="0" applyNumberFormat="1" applyBorder="1" applyAlignment="1">
      <alignment horizontal="center" vertical="top"/>
    </xf>
    <xf numFmtId="0" fontId="0" fillId="0" borderId="40" xfId="0" applyBorder="1" applyAlignment="1">
      <alignment horizontal="center" vertical="top"/>
    </xf>
    <xf numFmtId="7" fontId="0" fillId="0" borderId="39" xfId="0" applyNumberFormat="1" applyBorder="1" applyAlignment="1">
      <alignment horizontal="right"/>
    </xf>
    <xf numFmtId="1" fontId="14" fillId="0" borderId="41" xfId="0" applyNumberFormat="1" applyFont="1" applyBorder="1" applyAlignment="1">
      <alignment horizontal="right" vertical="top"/>
    </xf>
    <xf numFmtId="178" fontId="14" fillId="27" borderId="41" xfId="0" applyNumberFormat="1" applyFont="1" applyFill="1" applyBorder="1" applyAlignment="1" applyProtection="1">
      <alignment vertical="top"/>
      <protection locked="0"/>
    </xf>
    <xf numFmtId="167" fontId="67" fillId="0" borderId="39" xfId="0" applyNumberFormat="1" applyFont="1" applyBorder="1" applyAlignment="1">
      <alignment horizontal="left" vertical="center" wrapText="1"/>
    </xf>
    <xf numFmtId="1" fontId="0" fillId="0" borderId="40" xfId="0" applyNumberFormat="1" applyBorder="1" applyAlignment="1">
      <alignment vertical="top"/>
    </xf>
    <xf numFmtId="178" fontId="14" fillId="27" borderId="18" xfId="0" applyNumberFormat="1" applyFont="1" applyFill="1" applyBorder="1" applyAlignment="1" applyProtection="1">
      <alignment vertical="top"/>
      <protection locked="0"/>
    </xf>
    <xf numFmtId="0" fontId="0" fillId="0" borderId="39" xfId="0" applyBorder="1" applyAlignment="1">
      <alignment horizontal="center" vertical="top"/>
    </xf>
    <xf numFmtId="0" fontId="0" fillId="0" borderId="40" xfId="0" applyBorder="1" applyAlignment="1">
      <alignment vertical="top"/>
    </xf>
    <xf numFmtId="0" fontId="0" fillId="0" borderId="39" xfId="0" applyBorder="1" applyAlignment="1">
      <alignment vertical="top"/>
    </xf>
    <xf numFmtId="0" fontId="14" fillId="27" borderId="41" xfId="0" applyFont="1" applyFill="1" applyBorder="1" applyAlignment="1">
      <alignment horizontal="center" vertical="top" wrapText="1"/>
    </xf>
    <xf numFmtId="1" fontId="14" fillId="27" borderId="41" xfId="0" applyNumberFormat="1" applyFont="1" applyFill="1" applyBorder="1" applyAlignment="1">
      <alignment horizontal="right" vertical="top"/>
    </xf>
    <xf numFmtId="178" fontId="14" fillId="27" borderId="41" xfId="0" applyNumberFormat="1" applyFont="1" applyFill="1" applyBorder="1" applyAlignment="1">
      <alignment vertical="top"/>
    </xf>
    <xf numFmtId="177" fontId="14" fillId="27" borderId="1" xfId="0" applyNumberFormat="1" applyFont="1" applyFill="1" applyBorder="1" applyAlignment="1">
      <alignment horizontal="center" vertical="top"/>
    </xf>
    <xf numFmtId="4" fontId="14" fillId="0" borderId="1" xfId="0" applyNumberFormat="1" applyFont="1" applyBorder="1" applyAlignment="1">
      <alignment horizontal="center" vertical="top"/>
    </xf>
    <xf numFmtId="1" fontId="14" fillId="0" borderId="1" xfId="0" applyNumberFormat="1" applyFont="1" applyBorder="1" applyAlignment="1">
      <alignment horizontal="right" vertical="top"/>
    </xf>
    <xf numFmtId="164" fontId="0" fillId="0" borderId="32" xfId="0" applyNumberFormat="1" applyBorder="1" applyAlignment="1">
      <alignment horizontal="right"/>
    </xf>
    <xf numFmtId="7" fontId="0" fillId="0" borderId="44" xfId="0" applyNumberFormat="1" applyBorder="1" applyAlignment="1">
      <alignment horizontal="right" vertical="center"/>
    </xf>
    <xf numFmtId="0" fontId="67" fillId="0" borderId="44" xfId="0" applyFont="1" applyBorder="1" applyAlignment="1">
      <alignment horizontal="center" vertical="center"/>
    </xf>
    <xf numFmtId="7" fontId="14" fillId="0" borderId="44" xfId="0" applyNumberFormat="1" applyFont="1" applyBorder="1" applyAlignment="1">
      <alignment horizontal="right" vertical="center"/>
    </xf>
    <xf numFmtId="0" fontId="0" fillId="0" borderId="41" xfId="0" applyBorder="1" applyAlignment="1">
      <alignment vertical="center" wrapText="1"/>
    </xf>
    <xf numFmtId="0" fontId="0" fillId="0" borderId="79" xfId="0" applyBorder="1" applyAlignment="1">
      <alignment vertical="center" wrapText="1"/>
    </xf>
    <xf numFmtId="1" fontId="68" fillId="23" borderId="33" xfId="82" applyNumberFormat="1" applyFont="1" applyBorder="1" applyAlignment="1">
      <alignment horizontal="left" vertical="center" wrapText="1"/>
    </xf>
    <xf numFmtId="0" fontId="63" fillId="23" borderId="34" xfId="82" applyBorder="1" applyAlignment="1">
      <alignment vertical="center" wrapText="1"/>
    </xf>
    <xf numFmtId="0" fontId="63" fillId="23" borderId="35" xfId="82" applyBorder="1" applyAlignment="1">
      <alignment vertical="center" wrapText="1"/>
    </xf>
    <xf numFmtId="0" fontId="41" fillId="23" borderId="33" xfId="82" applyFont="1" applyBorder="1" applyAlignment="1">
      <alignment vertical="top"/>
    </xf>
    <xf numFmtId="0" fontId="63" fillId="23" borderId="34" xfId="82" applyBorder="1"/>
    <xf numFmtId="0" fontId="63" fillId="23" borderId="35" xfId="82" applyBorder="1"/>
    <xf numFmtId="1" fontId="68" fillId="23" borderId="32" xfId="82" applyNumberFormat="1" applyFont="1" applyBorder="1" applyAlignment="1">
      <alignment horizontal="left" vertical="center" wrapText="1"/>
    </xf>
    <xf numFmtId="0" fontId="63" fillId="23" borderId="0" xfId="82" applyAlignment="1">
      <alignment vertical="center" wrapText="1"/>
    </xf>
    <xf numFmtId="0" fontId="63" fillId="23" borderId="38" xfId="82" applyBorder="1" applyAlignment="1">
      <alignment vertical="center" wrapText="1"/>
    </xf>
    <xf numFmtId="1" fontId="68" fillId="23" borderId="45" xfId="82" applyNumberFormat="1" applyFont="1" applyBorder="1" applyAlignment="1">
      <alignment horizontal="left" vertical="center" wrapText="1"/>
    </xf>
    <xf numFmtId="1" fontId="68" fillId="23" borderId="46" xfId="82" applyNumberFormat="1" applyFont="1" applyBorder="1" applyAlignment="1">
      <alignment horizontal="left" vertical="center" wrapText="1"/>
    </xf>
    <xf numFmtId="1" fontId="68" fillId="23" borderId="47" xfId="82" applyNumberFormat="1" applyFont="1" applyBorder="1" applyAlignment="1">
      <alignment horizontal="left" vertical="center" wrapText="1"/>
    </xf>
    <xf numFmtId="1" fontId="68" fillId="23" borderId="48" xfId="82" applyNumberFormat="1" applyFont="1" applyBorder="1" applyAlignment="1">
      <alignment horizontal="left" vertical="center" wrapText="1"/>
    </xf>
    <xf numFmtId="1" fontId="68" fillId="23" borderId="49" xfId="82" applyNumberFormat="1" applyFont="1" applyBorder="1" applyAlignment="1">
      <alignment horizontal="left" vertical="center" wrapText="1"/>
    </xf>
    <xf numFmtId="1" fontId="68" fillId="23" borderId="50" xfId="82" applyNumberFormat="1" applyFont="1" applyBorder="1" applyAlignment="1">
      <alignment horizontal="left" vertical="center" wrapText="1"/>
    </xf>
    <xf numFmtId="0" fontId="63" fillId="23" borderId="46" xfId="82" applyBorder="1" applyAlignment="1">
      <alignment vertical="center" wrapText="1"/>
    </xf>
    <xf numFmtId="0" fontId="63" fillId="23" borderId="47" xfId="82" applyBorder="1" applyAlignment="1">
      <alignment vertical="center" wrapText="1"/>
    </xf>
    <xf numFmtId="1" fontId="68" fillId="23" borderId="32" xfId="71" applyNumberFormat="1" applyFont="1" applyBorder="1" applyAlignment="1">
      <alignment horizontal="left" vertical="center" wrapText="1"/>
    </xf>
    <xf numFmtId="0" fontId="14" fillId="23" borderId="0" xfId="71" applyAlignment="1">
      <alignment vertical="center" wrapText="1"/>
    </xf>
    <xf numFmtId="0" fontId="14" fillId="23" borderId="38" xfId="71" applyBorder="1" applyAlignment="1">
      <alignment vertical="center" wrapText="1"/>
    </xf>
    <xf numFmtId="1" fontId="68" fillId="0" borderId="32" xfId="0" applyNumberFormat="1" applyFont="1" applyBorder="1" applyAlignment="1">
      <alignment horizontal="left" vertical="center" wrapText="1"/>
    </xf>
    <xf numFmtId="0" fontId="0" fillId="0" borderId="0" xfId="0" applyAlignment="1">
      <alignment vertical="center" wrapText="1"/>
    </xf>
    <xf numFmtId="0" fontId="0" fillId="0" borderId="38" xfId="0" applyBorder="1" applyAlignment="1">
      <alignment vertical="center" wrapText="1"/>
    </xf>
    <xf numFmtId="1" fontId="68" fillId="0" borderId="33" xfId="0" applyNumberFormat="1" applyFont="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1" fontId="68" fillId="0" borderId="45" xfId="0" applyNumberFormat="1" applyFont="1" applyBorder="1" applyAlignment="1">
      <alignment horizontal="left" vertical="center" wrapText="1"/>
    </xf>
    <xf numFmtId="0" fontId="0" fillId="0" borderId="46" xfId="0" applyBorder="1" applyAlignment="1">
      <alignment vertical="center" wrapText="1"/>
    </xf>
    <xf numFmtId="0" fontId="0" fillId="0" borderId="47" xfId="0" applyBorder="1" applyAlignment="1">
      <alignment vertical="center" wrapText="1"/>
    </xf>
    <xf numFmtId="1" fontId="70" fillId="23" borderId="62" xfId="82" applyNumberFormat="1" applyFont="1" applyBorder="1" applyAlignment="1">
      <alignment horizontal="left" vertical="center" wrapText="1"/>
    </xf>
    <xf numFmtId="0" fontId="63" fillId="23" borderId="63" xfId="82" applyBorder="1" applyAlignment="1">
      <alignment vertical="center" wrapText="1"/>
    </xf>
    <xf numFmtId="0" fontId="63" fillId="23" borderId="64" xfId="82" applyBorder="1" applyAlignment="1">
      <alignment vertical="center" wrapText="1"/>
    </xf>
    <xf numFmtId="1" fontId="68" fillId="23" borderId="45" xfId="71" applyNumberFormat="1" applyFont="1" applyBorder="1" applyAlignment="1">
      <alignment horizontal="left" vertical="center" wrapText="1"/>
    </xf>
    <xf numFmtId="0" fontId="14" fillId="23" borderId="46" xfId="71" applyBorder="1" applyAlignment="1">
      <alignment vertical="center" wrapText="1"/>
    </xf>
    <xf numFmtId="0" fontId="14" fillId="23" borderId="47" xfId="71" applyBorder="1" applyAlignment="1">
      <alignment vertical="center" wrapText="1"/>
    </xf>
    <xf numFmtId="0" fontId="41" fillId="23" borderId="59" xfId="82" applyFont="1" applyBorder="1" applyAlignment="1">
      <alignment vertical="center"/>
    </xf>
    <xf numFmtId="0" fontId="63" fillId="23" borderId="60" xfId="82" applyBorder="1" applyAlignment="1">
      <alignment vertical="center"/>
    </xf>
    <xf numFmtId="1" fontId="70" fillId="23" borderId="45" xfId="82" applyNumberFormat="1" applyFont="1" applyBorder="1" applyAlignment="1">
      <alignment horizontal="left" vertical="center" wrapText="1"/>
    </xf>
    <xf numFmtId="0" fontId="71" fillId="23" borderId="68" xfId="82" applyFont="1" applyBorder="1" applyAlignment="1">
      <alignment horizontal="left" vertical="center"/>
    </xf>
    <xf numFmtId="0" fontId="71" fillId="23" borderId="30" xfId="82" applyFont="1" applyBorder="1" applyAlignment="1">
      <alignment horizontal="left" vertical="center"/>
    </xf>
    <xf numFmtId="0" fontId="71" fillId="23" borderId="31" xfId="82" applyFont="1" applyBorder="1" applyAlignment="1">
      <alignment horizontal="left" vertical="center"/>
    </xf>
    <xf numFmtId="0" fontId="71" fillId="23" borderId="62" xfId="82" applyFont="1" applyBorder="1" applyAlignment="1">
      <alignment horizontal="left" vertical="center"/>
    </xf>
    <xf numFmtId="0" fontId="71" fillId="23" borderId="63" xfId="82" applyFont="1" applyBorder="1" applyAlignment="1">
      <alignment horizontal="left" vertical="center"/>
    </xf>
    <xf numFmtId="0" fontId="71" fillId="23" borderId="64" xfId="82" applyFont="1" applyBorder="1" applyAlignment="1">
      <alignment horizontal="left" vertical="center"/>
    </xf>
    <xf numFmtId="0" fontId="63" fillId="23" borderId="71" xfId="82" applyBorder="1"/>
    <xf numFmtId="0" fontId="63" fillId="23" borderId="72" xfId="82" applyBorder="1"/>
    <xf numFmtId="7" fontId="63" fillId="23" borderId="73" xfId="82" applyNumberFormat="1" applyBorder="1" applyAlignment="1">
      <alignment horizontal="center"/>
    </xf>
    <xf numFmtId="0" fontId="63" fillId="23" borderId="74" xfId="82" applyBorder="1"/>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igLine" xfId="26" xr:uid="{00000000-0005-0000-0000-000019000000}"/>
    <cellStyle name="Blank" xfId="27" xr:uid="{00000000-0005-0000-0000-00001A000000}"/>
    <cellStyle name="BLine" xfId="28" xr:uid="{00000000-0005-0000-0000-00001B000000}"/>
    <cellStyle name="C2" xfId="29" xr:uid="{00000000-0005-0000-0000-00001C000000}"/>
    <cellStyle name="C2Sctn" xfId="30" xr:uid="{00000000-0005-0000-0000-00001D000000}"/>
    <cellStyle name="C3" xfId="31" xr:uid="{00000000-0005-0000-0000-00001E000000}"/>
    <cellStyle name="C3Rem" xfId="32" xr:uid="{00000000-0005-0000-0000-00001F000000}"/>
    <cellStyle name="C3Sctn" xfId="33" xr:uid="{00000000-0005-0000-0000-000020000000}"/>
    <cellStyle name="C4" xfId="34" xr:uid="{00000000-0005-0000-0000-000021000000}"/>
    <cellStyle name="C5" xfId="35" xr:uid="{00000000-0005-0000-0000-000022000000}"/>
    <cellStyle name="C6" xfId="36" xr:uid="{00000000-0005-0000-0000-000023000000}"/>
    <cellStyle name="C7" xfId="37" xr:uid="{00000000-0005-0000-0000-000024000000}"/>
    <cellStyle name="C7Create" xfId="38" xr:uid="{00000000-0005-0000-0000-000025000000}"/>
    <cellStyle name="C8" xfId="39" xr:uid="{00000000-0005-0000-0000-000026000000}"/>
    <cellStyle name="C8Sctn" xfId="40" xr:uid="{00000000-0005-0000-0000-000027000000}"/>
    <cellStyle name="Calculation" xfId="41" builtinId="22" customBuiltin="1"/>
    <cellStyle name="Check Cell" xfId="42" builtinId="23" customBuiltin="1"/>
    <cellStyle name="Comma 2" xfId="79" xr:uid="{EC702F96-9D91-4571-A400-9ED7366BB558}"/>
    <cellStyle name="Comma 3" xfId="83" xr:uid="{F5CF4BA9-605B-4882-ADF6-3F3E7DA31441}"/>
    <cellStyle name="Continued" xfId="43" xr:uid="{00000000-0005-0000-0000-00002A000000}"/>
    <cellStyle name="Explanatory Text" xfId="44" builtinId="53" customBuiltin="1"/>
    <cellStyle name="Good" xfId="45" builtinId="26" customBuiltin="1"/>
    <cellStyle name="Heading 1" xfId="46" builtinId="16" customBuiltin="1"/>
    <cellStyle name="Heading 2" xfId="47" builtinId="17" customBuiltin="1"/>
    <cellStyle name="Heading 3" xfId="48" builtinId="18" customBuiltin="1"/>
    <cellStyle name="Heading 4" xfId="49" builtinId="19" customBuiltin="1"/>
    <cellStyle name="Input" xfId="50" builtinId="20" customBuiltin="1"/>
    <cellStyle name="Linked Cell" xfId="51" builtinId="24" customBuiltin="1"/>
    <cellStyle name="Neutral" xfId="52" builtinId="28" customBuiltin="1"/>
    <cellStyle name="Normal" xfId="0" builtinId="0"/>
    <cellStyle name="Normal 2" xfId="53" xr:uid="{00000000-0005-0000-0000-000035000000}"/>
    <cellStyle name="Normal 2 4" xfId="75" xr:uid="{5D6CB844-E1BB-4C5F-A251-B5CE45C6661D}"/>
    <cellStyle name="Normal 3" xfId="71" xr:uid="{00000000-0005-0000-0000-000036000000}"/>
    <cellStyle name="Normal 3 2" xfId="72" xr:uid="{00000000-0005-0000-0000-000037000000}"/>
    <cellStyle name="Normal 3 3" xfId="76" xr:uid="{F7D610A6-F1B0-43CA-882E-01E7C7BBFB3F}"/>
    <cellStyle name="Normal 4" xfId="73" xr:uid="{239962EF-43CF-4B36-9850-DA4DA2FEFADD}"/>
    <cellStyle name="Normal 5" xfId="77" xr:uid="{4127A6B3-BF58-47DE-9414-5BEF173491C3}"/>
    <cellStyle name="Normal 5 2" xfId="78" xr:uid="{8BB8583B-83D7-4848-AE3C-BE6E5CEF99F8}"/>
    <cellStyle name="Normal 6" xfId="74" xr:uid="{C3E37452-A8E4-4781-8BCA-F77D2758683C}"/>
    <cellStyle name="Normal 6 2" xfId="81" xr:uid="{3567B874-72CD-4988-8540-77B356070963}"/>
    <cellStyle name="Normal 7" xfId="80" xr:uid="{81C15755-CDC3-4B9B-AF7F-B2042F850898}"/>
    <cellStyle name="Normal 8" xfId="82" xr:uid="{A6293A45-AB39-481F-98AF-0050B9027768}"/>
    <cellStyle name="Normal_E-Prices Instructions-Checking Tools" xfId="54" xr:uid="{00000000-0005-0000-0000-000038000000}"/>
    <cellStyle name="Normal_Surface Works Pay Items" xfId="55" xr:uid="{00000000-0005-0000-0000-000039000000}"/>
    <cellStyle name="Note" xfId="56" builtinId="10" customBuiltin="1"/>
    <cellStyle name="Null" xfId="57" xr:uid="{00000000-0005-0000-0000-00003B000000}"/>
    <cellStyle name="Output" xfId="58" builtinId="21" customBuiltin="1"/>
    <cellStyle name="Regular" xfId="59" xr:uid="{00000000-0005-0000-0000-00003D000000}"/>
    <cellStyle name="Title" xfId="60" builtinId="15" customBuiltin="1"/>
    <cellStyle name="TitleA" xfId="61" xr:uid="{00000000-0005-0000-0000-00003F000000}"/>
    <cellStyle name="TitleC" xfId="62" xr:uid="{00000000-0005-0000-0000-000040000000}"/>
    <cellStyle name="TitleE8" xfId="63" xr:uid="{00000000-0005-0000-0000-000041000000}"/>
    <cellStyle name="TitleE8x" xfId="64" xr:uid="{00000000-0005-0000-0000-000042000000}"/>
    <cellStyle name="TitleF" xfId="65" xr:uid="{00000000-0005-0000-0000-000043000000}"/>
    <cellStyle name="TitleT" xfId="66" xr:uid="{00000000-0005-0000-0000-000044000000}"/>
    <cellStyle name="TitleYC89" xfId="67" xr:uid="{00000000-0005-0000-0000-000045000000}"/>
    <cellStyle name="TitleZ" xfId="68" xr:uid="{00000000-0005-0000-0000-000046000000}"/>
    <cellStyle name="Total" xfId="69" builtinId="25" customBuiltin="1"/>
    <cellStyle name="Warning Text" xfId="70" builtinId="11" customBuiltin="1"/>
  </cellStyles>
  <dxfs count="514">
    <dxf>
      <font>
        <b/>
        <i val="0"/>
        <condense val="0"/>
        <extend val="0"/>
      </font>
    </dxf>
    <dxf>
      <font>
        <b/>
        <i val="0"/>
        <condense val="0"/>
        <extend val="0"/>
      </font>
    </dxf>
    <dxf>
      <font>
        <b/>
        <i val="0"/>
        <condense val="0"/>
        <extend val="0"/>
      </font>
    </dxf>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spayne\My%20Documents\Specs\E-Prices%20Instructions-Checking%20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spayne/My%20Documents/Specs/E-Prices%20Instructions-Checking%20To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hpheifer\Local%20Settings\Temporary%20Internet%20Files\OLK105\E-Prices%20Instructions-Sample%20with%20chec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Number formats"/>
      <sheetName val="Sample"/>
      <sheetName val="ITEMS "/>
      <sheetName val="Checking Tool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defaultGridColor="0" view="pageBreakPreview" topLeftCell="A16" colorId="8" zoomScale="75" zoomScaleNormal="75" zoomScaleSheetLayoutView="75" workbookViewId="0">
      <selection activeCell="B4" sqref="B4"/>
    </sheetView>
  </sheetViews>
  <sheetFormatPr defaultColWidth="11.42578125" defaultRowHeight="15.75" x14ac:dyDescent="0.25"/>
  <cols>
    <col min="1" max="1" width="124.28515625" style="5" customWidth="1"/>
    <col min="2" max="2" width="23.42578125" style="18" customWidth="1"/>
    <col min="3" max="16384" width="11.42578125" style="2"/>
  </cols>
  <sheetData>
    <row r="1" spans="1:2" ht="20.25" x14ac:dyDescent="0.3">
      <c r="A1" s="1" t="s">
        <v>606</v>
      </c>
      <c r="B1" s="19" t="s">
        <v>869</v>
      </c>
    </row>
    <row r="2" spans="1:2" ht="20.25" x14ac:dyDescent="0.25">
      <c r="A2" s="1"/>
    </row>
    <row r="3" spans="1:2" ht="38.450000000000003" customHeight="1" x14ac:dyDescent="0.2">
      <c r="A3" s="3" t="s">
        <v>683</v>
      </c>
      <c r="B3" s="20"/>
    </row>
    <row r="4" spans="1:2" ht="18" x14ac:dyDescent="0.2">
      <c r="A4" s="4" t="s">
        <v>607</v>
      </c>
      <c r="B4" s="20"/>
    </row>
    <row r="5" spans="1:2" ht="32.450000000000003" customHeight="1" x14ac:dyDescent="0.2">
      <c r="A5" s="6" t="s">
        <v>1239</v>
      </c>
      <c r="B5" s="20"/>
    </row>
    <row r="6" spans="1:2" ht="30.75" customHeight="1" x14ac:dyDescent="0.2">
      <c r="A6" s="6" t="s">
        <v>28</v>
      </c>
      <c r="B6" s="20"/>
    </row>
    <row r="7" spans="1:2" ht="24.6" customHeight="1" x14ac:dyDescent="0.2">
      <c r="A7" s="4" t="s">
        <v>608</v>
      </c>
      <c r="B7" s="20"/>
    </row>
    <row r="8" spans="1:2" ht="45.75" customHeight="1" x14ac:dyDescent="0.2">
      <c r="A8" s="6" t="s">
        <v>894</v>
      </c>
      <c r="B8" s="20"/>
    </row>
    <row r="9" spans="1:2" ht="58.9" customHeight="1" x14ac:dyDescent="0.2">
      <c r="A9" s="6" t="s">
        <v>895</v>
      </c>
      <c r="B9" s="21"/>
    </row>
    <row r="10" spans="1:2" ht="21.6" customHeight="1" x14ac:dyDescent="0.2">
      <c r="A10" s="4" t="s">
        <v>609</v>
      </c>
      <c r="B10" s="20"/>
    </row>
    <row r="11" spans="1:2" ht="40.9" customHeight="1" x14ac:dyDescent="0.2">
      <c r="A11" s="6" t="s">
        <v>1200</v>
      </c>
      <c r="B11" s="20"/>
    </row>
    <row r="12" spans="1:2" ht="75.599999999999994" customHeight="1" x14ac:dyDescent="0.2">
      <c r="A12" s="6" t="s">
        <v>1201</v>
      </c>
      <c r="B12" s="20"/>
    </row>
    <row r="13" spans="1:2" ht="113.45" customHeight="1" x14ac:dyDescent="0.2">
      <c r="A13" s="6" t="s">
        <v>1601</v>
      </c>
      <c r="B13" s="20"/>
    </row>
    <row r="14" spans="1:2" ht="21" customHeight="1" x14ac:dyDescent="0.2">
      <c r="A14" s="4" t="s">
        <v>18</v>
      </c>
      <c r="B14" s="20"/>
    </row>
    <row r="15" spans="1:2" s="14" customFormat="1" ht="63.6" customHeight="1" x14ac:dyDescent="0.25">
      <c r="A15" s="6" t="s">
        <v>938</v>
      </c>
      <c r="B15" s="20"/>
    </row>
    <row r="16" spans="1:2" ht="21" customHeight="1" x14ac:dyDescent="0.2">
      <c r="A16" s="4" t="s">
        <v>610</v>
      </c>
      <c r="B16" s="20"/>
    </row>
    <row r="17" spans="1:4" ht="30.6" customHeight="1" x14ac:dyDescent="0.2">
      <c r="A17" s="5" t="s">
        <v>872</v>
      </c>
      <c r="B17" s="20"/>
    </row>
    <row r="18" spans="1:4" ht="43.9" customHeight="1" x14ac:dyDescent="0.2">
      <c r="A18" s="6" t="s">
        <v>1202</v>
      </c>
      <c r="B18" s="20"/>
    </row>
    <row r="19" spans="1:4" ht="47.45" customHeight="1" x14ac:dyDescent="0.2">
      <c r="A19" s="13" t="s">
        <v>873</v>
      </c>
      <c r="B19" s="20"/>
    </row>
    <row r="20" spans="1:4" ht="51.6" customHeight="1" x14ac:dyDescent="0.2">
      <c r="A20" s="6" t="s">
        <v>874</v>
      </c>
      <c r="B20" s="20"/>
    </row>
    <row r="21" spans="1:4" ht="33" customHeight="1" x14ac:dyDescent="0.2">
      <c r="A21" s="4" t="s">
        <v>612</v>
      </c>
      <c r="B21" s="21"/>
      <c r="C21" s="53"/>
      <c r="D21" s="53"/>
    </row>
    <row r="22" spans="1:4" ht="69" customHeight="1" x14ac:dyDescent="0.2">
      <c r="A22" s="6" t="s">
        <v>1203</v>
      </c>
      <c r="B22" s="21"/>
      <c r="C22" s="53"/>
      <c r="D22" s="53"/>
    </row>
    <row r="23" spans="1:4" ht="21" customHeight="1" x14ac:dyDescent="0.2">
      <c r="A23" s="5" t="s">
        <v>875</v>
      </c>
      <c r="B23" s="20"/>
    </row>
    <row r="24" spans="1:4" ht="17.45" customHeight="1" x14ac:dyDescent="0.2">
      <c r="A24" s="5" t="s">
        <v>29</v>
      </c>
      <c r="B24" s="20"/>
    </row>
    <row r="25" spans="1:4" ht="30" x14ac:dyDescent="0.2">
      <c r="A25" s="6" t="s">
        <v>897</v>
      </c>
      <c r="B25" s="21"/>
    </row>
    <row r="26" spans="1:4" ht="47.45" customHeight="1" x14ac:dyDescent="0.2">
      <c r="A26" s="6" t="s">
        <v>898</v>
      </c>
      <c r="B26" s="21"/>
    </row>
    <row r="27" spans="1:4" ht="63.6" customHeight="1" x14ac:dyDescent="0.2">
      <c r="A27" s="26" t="s">
        <v>1220</v>
      </c>
      <c r="B27" s="21"/>
    </row>
    <row r="28" spans="1:4" ht="47.45" customHeight="1" x14ac:dyDescent="0.2">
      <c r="A28" s="26" t="s">
        <v>1219</v>
      </c>
      <c r="B28" s="21"/>
    </row>
    <row r="29" spans="1:4" ht="30" customHeight="1" x14ac:dyDescent="0.2">
      <c r="A29" s="4" t="s">
        <v>611</v>
      </c>
      <c r="B29" s="21"/>
    </row>
    <row r="30" spans="1:4" ht="30" customHeight="1" x14ac:dyDescent="0.2">
      <c r="A30" s="6" t="s">
        <v>13</v>
      </c>
      <c r="B30" s="21"/>
    </row>
    <row r="31" spans="1:4" ht="29.45" customHeight="1" x14ac:dyDescent="0.2">
      <c r="A31" s="4" t="s">
        <v>613</v>
      </c>
      <c r="B31" s="53"/>
      <c r="C31" s="53"/>
      <c r="D31" s="53"/>
    </row>
    <row r="32" spans="1:4" ht="38.450000000000003" customHeight="1" x14ac:dyDescent="0.2">
      <c r="A32" s="5" t="s">
        <v>855</v>
      </c>
      <c r="B32" s="20"/>
    </row>
    <row r="33" spans="1:2" ht="45" x14ac:dyDescent="0.2">
      <c r="A33" s="6" t="s">
        <v>4</v>
      </c>
      <c r="B33" s="20"/>
    </row>
    <row r="35" spans="1:2" x14ac:dyDescent="0.25">
      <c r="A35" s="22" t="s">
        <v>896</v>
      </c>
    </row>
  </sheetData>
  <phoneticPr fontId="18" type="noConversion"/>
  <pageMargins left="0.6" right="0.46" top="0.66" bottom="1" header="0.5" footer="0.5"/>
  <pageSetup scale="64" orientation="portrait" r:id="rId1"/>
  <headerFooter alignWithMargins="0">
    <oddHeader>&amp;L&amp;D&amp;RPage &amp;P of &amp;N</oddHeader>
    <oddFooter>&amp;L&amp;F- &amp;A</oddFooter>
  </headerFooter>
  <rowBreaks count="1" manualBreakCount="1">
    <brk id="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6709-7B43-4D68-8802-50753514B065}">
  <dimension ref="A1:O648"/>
  <sheetViews>
    <sheetView showGridLines="0" showZeros="0" view="pageBreakPreview" topLeftCell="E1" zoomScale="70" zoomScaleNormal="70" zoomScaleSheetLayoutView="70" workbookViewId="0">
      <selection activeCell="J2" sqref="J2:O3"/>
    </sheetView>
  </sheetViews>
  <sheetFormatPr defaultColWidth="8.85546875" defaultRowHeight="12.75" x14ac:dyDescent="0.2"/>
  <cols>
    <col min="1" max="1" width="11.28515625" style="54" customWidth="1"/>
    <col min="2" max="2" width="9" style="51" customWidth="1"/>
    <col min="3" max="3" width="38.85546875" style="52" customWidth="1"/>
    <col min="4" max="4" width="17.42578125" style="51" customWidth="1"/>
    <col min="5" max="5" width="8.28515625" style="51" customWidth="1"/>
    <col min="6" max="7" width="12" style="51" customWidth="1"/>
    <col min="8" max="8" width="17" style="51" customWidth="1"/>
    <col min="9" max="9" width="43.42578125" style="40" customWidth="1"/>
    <col min="10" max="10" width="12.85546875" style="27" customWidth="1"/>
    <col min="11" max="11" width="80.85546875" style="27" customWidth="1"/>
    <col min="12" max="12" width="11.140625" style="27" customWidth="1"/>
    <col min="13" max="13" width="13" style="27" customWidth="1"/>
    <col min="14" max="14" width="12.140625" style="27" customWidth="1"/>
    <col min="15" max="15" width="13.28515625" style="27" customWidth="1"/>
    <col min="16" max="16384" width="8.85546875" style="27"/>
  </cols>
  <sheetData>
    <row r="1" spans="1:15" s="25" customFormat="1" ht="30.6" customHeight="1" x14ac:dyDescent="0.2">
      <c r="A1" s="54"/>
      <c r="B1" s="39"/>
      <c r="C1" s="39"/>
      <c r="D1" s="39"/>
      <c r="E1" s="39"/>
      <c r="F1" s="39"/>
      <c r="G1" s="39"/>
      <c r="H1" s="39"/>
      <c r="I1" s="40"/>
    </row>
    <row r="2" spans="1:15" s="25" customFormat="1" ht="39.950000000000003" customHeight="1" thickBot="1" x14ac:dyDescent="0.3">
      <c r="A2" s="55" t="s">
        <v>203</v>
      </c>
      <c r="B2" s="41" t="s">
        <v>174</v>
      </c>
      <c r="C2" s="42" t="s">
        <v>175</v>
      </c>
      <c r="D2" s="42" t="s">
        <v>401</v>
      </c>
      <c r="E2" s="42" t="s">
        <v>176</v>
      </c>
      <c r="F2" s="42" t="s">
        <v>185</v>
      </c>
      <c r="G2" s="42" t="s">
        <v>172</v>
      </c>
      <c r="H2" s="41" t="s">
        <v>177</v>
      </c>
      <c r="I2" s="42" t="s">
        <v>303</v>
      </c>
      <c r="J2" s="35" t="s">
        <v>1240</v>
      </c>
      <c r="K2" s="23" t="s">
        <v>1241</v>
      </c>
      <c r="L2" s="36" t="s">
        <v>1242</v>
      </c>
      <c r="M2" s="37" t="s">
        <v>1243</v>
      </c>
      <c r="N2" s="36" t="s">
        <v>1244</v>
      </c>
      <c r="O2" s="37" t="s">
        <v>1245</v>
      </c>
    </row>
    <row r="3" spans="1:15" s="25" customFormat="1" ht="30" customHeight="1" thickTop="1" x14ac:dyDescent="0.25">
      <c r="A3" s="56"/>
      <c r="B3" s="43" t="s">
        <v>593</v>
      </c>
      <c r="C3" s="44" t="s">
        <v>196</v>
      </c>
      <c r="D3" s="45"/>
      <c r="E3" s="45"/>
      <c r="F3" s="45"/>
      <c r="G3" s="148"/>
      <c r="H3" s="46"/>
      <c r="I3" s="47"/>
      <c r="J3" s="24" t="str">
        <f t="shared" ref="J3:J66" ca="1" si="0">IF(CELL("protect",$G3)=1, "LOCKED", "")</f>
        <v>LOCKED</v>
      </c>
      <c r="K3" s="15" t="str">
        <f>CLEAN(CONCATENATE(TRIM($A3),TRIM($C3),IF(LEFT($D3)&lt;&gt;"E",TRIM($D3),),TRIM($E3)))</f>
        <v>EARTH AND BASE WORKS</v>
      </c>
      <c r="L3" s="16">
        <f>MATCH(K3,'Pay Items'!$K$1:$K$647,0)</f>
        <v>3</v>
      </c>
      <c r="M3" s="17" t="str">
        <f t="shared" ref="M3:M66" ca="1" si="1">CELL("format",$F3)</f>
        <v>F0</v>
      </c>
      <c r="N3" s="17" t="str">
        <f t="shared" ref="N3:N66" ca="1" si="2">CELL("format",$G3)</f>
        <v>G</v>
      </c>
      <c r="O3" s="17" t="str">
        <f t="shared" ref="O3:O66" ca="1" si="3">CELL("format",$H3)</f>
        <v>F2</v>
      </c>
    </row>
    <row r="4" spans="1:15" s="25" customFormat="1" ht="30" customHeight="1" x14ac:dyDescent="0.2">
      <c r="A4" s="58" t="s">
        <v>246</v>
      </c>
      <c r="B4" s="59" t="s">
        <v>197</v>
      </c>
      <c r="C4" s="60" t="s">
        <v>476</v>
      </c>
      <c r="D4" s="61" t="s">
        <v>573</v>
      </c>
      <c r="E4" s="62" t="s">
        <v>551</v>
      </c>
      <c r="F4" s="63"/>
      <c r="G4" s="149"/>
      <c r="H4" s="64">
        <f t="shared" ref="H4:H9" si="4">ROUND(G4*F4,2)</f>
        <v>0</v>
      </c>
      <c r="I4" s="65"/>
      <c r="J4" s="24" t="str">
        <f t="shared" ca="1" si="0"/>
        <v/>
      </c>
      <c r="K4" s="15" t="str">
        <f t="shared" ref="K4:K67" si="5">CLEAN(CONCATENATE(TRIM($A4),TRIM($C4),IF(LEFT($D4)&lt;&gt;"E",TRIM($D4),),TRIM($E4)))</f>
        <v>A001Clearing and GrubbingCW 3010-R4ha</v>
      </c>
      <c r="L4" s="16">
        <f>MATCH(K4,'Pay Items'!$K$1:$K$647,0)</f>
        <v>4</v>
      </c>
      <c r="M4" s="17" t="str">
        <f t="shared" ca="1" si="1"/>
        <v>F3</v>
      </c>
      <c r="N4" s="17" t="str">
        <f t="shared" ca="1" si="2"/>
        <v>C2</v>
      </c>
      <c r="O4" s="17" t="str">
        <f t="shared" ca="1" si="3"/>
        <v>C2</v>
      </c>
    </row>
    <row r="5" spans="1:15" s="25" customFormat="1" ht="30" customHeight="1" x14ac:dyDescent="0.2">
      <c r="A5" s="66" t="s">
        <v>425</v>
      </c>
      <c r="B5" s="59" t="s">
        <v>184</v>
      </c>
      <c r="C5" s="60" t="s">
        <v>100</v>
      </c>
      <c r="D5" s="67" t="s">
        <v>1273</v>
      </c>
      <c r="E5" s="68" t="s">
        <v>179</v>
      </c>
      <c r="F5" s="69"/>
      <c r="G5" s="149"/>
      <c r="H5" s="64">
        <f t="shared" si="4"/>
        <v>0</v>
      </c>
      <c r="I5" s="70"/>
      <c r="J5" s="24" t="str">
        <f t="shared" ca="1" si="0"/>
        <v/>
      </c>
      <c r="K5" s="15" t="str">
        <f t="shared" si="5"/>
        <v>A002Stripping and Stockpiling TopsoilCW 3110-R22m³</v>
      </c>
      <c r="L5" s="16">
        <f>MATCH(K5,'Pay Items'!$K$1:$K$647,0)</f>
        <v>5</v>
      </c>
      <c r="M5" s="17" t="str">
        <f t="shared" ca="1" si="1"/>
        <v>F0</v>
      </c>
      <c r="N5" s="17" t="str">
        <f t="shared" ca="1" si="2"/>
        <v>C2</v>
      </c>
      <c r="O5" s="17" t="str">
        <f t="shared" ca="1" si="3"/>
        <v>C2</v>
      </c>
    </row>
    <row r="6" spans="1:15" s="25" customFormat="1" ht="30" customHeight="1" x14ac:dyDescent="0.2">
      <c r="A6" s="66" t="s">
        <v>426</v>
      </c>
      <c r="B6" s="59" t="s">
        <v>101</v>
      </c>
      <c r="C6" s="60" t="s">
        <v>104</v>
      </c>
      <c r="D6" s="67" t="s">
        <v>1273</v>
      </c>
      <c r="E6" s="68" t="s">
        <v>179</v>
      </c>
      <c r="F6" s="69"/>
      <c r="G6" s="149"/>
      <c r="H6" s="64">
        <f t="shared" si="4"/>
        <v>0</v>
      </c>
      <c r="I6" s="65"/>
      <c r="J6" s="24" t="str">
        <f t="shared" ca="1" si="0"/>
        <v/>
      </c>
      <c r="K6" s="15" t="str">
        <f t="shared" si="5"/>
        <v>A003ExcavationCW 3110-R22m³</v>
      </c>
      <c r="L6" s="16">
        <f>MATCH(K6,'Pay Items'!$K$1:$K$647,0)</f>
        <v>6</v>
      </c>
      <c r="M6" s="17" t="str">
        <f t="shared" ca="1" si="1"/>
        <v>F0</v>
      </c>
      <c r="N6" s="17" t="str">
        <f t="shared" ca="1" si="2"/>
        <v>C2</v>
      </c>
      <c r="O6" s="17" t="str">
        <f t="shared" ca="1" si="3"/>
        <v>C2</v>
      </c>
    </row>
    <row r="7" spans="1:15" s="25" customFormat="1" ht="30" customHeight="1" x14ac:dyDescent="0.2">
      <c r="A7" s="58" t="s">
        <v>247</v>
      </c>
      <c r="B7" s="59" t="s">
        <v>102</v>
      </c>
      <c r="C7" s="60" t="s">
        <v>93</v>
      </c>
      <c r="D7" s="67" t="s">
        <v>1274</v>
      </c>
      <c r="E7" s="68" t="s">
        <v>178</v>
      </c>
      <c r="F7" s="69"/>
      <c r="G7" s="149"/>
      <c r="H7" s="64">
        <f t="shared" si="4"/>
        <v>0</v>
      </c>
      <c r="I7" s="65"/>
      <c r="J7" s="24" t="str">
        <f t="shared" ca="1" si="0"/>
        <v/>
      </c>
      <c r="K7" s="15" t="str">
        <f t="shared" si="5"/>
        <v>A004Sub-Grade CompactionCW 3110-R22m²</v>
      </c>
      <c r="L7" s="16">
        <f>MATCH(K7,'Pay Items'!$K$1:$K$647,0)</f>
        <v>7</v>
      </c>
      <c r="M7" s="17" t="str">
        <f t="shared" ca="1" si="1"/>
        <v>F0</v>
      </c>
      <c r="N7" s="17" t="str">
        <f t="shared" ca="1" si="2"/>
        <v>C2</v>
      </c>
      <c r="O7" s="17" t="str">
        <f t="shared" ca="1" si="3"/>
        <v>C2</v>
      </c>
    </row>
    <row r="8" spans="1:15" s="25" customFormat="1" ht="39.950000000000003" customHeight="1" x14ac:dyDescent="0.2">
      <c r="A8" s="66" t="s">
        <v>248</v>
      </c>
      <c r="B8" s="59" t="s">
        <v>117</v>
      </c>
      <c r="C8" s="60" t="s">
        <v>1056</v>
      </c>
      <c r="D8" s="67" t="s">
        <v>1274</v>
      </c>
      <c r="E8" s="68" t="s">
        <v>179</v>
      </c>
      <c r="F8" s="69"/>
      <c r="G8" s="149"/>
      <c r="H8" s="64">
        <f t="shared" si="4"/>
        <v>0</v>
      </c>
      <c r="I8" s="70"/>
      <c r="J8" s="24" t="str">
        <f t="shared" ca="1" si="0"/>
        <v/>
      </c>
      <c r="K8" s="15" t="str">
        <f t="shared" si="5"/>
        <v>A005Supplying and Placing Suitable Site Sub-grade MaterialCW 3110-R22m³</v>
      </c>
      <c r="L8" s="16">
        <f>MATCH(K8,'Pay Items'!$K$1:$K$647,0)</f>
        <v>8</v>
      </c>
      <c r="M8" s="17" t="str">
        <f t="shared" ca="1" si="1"/>
        <v>F0</v>
      </c>
      <c r="N8" s="17" t="str">
        <f t="shared" ca="1" si="2"/>
        <v>C2</v>
      </c>
      <c r="O8" s="17" t="str">
        <f t="shared" ca="1" si="3"/>
        <v>C2</v>
      </c>
    </row>
    <row r="9" spans="1:15" s="25" customFormat="1" ht="30" customHeight="1" x14ac:dyDescent="0.2">
      <c r="A9" s="58" t="s">
        <v>1057</v>
      </c>
      <c r="B9" s="59" t="s">
        <v>1591</v>
      </c>
      <c r="C9" s="60" t="s">
        <v>387</v>
      </c>
      <c r="D9" s="67" t="s">
        <v>1274</v>
      </c>
      <c r="E9" s="68" t="s">
        <v>179</v>
      </c>
      <c r="F9" s="69"/>
      <c r="G9" s="149"/>
      <c r="H9" s="64">
        <f t="shared" si="4"/>
        <v>0</v>
      </c>
      <c r="I9" s="70"/>
      <c r="J9" s="24" t="str">
        <f t="shared" ca="1" si="0"/>
        <v/>
      </c>
      <c r="K9" s="15" t="str">
        <f t="shared" si="5"/>
        <v>A005AImported Fill MaterialCW 3110-R22m³</v>
      </c>
      <c r="L9" s="16">
        <f>MATCH(K9,'Pay Items'!$K$1:$K$647,0)</f>
        <v>9</v>
      </c>
      <c r="M9" s="17" t="str">
        <f t="shared" ca="1" si="1"/>
        <v>F0</v>
      </c>
      <c r="N9" s="17" t="str">
        <f t="shared" ca="1" si="2"/>
        <v>C2</v>
      </c>
      <c r="O9" s="17" t="str">
        <f t="shared" ca="1" si="3"/>
        <v>C2</v>
      </c>
    </row>
    <row r="10" spans="1:15" s="25" customFormat="1" ht="39.950000000000003" customHeight="1" x14ac:dyDescent="0.2">
      <c r="A10" s="58" t="s">
        <v>249</v>
      </c>
      <c r="B10" s="59" t="s">
        <v>103</v>
      </c>
      <c r="C10" s="60" t="s">
        <v>1058</v>
      </c>
      <c r="D10" s="67" t="s">
        <v>1274</v>
      </c>
      <c r="E10" s="68"/>
      <c r="F10" s="69"/>
      <c r="G10" s="150"/>
      <c r="H10" s="64"/>
      <c r="I10" s="65" t="s">
        <v>1059</v>
      </c>
      <c r="J10" s="24" t="str">
        <f t="shared" ca="1" si="0"/>
        <v>LOCKED</v>
      </c>
      <c r="K10" s="15" t="str">
        <f t="shared" si="5"/>
        <v>A007Supplying and Placing Sub-base MaterialCW 3110-R22</v>
      </c>
      <c r="L10" s="16">
        <f>MATCH(K10,'Pay Items'!$K$1:$K$647,0)</f>
        <v>10</v>
      </c>
      <c r="M10" s="17" t="str">
        <f t="shared" ca="1" si="1"/>
        <v>F0</v>
      </c>
      <c r="N10" s="17" t="str">
        <f t="shared" ca="1" si="2"/>
        <v>G</v>
      </c>
      <c r="O10" s="17" t="str">
        <f t="shared" ca="1" si="3"/>
        <v>C2</v>
      </c>
    </row>
    <row r="11" spans="1:15" s="25" customFormat="1" ht="30" customHeight="1" x14ac:dyDescent="0.2">
      <c r="A11" s="58" t="s">
        <v>1060</v>
      </c>
      <c r="B11" s="71" t="s">
        <v>338</v>
      </c>
      <c r="C11" s="60" t="s">
        <v>1061</v>
      </c>
      <c r="D11" s="61" t="s">
        <v>173</v>
      </c>
      <c r="E11" s="68" t="s">
        <v>180</v>
      </c>
      <c r="F11" s="69"/>
      <c r="G11" s="149"/>
      <c r="H11" s="64">
        <f t="shared" ref="H11:H26" si="6">ROUND(G11*F11,2)</f>
        <v>0</v>
      </c>
      <c r="I11" s="65" t="s">
        <v>1062</v>
      </c>
      <c r="J11" s="24" t="str">
        <f t="shared" ca="1" si="0"/>
        <v/>
      </c>
      <c r="K11" s="15" t="str">
        <f t="shared" si="5"/>
        <v>A007A150 mm Granular A Limestonetonne</v>
      </c>
      <c r="L11" s="16">
        <f>MATCH(K11,'Pay Items'!$K$1:$K$647,0)</f>
        <v>11</v>
      </c>
      <c r="M11" s="17" t="str">
        <f t="shared" ca="1" si="1"/>
        <v>F0</v>
      </c>
      <c r="N11" s="17" t="str">
        <f t="shared" ca="1" si="2"/>
        <v>C2</v>
      </c>
      <c r="O11" s="17" t="str">
        <f t="shared" ca="1" si="3"/>
        <v>C2</v>
      </c>
    </row>
    <row r="12" spans="1:15" s="25" customFormat="1" ht="30" customHeight="1" x14ac:dyDescent="0.2">
      <c r="A12" s="58" t="s">
        <v>1063</v>
      </c>
      <c r="B12" s="71" t="s">
        <v>338</v>
      </c>
      <c r="C12" s="60" t="s">
        <v>1275</v>
      </c>
      <c r="D12" s="61" t="s">
        <v>173</v>
      </c>
      <c r="E12" s="68" t="s">
        <v>180</v>
      </c>
      <c r="F12" s="69"/>
      <c r="G12" s="149"/>
      <c r="H12" s="64">
        <f t="shared" si="6"/>
        <v>0</v>
      </c>
      <c r="I12" s="65" t="s">
        <v>1216</v>
      </c>
      <c r="J12" s="24" t="str">
        <f t="shared" ca="1" si="0"/>
        <v/>
      </c>
      <c r="K12" s="15" t="str">
        <f t="shared" si="5"/>
        <v>A007A250 mm Granular A ^tonne</v>
      </c>
      <c r="L12" s="16">
        <f>MATCH(K12,'Pay Items'!$K$1:$K$647,0)</f>
        <v>12</v>
      </c>
      <c r="M12" s="17" t="str">
        <f t="shared" ca="1" si="1"/>
        <v>F0</v>
      </c>
      <c r="N12" s="17" t="str">
        <f t="shared" ca="1" si="2"/>
        <v>C2</v>
      </c>
      <c r="O12" s="17" t="str">
        <f t="shared" ca="1" si="3"/>
        <v>C2</v>
      </c>
    </row>
    <row r="13" spans="1:15" s="25" customFormat="1" ht="30" customHeight="1" x14ac:dyDescent="0.2">
      <c r="A13" s="58" t="s">
        <v>1064</v>
      </c>
      <c r="B13" s="71" t="s">
        <v>338</v>
      </c>
      <c r="C13" s="60" t="s">
        <v>1065</v>
      </c>
      <c r="D13" s="61" t="s">
        <v>173</v>
      </c>
      <c r="E13" s="68" t="s">
        <v>180</v>
      </c>
      <c r="F13" s="69"/>
      <c r="G13" s="149"/>
      <c r="H13" s="64">
        <f t="shared" si="6"/>
        <v>0</v>
      </c>
      <c r="I13" s="65" t="s">
        <v>1066</v>
      </c>
      <c r="J13" s="24" t="str">
        <f t="shared" ca="1" si="0"/>
        <v/>
      </c>
      <c r="K13" s="15" t="str">
        <f t="shared" si="5"/>
        <v>A007B150 mm Granular B Limestonetonne</v>
      </c>
      <c r="L13" s="16">
        <f>MATCH(K13,'Pay Items'!$K$1:$K$647,0)</f>
        <v>13</v>
      </c>
      <c r="M13" s="17" t="str">
        <f t="shared" ca="1" si="1"/>
        <v>F0</v>
      </c>
      <c r="N13" s="17" t="str">
        <f t="shared" ca="1" si="2"/>
        <v>C2</v>
      </c>
      <c r="O13" s="17" t="str">
        <f t="shared" ca="1" si="3"/>
        <v>C2</v>
      </c>
    </row>
    <row r="14" spans="1:15" s="25" customFormat="1" ht="30" customHeight="1" x14ac:dyDescent="0.2">
      <c r="A14" s="58" t="s">
        <v>1067</v>
      </c>
      <c r="B14" s="71" t="s">
        <v>338</v>
      </c>
      <c r="C14" s="60" t="s">
        <v>1068</v>
      </c>
      <c r="D14" s="61" t="s">
        <v>173</v>
      </c>
      <c r="E14" s="68" t="s">
        <v>180</v>
      </c>
      <c r="F14" s="69"/>
      <c r="G14" s="149"/>
      <c r="H14" s="64">
        <f t="shared" si="6"/>
        <v>0</v>
      </c>
      <c r="I14" s="65" t="s">
        <v>1066</v>
      </c>
      <c r="J14" s="24" t="str">
        <f t="shared" ca="1" si="0"/>
        <v/>
      </c>
      <c r="K14" s="15" t="str">
        <f t="shared" si="5"/>
        <v>A007B250 mm Granular B Recycled Concretetonne</v>
      </c>
      <c r="L14" s="16">
        <f>MATCH(K14,'Pay Items'!$K$1:$K$647,0)</f>
        <v>14</v>
      </c>
      <c r="M14" s="17" t="str">
        <f t="shared" ca="1" si="1"/>
        <v>F0</v>
      </c>
      <c r="N14" s="17" t="str">
        <f t="shared" ca="1" si="2"/>
        <v>C2</v>
      </c>
      <c r="O14" s="17" t="str">
        <f t="shared" ca="1" si="3"/>
        <v>C2</v>
      </c>
    </row>
    <row r="15" spans="1:15" s="25" customFormat="1" ht="30" customHeight="1" x14ac:dyDescent="0.2">
      <c r="A15" s="58" t="s">
        <v>1069</v>
      </c>
      <c r="B15" s="71" t="s">
        <v>338</v>
      </c>
      <c r="C15" s="60" t="s">
        <v>1276</v>
      </c>
      <c r="D15" s="61" t="s">
        <v>173</v>
      </c>
      <c r="E15" s="68" t="s">
        <v>180</v>
      </c>
      <c r="F15" s="69"/>
      <c r="G15" s="149"/>
      <c r="H15" s="64">
        <f t="shared" si="6"/>
        <v>0</v>
      </c>
      <c r="I15" s="65" t="s">
        <v>1217</v>
      </c>
      <c r="J15" s="24" t="str">
        <f t="shared" ca="1" si="0"/>
        <v/>
      </c>
      <c r="K15" s="15" t="str">
        <f t="shared" si="5"/>
        <v>A007B350 mm Granular B ^tonne</v>
      </c>
      <c r="L15" s="16">
        <f>MATCH(K15,'Pay Items'!$K$1:$K$647,0)</f>
        <v>15</v>
      </c>
      <c r="M15" s="17" t="str">
        <f t="shared" ca="1" si="1"/>
        <v>F0</v>
      </c>
      <c r="N15" s="17" t="str">
        <f t="shared" ca="1" si="2"/>
        <v>C2</v>
      </c>
      <c r="O15" s="17" t="str">
        <f t="shared" ca="1" si="3"/>
        <v>C2</v>
      </c>
    </row>
    <row r="16" spans="1:15" s="25" customFormat="1" ht="30" customHeight="1" x14ac:dyDescent="0.2">
      <c r="A16" s="58" t="s">
        <v>1070</v>
      </c>
      <c r="B16" s="71" t="s">
        <v>338</v>
      </c>
      <c r="C16" s="60" t="s">
        <v>1071</v>
      </c>
      <c r="D16" s="61" t="s">
        <v>173</v>
      </c>
      <c r="E16" s="68" t="s">
        <v>180</v>
      </c>
      <c r="F16" s="69"/>
      <c r="G16" s="149"/>
      <c r="H16" s="64">
        <f t="shared" si="6"/>
        <v>0</v>
      </c>
      <c r="I16" s="65" t="s">
        <v>1072</v>
      </c>
      <c r="J16" s="24" t="str">
        <f t="shared" ca="1" si="0"/>
        <v/>
      </c>
      <c r="K16" s="15" t="str">
        <f t="shared" si="5"/>
        <v>A007C150 mm Granular C Limestonetonne</v>
      </c>
      <c r="L16" s="16">
        <f>MATCH(K16,'Pay Items'!$K$1:$K$647,0)</f>
        <v>16</v>
      </c>
      <c r="M16" s="17" t="str">
        <f t="shared" ca="1" si="1"/>
        <v>F0</v>
      </c>
      <c r="N16" s="17" t="str">
        <f t="shared" ca="1" si="2"/>
        <v>C2</v>
      </c>
      <c r="O16" s="17" t="str">
        <f t="shared" ca="1" si="3"/>
        <v>C2</v>
      </c>
    </row>
    <row r="17" spans="1:15" s="25" customFormat="1" ht="30" customHeight="1" x14ac:dyDescent="0.2">
      <c r="A17" s="58" t="s">
        <v>1073</v>
      </c>
      <c r="B17" s="71" t="s">
        <v>338</v>
      </c>
      <c r="C17" s="60" t="s">
        <v>1074</v>
      </c>
      <c r="D17" s="61" t="s">
        <v>173</v>
      </c>
      <c r="E17" s="68" t="s">
        <v>180</v>
      </c>
      <c r="F17" s="69"/>
      <c r="G17" s="149"/>
      <c r="H17" s="64">
        <f t="shared" si="6"/>
        <v>0</v>
      </c>
      <c r="I17" s="65" t="s">
        <v>1075</v>
      </c>
      <c r="J17" s="24" t="str">
        <f t="shared" ca="1" si="0"/>
        <v/>
      </c>
      <c r="K17" s="15" t="str">
        <f t="shared" si="5"/>
        <v>A007C250 mm Granular C Recycled Concretetonne</v>
      </c>
      <c r="L17" s="16">
        <f>MATCH(K17,'Pay Items'!$K$1:$K$647,0)</f>
        <v>17</v>
      </c>
      <c r="M17" s="17" t="str">
        <f t="shared" ca="1" si="1"/>
        <v>F0</v>
      </c>
      <c r="N17" s="17" t="str">
        <f t="shared" ca="1" si="2"/>
        <v>C2</v>
      </c>
      <c r="O17" s="17" t="str">
        <f t="shared" ca="1" si="3"/>
        <v>C2</v>
      </c>
    </row>
    <row r="18" spans="1:15" s="25" customFormat="1" ht="30" customHeight="1" x14ac:dyDescent="0.2">
      <c r="A18" s="58" t="s">
        <v>1076</v>
      </c>
      <c r="B18" s="71" t="s">
        <v>338</v>
      </c>
      <c r="C18" s="60" t="s">
        <v>1277</v>
      </c>
      <c r="D18" s="61" t="s">
        <v>173</v>
      </c>
      <c r="E18" s="68" t="s">
        <v>180</v>
      </c>
      <c r="F18" s="69"/>
      <c r="G18" s="149"/>
      <c r="H18" s="64">
        <f t="shared" si="6"/>
        <v>0</v>
      </c>
      <c r="I18" s="65" t="s">
        <v>1218</v>
      </c>
      <c r="J18" s="24" t="str">
        <f t="shared" ca="1" si="0"/>
        <v/>
      </c>
      <c r="K18" s="15" t="str">
        <f t="shared" si="5"/>
        <v>A007C350 mm Granular C ^tonne</v>
      </c>
      <c r="L18" s="16">
        <f>MATCH(K18,'Pay Items'!$K$1:$K$647,0)</f>
        <v>18</v>
      </c>
      <c r="M18" s="17" t="str">
        <f t="shared" ca="1" si="1"/>
        <v>F0</v>
      </c>
      <c r="N18" s="17" t="str">
        <f t="shared" ca="1" si="2"/>
        <v>C2</v>
      </c>
      <c r="O18" s="17" t="str">
        <f t="shared" ca="1" si="3"/>
        <v>C2</v>
      </c>
    </row>
    <row r="19" spans="1:15" s="25" customFormat="1" ht="30" customHeight="1" x14ac:dyDescent="0.2">
      <c r="A19" s="58" t="s">
        <v>1077</v>
      </c>
      <c r="B19" s="71" t="s">
        <v>339</v>
      </c>
      <c r="C19" s="60" t="s">
        <v>1078</v>
      </c>
      <c r="D19" s="61" t="s">
        <v>173</v>
      </c>
      <c r="E19" s="68" t="s">
        <v>180</v>
      </c>
      <c r="F19" s="69"/>
      <c r="G19" s="149"/>
      <c r="H19" s="64">
        <f t="shared" si="6"/>
        <v>0</v>
      </c>
      <c r="I19" s="65" t="s">
        <v>1062</v>
      </c>
      <c r="J19" s="24" t="str">
        <f t="shared" ca="1" si="0"/>
        <v/>
      </c>
      <c r="K19" s="15" t="str">
        <f t="shared" si="5"/>
        <v>A008A1100 mm Granular A Limestonetonne</v>
      </c>
      <c r="L19" s="16">
        <f>MATCH(K19,'Pay Items'!$K$1:$K$647,0)</f>
        <v>19</v>
      </c>
      <c r="M19" s="17" t="str">
        <f t="shared" ca="1" si="1"/>
        <v>F0</v>
      </c>
      <c r="N19" s="17" t="str">
        <f t="shared" ca="1" si="2"/>
        <v>C2</v>
      </c>
      <c r="O19" s="17" t="str">
        <f t="shared" ca="1" si="3"/>
        <v>C2</v>
      </c>
    </row>
    <row r="20" spans="1:15" s="25" customFormat="1" ht="30" customHeight="1" x14ac:dyDescent="0.2">
      <c r="A20" s="58" t="s">
        <v>1079</v>
      </c>
      <c r="B20" s="71" t="s">
        <v>339</v>
      </c>
      <c r="C20" s="60" t="s">
        <v>1278</v>
      </c>
      <c r="D20" s="61" t="s">
        <v>173</v>
      </c>
      <c r="E20" s="68" t="s">
        <v>180</v>
      </c>
      <c r="F20" s="69"/>
      <c r="G20" s="149"/>
      <c r="H20" s="64">
        <f t="shared" si="6"/>
        <v>0</v>
      </c>
      <c r="I20" s="65" t="s">
        <v>1216</v>
      </c>
      <c r="J20" s="24" t="str">
        <f t="shared" ca="1" si="0"/>
        <v/>
      </c>
      <c r="K20" s="15" t="str">
        <f t="shared" si="5"/>
        <v>A008A2100 mm Granular A ^tonne</v>
      </c>
      <c r="L20" s="16">
        <f>MATCH(K20,'Pay Items'!$K$1:$K$647,0)</f>
        <v>20</v>
      </c>
      <c r="M20" s="17" t="str">
        <f t="shared" ca="1" si="1"/>
        <v>F0</v>
      </c>
      <c r="N20" s="17" t="str">
        <f t="shared" ca="1" si="2"/>
        <v>C2</v>
      </c>
      <c r="O20" s="17" t="str">
        <f t="shared" ca="1" si="3"/>
        <v>C2</v>
      </c>
    </row>
    <row r="21" spans="1:15" s="25" customFormat="1" ht="30" customHeight="1" x14ac:dyDescent="0.2">
      <c r="A21" s="58" t="s">
        <v>1080</v>
      </c>
      <c r="B21" s="71" t="s">
        <v>339</v>
      </c>
      <c r="C21" s="60" t="s">
        <v>1081</v>
      </c>
      <c r="D21" s="61" t="s">
        <v>173</v>
      </c>
      <c r="E21" s="68" t="s">
        <v>180</v>
      </c>
      <c r="F21" s="69"/>
      <c r="G21" s="149"/>
      <c r="H21" s="64">
        <f t="shared" si="6"/>
        <v>0</v>
      </c>
      <c r="I21" s="65" t="s">
        <v>1066</v>
      </c>
      <c r="J21" s="24" t="str">
        <f t="shared" ca="1" si="0"/>
        <v/>
      </c>
      <c r="K21" s="15" t="str">
        <f t="shared" si="5"/>
        <v>A008B1100 mm Granular B Limestonetonne</v>
      </c>
      <c r="L21" s="16">
        <f>MATCH(K21,'Pay Items'!$K$1:$K$647,0)</f>
        <v>21</v>
      </c>
      <c r="M21" s="17" t="str">
        <f t="shared" ca="1" si="1"/>
        <v>F0</v>
      </c>
      <c r="N21" s="17" t="str">
        <f t="shared" ca="1" si="2"/>
        <v>C2</v>
      </c>
      <c r="O21" s="17" t="str">
        <f t="shared" ca="1" si="3"/>
        <v>C2</v>
      </c>
    </row>
    <row r="22" spans="1:15" s="25" customFormat="1" ht="39.950000000000003" customHeight="1" x14ac:dyDescent="0.2">
      <c r="A22" s="58" t="s">
        <v>1082</v>
      </c>
      <c r="B22" s="71" t="s">
        <v>339</v>
      </c>
      <c r="C22" s="60" t="s">
        <v>1083</v>
      </c>
      <c r="D22" s="61" t="s">
        <v>173</v>
      </c>
      <c r="E22" s="68" t="s">
        <v>180</v>
      </c>
      <c r="F22" s="69"/>
      <c r="G22" s="149"/>
      <c r="H22" s="64">
        <f t="shared" si="6"/>
        <v>0</v>
      </c>
      <c r="I22" s="65" t="s">
        <v>1066</v>
      </c>
      <c r="J22" s="24" t="str">
        <f t="shared" ca="1" si="0"/>
        <v/>
      </c>
      <c r="K22" s="15" t="str">
        <f t="shared" si="5"/>
        <v>A008B2100 mm Granular B Recycled Concretetonne</v>
      </c>
      <c r="L22" s="16">
        <f>MATCH(K22,'Pay Items'!$K$1:$K$647,0)</f>
        <v>22</v>
      </c>
      <c r="M22" s="17" t="str">
        <f t="shared" ca="1" si="1"/>
        <v>F0</v>
      </c>
      <c r="N22" s="17" t="str">
        <f t="shared" ca="1" si="2"/>
        <v>C2</v>
      </c>
      <c r="O22" s="17" t="str">
        <f t="shared" ca="1" si="3"/>
        <v>C2</v>
      </c>
    </row>
    <row r="23" spans="1:15" s="25" customFormat="1" ht="30" customHeight="1" x14ac:dyDescent="0.2">
      <c r="A23" s="58" t="s">
        <v>1084</v>
      </c>
      <c r="B23" s="71" t="s">
        <v>339</v>
      </c>
      <c r="C23" s="60" t="s">
        <v>1279</v>
      </c>
      <c r="D23" s="61" t="s">
        <v>173</v>
      </c>
      <c r="E23" s="68" t="s">
        <v>180</v>
      </c>
      <c r="F23" s="69"/>
      <c r="G23" s="149"/>
      <c r="H23" s="64">
        <f t="shared" si="6"/>
        <v>0</v>
      </c>
      <c r="I23" s="65" t="s">
        <v>1217</v>
      </c>
      <c r="J23" s="24" t="str">
        <f t="shared" ca="1" si="0"/>
        <v/>
      </c>
      <c r="K23" s="15" t="str">
        <f t="shared" si="5"/>
        <v>A008B3100 mm Granular B ^tonne</v>
      </c>
      <c r="L23" s="16">
        <f>MATCH(K23,'Pay Items'!$K$1:$K$647,0)</f>
        <v>23</v>
      </c>
      <c r="M23" s="17" t="str">
        <f t="shared" ca="1" si="1"/>
        <v>F0</v>
      </c>
      <c r="N23" s="17" t="str">
        <f t="shared" ca="1" si="2"/>
        <v>C2</v>
      </c>
      <c r="O23" s="17" t="str">
        <f t="shared" ca="1" si="3"/>
        <v>C2</v>
      </c>
    </row>
    <row r="24" spans="1:15" s="25" customFormat="1" ht="30" customHeight="1" x14ac:dyDescent="0.2">
      <c r="A24" s="58" t="s">
        <v>1085</v>
      </c>
      <c r="B24" s="71" t="s">
        <v>339</v>
      </c>
      <c r="C24" s="60" t="s">
        <v>1086</v>
      </c>
      <c r="D24" s="61" t="s">
        <v>173</v>
      </c>
      <c r="E24" s="68" t="s">
        <v>180</v>
      </c>
      <c r="F24" s="69"/>
      <c r="G24" s="149"/>
      <c r="H24" s="64">
        <f t="shared" si="6"/>
        <v>0</v>
      </c>
      <c r="I24" s="65" t="s">
        <v>1072</v>
      </c>
      <c r="J24" s="24" t="str">
        <f t="shared" ca="1" si="0"/>
        <v/>
      </c>
      <c r="K24" s="15" t="str">
        <f t="shared" si="5"/>
        <v>A008C1100 mm Granular C Limestonetonne</v>
      </c>
      <c r="L24" s="16">
        <f>MATCH(K24,'Pay Items'!$K$1:$K$647,0)</f>
        <v>24</v>
      </c>
      <c r="M24" s="17" t="str">
        <f t="shared" ca="1" si="1"/>
        <v>F0</v>
      </c>
      <c r="N24" s="17" t="str">
        <f t="shared" ca="1" si="2"/>
        <v>C2</v>
      </c>
      <c r="O24" s="17" t="str">
        <f t="shared" ca="1" si="3"/>
        <v>C2</v>
      </c>
    </row>
    <row r="25" spans="1:15" s="25" customFormat="1" ht="39.950000000000003" customHeight="1" x14ac:dyDescent="0.2">
      <c r="A25" s="58" t="s">
        <v>1087</v>
      </c>
      <c r="B25" s="71" t="s">
        <v>339</v>
      </c>
      <c r="C25" s="60" t="s">
        <v>1088</v>
      </c>
      <c r="D25" s="61" t="s">
        <v>173</v>
      </c>
      <c r="E25" s="68" t="s">
        <v>180</v>
      </c>
      <c r="F25" s="69"/>
      <c r="G25" s="149"/>
      <c r="H25" s="64">
        <f t="shared" si="6"/>
        <v>0</v>
      </c>
      <c r="I25" s="65" t="s">
        <v>1075</v>
      </c>
      <c r="J25" s="24" t="str">
        <f t="shared" ca="1" si="0"/>
        <v/>
      </c>
      <c r="K25" s="15" t="str">
        <f t="shared" si="5"/>
        <v>A008C2100 mm Granular C Recycled Concretetonne</v>
      </c>
      <c r="L25" s="16">
        <f>MATCH(K25,'Pay Items'!$K$1:$K$647,0)</f>
        <v>25</v>
      </c>
      <c r="M25" s="17" t="str">
        <f t="shared" ca="1" si="1"/>
        <v>F0</v>
      </c>
      <c r="N25" s="17" t="str">
        <f t="shared" ca="1" si="2"/>
        <v>C2</v>
      </c>
      <c r="O25" s="17" t="str">
        <f t="shared" ca="1" si="3"/>
        <v>C2</v>
      </c>
    </row>
    <row r="26" spans="1:15" s="25" customFormat="1" ht="30" customHeight="1" x14ac:dyDescent="0.2">
      <c r="A26" s="58" t="s">
        <v>1089</v>
      </c>
      <c r="B26" s="71" t="s">
        <v>339</v>
      </c>
      <c r="C26" s="60" t="s">
        <v>1280</v>
      </c>
      <c r="D26" s="61" t="s">
        <v>173</v>
      </c>
      <c r="E26" s="68" t="s">
        <v>180</v>
      </c>
      <c r="F26" s="69"/>
      <c r="G26" s="149"/>
      <c r="H26" s="64">
        <f t="shared" si="6"/>
        <v>0</v>
      </c>
      <c r="I26" s="65" t="s">
        <v>1218</v>
      </c>
      <c r="J26" s="24" t="str">
        <f t="shared" ca="1" si="0"/>
        <v/>
      </c>
      <c r="K26" s="15" t="str">
        <f t="shared" si="5"/>
        <v>A008C3100 mm Granular C ^tonne</v>
      </c>
      <c r="L26" s="16">
        <f>MATCH(K26,'Pay Items'!$K$1:$K$647,0)</f>
        <v>26</v>
      </c>
      <c r="M26" s="17" t="str">
        <f t="shared" ca="1" si="1"/>
        <v>F0</v>
      </c>
      <c r="N26" s="17" t="str">
        <f t="shared" ca="1" si="2"/>
        <v>C2</v>
      </c>
      <c r="O26" s="17" t="str">
        <f t="shared" ca="1" si="3"/>
        <v>C2</v>
      </c>
    </row>
    <row r="27" spans="1:15" s="25" customFormat="1" ht="38.450000000000003" customHeight="1" x14ac:dyDescent="0.2">
      <c r="A27" s="58" t="s">
        <v>250</v>
      </c>
      <c r="B27" s="59" t="s">
        <v>1592</v>
      </c>
      <c r="C27" s="60" t="s">
        <v>307</v>
      </c>
      <c r="D27" s="67" t="s">
        <v>1273</v>
      </c>
      <c r="E27" s="68"/>
      <c r="F27" s="69"/>
      <c r="G27" s="150"/>
      <c r="H27" s="64"/>
      <c r="I27" s="65" t="s">
        <v>1090</v>
      </c>
      <c r="J27" s="24" t="str">
        <f t="shared" ca="1" si="0"/>
        <v>LOCKED</v>
      </c>
      <c r="K27" s="15" t="str">
        <f t="shared" si="5"/>
        <v>A010Supplying and Placing Base Course MaterialCW 3110-R22</v>
      </c>
      <c r="L27" s="16">
        <f>MATCH(K27,'Pay Items'!$K$1:$K$647,0)</f>
        <v>27</v>
      </c>
      <c r="M27" s="17" t="str">
        <f t="shared" ca="1" si="1"/>
        <v>F0</v>
      </c>
      <c r="N27" s="17" t="str">
        <f t="shared" ca="1" si="2"/>
        <v>G</v>
      </c>
      <c r="O27" s="17" t="str">
        <f t="shared" ca="1" si="3"/>
        <v>C2</v>
      </c>
    </row>
    <row r="28" spans="1:15" s="25" customFormat="1" ht="36" customHeight="1" x14ac:dyDescent="0.2">
      <c r="A28" s="58" t="s">
        <v>1091</v>
      </c>
      <c r="B28" s="71" t="s">
        <v>338</v>
      </c>
      <c r="C28" s="60" t="s">
        <v>1092</v>
      </c>
      <c r="D28" s="61" t="s">
        <v>173</v>
      </c>
      <c r="E28" s="68" t="s">
        <v>179</v>
      </c>
      <c r="F28" s="69"/>
      <c r="G28" s="149"/>
      <c r="H28" s="64">
        <f t="shared" ref="H28:H40" si="7">ROUND(G28*F28,2)</f>
        <v>0</v>
      </c>
      <c r="I28" s="65" t="s">
        <v>1062</v>
      </c>
      <c r="J28" s="24" t="str">
        <f t="shared" ca="1" si="0"/>
        <v/>
      </c>
      <c r="K28" s="15" t="str">
        <f t="shared" si="5"/>
        <v>A010A1Base Course Material - Granular A Limestonem³</v>
      </c>
      <c r="L28" s="16">
        <f>MATCH(K28,'Pay Items'!$K$1:$K$647,0)</f>
        <v>28</v>
      </c>
      <c r="M28" s="17" t="str">
        <f t="shared" ca="1" si="1"/>
        <v>F0</v>
      </c>
      <c r="N28" s="17" t="str">
        <f t="shared" ca="1" si="2"/>
        <v>C2</v>
      </c>
      <c r="O28" s="17" t="str">
        <f t="shared" ca="1" si="3"/>
        <v>C2</v>
      </c>
    </row>
    <row r="29" spans="1:15" s="25" customFormat="1" ht="34.9" customHeight="1" x14ac:dyDescent="0.2">
      <c r="A29" s="58" t="s">
        <v>1093</v>
      </c>
      <c r="B29" s="71" t="s">
        <v>338</v>
      </c>
      <c r="C29" s="60" t="s">
        <v>1281</v>
      </c>
      <c r="D29" s="61" t="s">
        <v>173</v>
      </c>
      <c r="E29" s="68" t="s">
        <v>179</v>
      </c>
      <c r="F29" s="69"/>
      <c r="G29" s="149"/>
      <c r="H29" s="64">
        <f t="shared" si="7"/>
        <v>0</v>
      </c>
      <c r="I29" s="65" t="s">
        <v>1216</v>
      </c>
      <c r="J29" s="24" t="str">
        <f t="shared" ca="1" si="0"/>
        <v/>
      </c>
      <c r="K29" s="15" t="str">
        <f t="shared" si="5"/>
        <v>A010A2Base Course Material - Granular A ^m³</v>
      </c>
      <c r="L29" s="16">
        <f>MATCH(K29,'Pay Items'!$K$1:$K$647,0)</f>
        <v>29</v>
      </c>
      <c r="M29" s="17" t="str">
        <f t="shared" ca="1" si="1"/>
        <v>F0</v>
      </c>
      <c r="N29" s="17" t="str">
        <f t="shared" ca="1" si="2"/>
        <v>C2</v>
      </c>
      <c r="O29" s="17" t="str">
        <f t="shared" ca="1" si="3"/>
        <v>C2</v>
      </c>
    </row>
    <row r="30" spans="1:15" s="25" customFormat="1" ht="35.25" customHeight="1" x14ac:dyDescent="0.2">
      <c r="A30" s="58" t="s">
        <v>1094</v>
      </c>
      <c r="B30" s="71" t="s">
        <v>338</v>
      </c>
      <c r="C30" s="60" t="s">
        <v>1095</v>
      </c>
      <c r="D30" s="61" t="s">
        <v>173</v>
      </c>
      <c r="E30" s="68" t="s">
        <v>179</v>
      </c>
      <c r="F30" s="69"/>
      <c r="G30" s="149"/>
      <c r="H30" s="64">
        <f t="shared" si="7"/>
        <v>0</v>
      </c>
      <c r="I30" s="65" t="s">
        <v>1066</v>
      </c>
      <c r="J30" s="24" t="str">
        <f t="shared" ca="1" si="0"/>
        <v/>
      </c>
      <c r="K30" s="15" t="str">
        <f t="shared" si="5"/>
        <v>A010B1Base Course Material - Granular B Limestonem³</v>
      </c>
      <c r="L30" s="16">
        <f>MATCH(K30,'Pay Items'!$K$1:$K$647,0)</f>
        <v>30</v>
      </c>
      <c r="M30" s="17" t="str">
        <f t="shared" ca="1" si="1"/>
        <v>F0</v>
      </c>
      <c r="N30" s="17" t="str">
        <f t="shared" ca="1" si="2"/>
        <v>C2</v>
      </c>
      <c r="O30" s="17" t="str">
        <f t="shared" ca="1" si="3"/>
        <v>C2</v>
      </c>
    </row>
    <row r="31" spans="1:15" s="25" customFormat="1" ht="35.25" customHeight="1" x14ac:dyDescent="0.2">
      <c r="A31" s="58" t="s">
        <v>1096</v>
      </c>
      <c r="B31" s="71" t="s">
        <v>338</v>
      </c>
      <c r="C31" s="60" t="s">
        <v>1097</v>
      </c>
      <c r="D31" s="61" t="s">
        <v>173</v>
      </c>
      <c r="E31" s="68" t="s">
        <v>179</v>
      </c>
      <c r="F31" s="69"/>
      <c r="G31" s="149"/>
      <c r="H31" s="64">
        <f t="shared" si="7"/>
        <v>0</v>
      </c>
      <c r="I31" s="65" t="s">
        <v>1066</v>
      </c>
      <c r="J31" s="24" t="str">
        <f t="shared" ca="1" si="0"/>
        <v/>
      </c>
      <c r="K31" s="15" t="str">
        <f t="shared" si="5"/>
        <v>A010B2Base Course Material - Granular B Recycled Concretem³</v>
      </c>
      <c r="L31" s="16">
        <f>MATCH(K31,'Pay Items'!$K$1:$K$647,0)</f>
        <v>31</v>
      </c>
      <c r="M31" s="17" t="str">
        <f t="shared" ca="1" si="1"/>
        <v>F0</v>
      </c>
      <c r="N31" s="17" t="str">
        <f t="shared" ca="1" si="2"/>
        <v>C2</v>
      </c>
      <c r="O31" s="17" t="str">
        <f t="shared" ca="1" si="3"/>
        <v>C2</v>
      </c>
    </row>
    <row r="32" spans="1:15" s="25" customFormat="1" ht="30" customHeight="1" x14ac:dyDescent="0.2">
      <c r="A32" s="58" t="s">
        <v>1098</v>
      </c>
      <c r="B32" s="71" t="s">
        <v>338</v>
      </c>
      <c r="C32" s="60" t="s">
        <v>1282</v>
      </c>
      <c r="D32" s="61" t="s">
        <v>173</v>
      </c>
      <c r="E32" s="68" t="s">
        <v>179</v>
      </c>
      <c r="F32" s="69"/>
      <c r="G32" s="149"/>
      <c r="H32" s="64">
        <f t="shared" si="7"/>
        <v>0</v>
      </c>
      <c r="I32" s="65" t="s">
        <v>1217</v>
      </c>
      <c r="J32" s="24" t="str">
        <f t="shared" ca="1" si="0"/>
        <v/>
      </c>
      <c r="K32" s="15" t="str">
        <f t="shared" si="5"/>
        <v>A010B3Base Course Material - Granular B ^m³</v>
      </c>
      <c r="L32" s="16">
        <f>MATCH(K32,'Pay Items'!$K$1:$K$647,0)</f>
        <v>32</v>
      </c>
      <c r="M32" s="17" t="str">
        <f t="shared" ca="1" si="1"/>
        <v>F0</v>
      </c>
      <c r="N32" s="17" t="str">
        <f t="shared" ca="1" si="2"/>
        <v>C2</v>
      </c>
      <c r="O32" s="17" t="str">
        <f t="shared" ca="1" si="3"/>
        <v>C2</v>
      </c>
    </row>
    <row r="33" spans="1:15" s="25" customFormat="1" ht="36.75" customHeight="1" x14ac:dyDescent="0.2">
      <c r="A33" s="58" t="s">
        <v>1099</v>
      </c>
      <c r="B33" s="71" t="s">
        <v>338</v>
      </c>
      <c r="C33" s="60" t="s">
        <v>1100</v>
      </c>
      <c r="D33" s="61" t="s">
        <v>173</v>
      </c>
      <c r="E33" s="68" t="s">
        <v>179</v>
      </c>
      <c r="F33" s="69"/>
      <c r="G33" s="149"/>
      <c r="H33" s="64">
        <f t="shared" si="7"/>
        <v>0</v>
      </c>
      <c r="I33" s="65" t="s">
        <v>1072</v>
      </c>
      <c r="J33" s="24" t="str">
        <f t="shared" ca="1" si="0"/>
        <v/>
      </c>
      <c r="K33" s="15" t="str">
        <f t="shared" si="5"/>
        <v>A010C1Base Course Material - Granular C Limestonem³</v>
      </c>
      <c r="L33" s="16">
        <f>MATCH(K33,'Pay Items'!$K$1:$K$647,0)</f>
        <v>33</v>
      </c>
      <c r="M33" s="17" t="str">
        <f t="shared" ca="1" si="1"/>
        <v>F0</v>
      </c>
      <c r="N33" s="17" t="str">
        <f t="shared" ca="1" si="2"/>
        <v>C2</v>
      </c>
      <c r="O33" s="17" t="str">
        <f t="shared" ca="1" si="3"/>
        <v>C2</v>
      </c>
    </row>
    <row r="34" spans="1:15" s="25" customFormat="1" ht="36.75" customHeight="1" x14ac:dyDescent="0.2">
      <c r="A34" s="58" t="s">
        <v>1101</v>
      </c>
      <c r="B34" s="71" t="s">
        <v>338</v>
      </c>
      <c r="C34" s="60" t="s">
        <v>1102</v>
      </c>
      <c r="D34" s="61" t="s">
        <v>173</v>
      </c>
      <c r="E34" s="68" t="s">
        <v>179</v>
      </c>
      <c r="F34" s="69"/>
      <c r="G34" s="149"/>
      <c r="H34" s="64">
        <f t="shared" si="7"/>
        <v>0</v>
      </c>
      <c r="I34" s="65" t="s">
        <v>1075</v>
      </c>
      <c r="J34" s="24" t="str">
        <f t="shared" ca="1" si="0"/>
        <v/>
      </c>
      <c r="K34" s="15" t="str">
        <f t="shared" si="5"/>
        <v>A010C2Base Course Material - Granular C Recycled Concretem³</v>
      </c>
      <c r="L34" s="16">
        <f>MATCH(K34,'Pay Items'!$K$1:$K$647,0)</f>
        <v>34</v>
      </c>
      <c r="M34" s="17" t="str">
        <f t="shared" ca="1" si="1"/>
        <v>F0</v>
      </c>
      <c r="N34" s="17" t="str">
        <f t="shared" ca="1" si="2"/>
        <v>C2</v>
      </c>
      <c r="O34" s="17" t="str">
        <f t="shared" ca="1" si="3"/>
        <v>C2</v>
      </c>
    </row>
    <row r="35" spans="1:15" s="25" customFormat="1" ht="30" customHeight="1" x14ac:dyDescent="0.2">
      <c r="A35" s="58" t="s">
        <v>1103</v>
      </c>
      <c r="B35" s="71" t="s">
        <v>338</v>
      </c>
      <c r="C35" s="60" t="s">
        <v>1283</v>
      </c>
      <c r="D35" s="61" t="s">
        <v>173</v>
      </c>
      <c r="E35" s="68" t="s">
        <v>179</v>
      </c>
      <c r="F35" s="69"/>
      <c r="G35" s="149"/>
      <c r="H35" s="64">
        <f t="shared" si="7"/>
        <v>0</v>
      </c>
      <c r="I35" s="65" t="s">
        <v>1218</v>
      </c>
      <c r="J35" s="24" t="str">
        <f t="shared" ca="1" si="0"/>
        <v/>
      </c>
      <c r="K35" s="15" t="str">
        <f t="shared" si="5"/>
        <v>A010C3Base Course Material - Granular C ^m³</v>
      </c>
      <c r="L35" s="16">
        <f>MATCH(K35,'Pay Items'!$K$1:$K$647,0)</f>
        <v>35</v>
      </c>
      <c r="M35" s="17" t="str">
        <f t="shared" ca="1" si="1"/>
        <v>F0</v>
      </c>
      <c r="N35" s="17" t="str">
        <f t="shared" ca="1" si="2"/>
        <v>C2</v>
      </c>
      <c r="O35" s="17" t="str">
        <f t="shared" ca="1" si="3"/>
        <v>C2</v>
      </c>
    </row>
    <row r="36" spans="1:15" s="25" customFormat="1" ht="30" customHeight="1" x14ac:dyDescent="0.2">
      <c r="A36" s="66" t="s">
        <v>251</v>
      </c>
      <c r="B36" s="59" t="s">
        <v>105</v>
      </c>
      <c r="C36" s="60" t="s">
        <v>115</v>
      </c>
      <c r="D36" s="67" t="s">
        <v>1273</v>
      </c>
      <c r="E36" s="68" t="s">
        <v>179</v>
      </c>
      <c r="F36" s="69"/>
      <c r="G36" s="149"/>
      <c r="H36" s="64">
        <f t="shared" si="7"/>
        <v>0</v>
      </c>
      <c r="I36" s="65"/>
      <c r="J36" s="24" t="str">
        <f t="shared" ca="1" si="0"/>
        <v/>
      </c>
      <c r="K36" s="15" t="str">
        <f t="shared" si="5"/>
        <v>A011Asphalt Cuttings Base Course MaterialCW 3110-R22m³</v>
      </c>
      <c r="L36" s="16">
        <f>MATCH(K36,'Pay Items'!$K$1:$K$647,0)</f>
        <v>36</v>
      </c>
      <c r="M36" s="17" t="str">
        <f t="shared" ca="1" si="1"/>
        <v>F0</v>
      </c>
      <c r="N36" s="17" t="str">
        <f t="shared" ca="1" si="2"/>
        <v>C2</v>
      </c>
      <c r="O36" s="17" t="str">
        <f t="shared" ca="1" si="3"/>
        <v>C2</v>
      </c>
    </row>
    <row r="37" spans="1:15" s="25" customFormat="1" ht="30" customHeight="1" x14ac:dyDescent="0.2">
      <c r="A37" s="66" t="s">
        <v>252</v>
      </c>
      <c r="B37" s="59" t="s">
        <v>1593</v>
      </c>
      <c r="C37" s="60" t="s">
        <v>108</v>
      </c>
      <c r="D37" s="67" t="s">
        <v>1273</v>
      </c>
      <c r="E37" s="68" t="s">
        <v>178</v>
      </c>
      <c r="F37" s="69"/>
      <c r="G37" s="149"/>
      <c r="H37" s="64">
        <f t="shared" si="7"/>
        <v>0</v>
      </c>
      <c r="I37" s="65" t="s">
        <v>591</v>
      </c>
      <c r="J37" s="24" t="str">
        <f t="shared" ca="1" si="0"/>
        <v/>
      </c>
      <c r="K37" s="15" t="str">
        <f t="shared" si="5"/>
        <v>A012Grading of BoulevardsCW 3110-R22m²</v>
      </c>
      <c r="L37" s="16">
        <f>MATCH(K37,'Pay Items'!$K$1:$K$647,0)</f>
        <v>37</v>
      </c>
      <c r="M37" s="17" t="str">
        <f t="shared" ca="1" si="1"/>
        <v>F0</v>
      </c>
      <c r="N37" s="17" t="str">
        <f t="shared" ca="1" si="2"/>
        <v>C2</v>
      </c>
      <c r="O37" s="17" t="str">
        <f t="shared" ca="1" si="3"/>
        <v>C2</v>
      </c>
    </row>
    <row r="38" spans="1:15" s="25" customFormat="1" ht="30" customHeight="1" x14ac:dyDescent="0.2">
      <c r="A38" s="58" t="s">
        <v>253</v>
      </c>
      <c r="B38" s="59" t="s">
        <v>106</v>
      </c>
      <c r="C38" s="60" t="s">
        <v>308</v>
      </c>
      <c r="D38" s="67" t="s">
        <v>1274</v>
      </c>
      <c r="E38" s="68" t="s">
        <v>178</v>
      </c>
      <c r="F38" s="69"/>
      <c r="G38" s="149"/>
      <c r="H38" s="64">
        <f t="shared" si="7"/>
        <v>0</v>
      </c>
      <c r="I38" s="65"/>
      <c r="J38" s="24" t="str">
        <f t="shared" ca="1" si="0"/>
        <v/>
      </c>
      <c r="K38" s="15" t="str">
        <f t="shared" si="5"/>
        <v>A013Ditch GradingCW 3110-R22m²</v>
      </c>
      <c r="L38" s="16">
        <f>MATCH(K38,'Pay Items'!$K$1:$K$647,0)</f>
        <v>38</v>
      </c>
      <c r="M38" s="17" t="str">
        <f t="shared" ca="1" si="1"/>
        <v>F0</v>
      </c>
      <c r="N38" s="17" t="str">
        <f t="shared" ca="1" si="2"/>
        <v>C2</v>
      </c>
      <c r="O38" s="17" t="str">
        <f t="shared" ca="1" si="3"/>
        <v>C2</v>
      </c>
    </row>
    <row r="39" spans="1:15" s="25" customFormat="1" ht="30" customHeight="1" x14ac:dyDescent="0.2">
      <c r="A39" s="66" t="s">
        <v>254</v>
      </c>
      <c r="B39" s="59" t="s">
        <v>107</v>
      </c>
      <c r="C39" s="60" t="s">
        <v>110</v>
      </c>
      <c r="D39" s="67" t="s">
        <v>1274</v>
      </c>
      <c r="E39" s="68" t="s">
        <v>179</v>
      </c>
      <c r="F39" s="69"/>
      <c r="G39" s="149"/>
      <c r="H39" s="64">
        <f t="shared" si="7"/>
        <v>0</v>
      </c>
      <c r="I39" s="70"/>
      <c r="J39" s="24" t="str">
        <f t="shared" ca="1" si="0"/>
        <v/>
      </c>
      <c r="K39" s="15" t="str">
        <f t="shared" si="5"/>
        <v>A014Boulevard ExcavationCW 3110-R22m³</v>
      </c>
      <c r="L39" s="16">
        <f>MATCH(K39,'Pay Items'!$K$1:$K$647,0)</f>
        <v>39</v>
      </c>
      <c r="M39" s="17" t="str">
        <f t="shared" ca="1" si="1"/>
        <v>F0</v>
      </c>
      <c r="N39" s="17" t="str">
        <f t="shared" ca="1" si="2"/>
        <v>C2</v>
      </c>
      <c r="O39" s="17" t="str">
        <f t="shared" ca="1" si="3"/>
        <v>C2</v>
      </c>
    </row>
    <row r="40" spans="1:15" s="25" customFormat="1" ht="30" customHeight="1" x14ac:dyDescent="0.2">
      <c r="A40" s="66" t="s">
        <v>427</v>
      </c>
      <c r="B40" s="59" t="s">
        <v>109</v>
      </c>
      <c r="C40" s="60" t="s">
        <v>295</v>
      </c>
      <c r="D40" s="67" t="s">
        <v>1274</v>
      </c>
      <c r="E40" s="68" t="s">
        <v>179</v>
      </c>
      <c r="F40" s="69"/>
      <c r="G40" s="149"/>
      <c r="H40" s="64">
        <f t="shared" si="7"/>
        <v>0</v>
      </c>
      <c r="I40" s="70"/>
      <c r="J40" s="24" t="str">
        <f t="shared" ca="1" si="0"/>
        <v/>
      </c>
      <c r="K40" s="15" t="str">
        <f t="shared" si="5"/>
        <v>A015Ditch ExcavationCW 3110-R22m³</v>
      </c>
      <c r="L40" s="16">
        <f>MATCH(K40,'Pay Items'!$K$1:$K$647,0)</f>
        <v>40</v>
      </c>
      <c r="M40" s="17" t="str">
        <f t="shared" ca="1" si="1"/>
        <v>F0</v>
      </c>
      <c r="N40" s="17" t="str">
        <f t="shared" ca="1" si="2"/>
        <v>C2</v>
      </c>
      <c r="O40" s="17" t="str">
        <f t="shared" ca="1" si="3"/>
        <v>C2</v>
      </c>
    </row>
    <row r="41" spans="1:15" s="25" customFormat="1" ht="30" customHeight="1" x14ac:dyDescent="0.2">
      <c r="A41" s="58" t="s">
        <v>255</v>
      </c>
      <c r="B41" s="59" t="s">
        <v>111</v>
      </c>
      <c r="C41" s="60" t="s">
        <v>309</v>
      </c>
      <c r="D41" s="67" t="s">
        <v>1274</v>
      </c>
      <c r="E41" s="68"/>
      <c r="F41" s="69"/>
      <c r="G41" s="150"/>
      <c r="H41" s="64"/>
      <c r="I41" s="65"/>
      <c r="J41" s="24" t="str">
        <f t="shared" ca="1" si="0"/>
        <v>LOCKED</v>
      </c>
      <c r="K41" s="15" t="str">
        <f t="shared" si="5"/>
        <v>A016Removal of Existing Concrete BasesCW 3110-R22</v>
      </c>
      <c r="L41" s="16">
        <f>MATCH(K41,'Pay Items'!$K$1:$K$647,0)</f>
        <v>41</v>
      </c>
      <c r="M41" s="17" t="str">
        <f t="shared" ca="1" si="1"/>
        <v>F0</v>
      </c>
      <c r="N41" s="17" t="str">
        <f t="shared" ca="1" si="2"/>
        <v>G</v>
      </c>
      <c r="O41" s="17" t="str">
        <f t="shared" ca="1" si="3"/>
        <v>C2</v>
      </c>
    </row>
    <row r="42" spans="1:15" s="25" customFormat="1" ht="30" customHeight="1" x14ac:dyDescent="0.2">
      <c r="A42" s="66" t="s">
        <v>256</v>
      </c>
      <c r="B42" s="71" t="s">
        <v>338</v>
      </c>
      <c r="C42" s="60" t="s">
        <v>859</v>
      </c>
      <c r="D42" s="61" t="s">
        <v>173</v>
      </c>
      <c r="E42" s="68" t="s">
        <v>181</v>
      </c>
      <c r="F42" s="69"/>
      <c r="G42" s="149"/>
      <c r="H42" s="64">
        <f t="shared" ref="H42:H49" si="8">ROUND(G42*F42,2)</f>
        <v>0</v>
      </c>
      <c r="I42" s="65"/>
      <c r="J42" s="24" t="str">
        <f t="shared" ca="1" si="0"/>
        <v/>
      </c>
      <c r="K42" s="15" t="str">
        <f t="shared" si="5"/>
        <v>A017600 mm Diameter or Lesseach</v>
      </c>
      <c r="L42" s="16">
        <f>MATCH(K42,'Pay Items'!$K$1:$K$647,0)</f>
        <v>42</v>
      </c>
      <c r="M42" s="17" t="str">
        <f t="shared" ca="1" si="1"/>
        <v>F0</v>
      </c>
      <c r="N42" s="17" t="str">
        <f t="shared" ca="1" si="2"/>
        <v>C2</v>
      </c>
      <c r="O42" s="17" t="str">
        <f t="shared" ca="1" si="3"/>
        <v>C2</v>
      </c>
    </row>
    <row r="43" spans="1:15" s="25" customFormat="1" ht="30" customHeight="1" x14ac:dyDescent="0.2">
      <c r="A43" s="66" t="s">
        <v>428</v>
      </c>
      <c r="B43" s="71" t="s">
        <v>339</v>
      </c>
      <c r="C43" s="60" t="s">
        <v>310</v>
      </c>
      <c r="D43" s="61" t="s">
        <v>173</v>
      </c>
      <c r="E43" s="68" t="s">
        <v>181</v>
      </c>
      <c r="F43" s="69"/>
      <c r="G43" s="149"/>
      <c r="H43" s="64">
        <f t="shared" si="8"/>
        <v>0</v>
      </c>
      <c r="I43" s="65"/>
      <c r="J43" s="24" t="str">
        <f t="shared" ca="1" si="0"/>
        <v/>
      </c>
      <c r="K43" s="15" t="str">
        <f t="shared" si="5"/>
        <v>A018Greater than 600 mm Diametereach</v>
      </c>
      <c r="L43" s="16">
        <f>MATCH(K43,'Pay Items'!$K$1:$K$647,0)</f>
        <v>43</v>
      </c>
      <c r="M43" s="17" t="str">
        <f t="shared" ca="1" si="1"/>
        <v>F0</v>
      </c>
      <c r="N43" s="17" t="str">
        <f t="shared" ca="1" si="2"/>
        <v>C2</v>
      </c>
      <c r="O43" s="17" t="str">
        <f t="shared" ca="1" si="3"/>
        <v>C2</v>
      </c>
    </row>
    <row r="44" spans="1:15" s="25" customFormat="1" ht="30" customHeight="1" x14ac:dyDescent="0.2">
      <c r="A44" s="66" t="s">
        <v>257</v>
      </c>
      <c r="B44" s="59" t="s">
        <v>112</v>
      </c>
      <c r="C44" s="60" t="s">
        <v>311</v>
      </c>
      <c r="D44" s="67" t="s">
        <v>1274</v>
      </c>
      <c r="E44" s="68" t="s">
        <v>180</v>
      </c>
      <c r="F44" s="69"/>
      <c r="G44" s="149"/>
      <c r="H44" s="64">
        <f t="shared" si="8"/>
        <v>0</v>
      </c>
      <c r="I44" s="70"/>
      <c r="J44" s="24" t="str">
        <f t="shared" ca="1" si="0"/>
        <v/>
      </c>
      <c r="K44" s="15" t="str">
        <f t="shared" si="5"/>
        <v>A020Supplying and Placing LimeCW 3110-R22tonne</v>
      </c>
      <c r="L44" s="16">
        <f>MATCH(K44,'Pay Items'!$K$1:$K$647,0)</f>
        <v>44</v>
      </c>
      <c r="M44" s="17" t="str">
        <f t="shared" ca="1" si="1"/>
        <v>F0</v>
      </c>
      <c r="N44" s="17" t="str">
        <f t="shared" ca="1" si="2"/>
        <v>C2</v>
      </c>
      <c r="O44" s="17" t="str">
        <f t="shared" ca="1" si="3"/>
        <v>C2</v>
      </c>
    </row>
    <row r="45" spans="1:15" s="25" customFormat="1" ht="39.950000000000003" customHeight="1" x14ac:dyDescent="0.2">
      <c r="A45" s="66" t="s">
        <v>258</v>
      </c>
      <c r="B45" s="59" t="s">
        <v>113</v>
      </c>
      <c r="C45" s="60" t="s">
        <v>312</v>
      </c>
      <c r="D45" s="67" t="s">
        <v>1274</v>
      </c>
      <c r="E45" s="68" t="s">
        <v>180</v>
      </c>
      <c r="F45" s="69"/>
      <c r="G45" s="149"/>
      <c r="H45" s="64">
        <f t="shared" si="8"/>
        <v>0</v>
      </c>
      <c r="I45" s="70"/>
      <c r="J45" s="24" t="str">
        <f t="shared" ca="1" si="0"/>
        <v/>
      </c>
      <c r="K45" s="15" t="str">
        <f t="shared" si="5"/>
        <v>A021Supplying and Placing Portland CementCW 3110-R22tonne</v>
      </c>
      <c r="L45" s="16">
        <f>MATCH(K45,'Pay Items'!$K$1:$K$647,0)</f>
        <v>45</v>
      </c>
      <c r="M45" s="17" t="str">
        <f t="shared" ca="1" si="1"/>
        <v>F0</v>
      </c>
      <c r="N45" s="17" t="str">
        <f t="shared" ca="1" si="2"/>
        <v>C2</v>
      </c>
      <c r="O45" s="17" t="str">
        <f t="shared" ca="1" si="3"/>
        <v>C2</v>
      </c>
    </row>
    <row r="46" spans="1:15" s="25" customFormat="1" ht="30" customHeight="1" x14ac:dyDescent="0.2">
      <c r="A46" s="58" t="s">
        <v>259</v>
      </c>
      <c r="B46" s="59" t="s">
        <v>114</v>
      </c>
      <c r="C46" s="60" t="s">
        <v>1104</v>
      </c>
      <c r="D46" s="67" t="s">
        <v>1105</v>
      </c>
      <c r="E46" s="68"/>
      <c r="F46" s="69"/>
      <c r="G46" s="64"/>
      <c r="H46" s="64"/>
      <c r="I46" s="65"/>
      <c r="J46" s="24" t="str">
        <f t="shared" ca="1" si="0"/>
        <v>LOCKED</v>
      </c>
      <c r="K46" s="15" t="str">
        <f t="shared" si="5"/>
        <v>A022Geotextile FabricCW 3130-R5</v>
      </c>
      <c r="L46" s="16">
        <f>MATCH(K46,'Pay Items'!$K$1:$K$647,0)</f>
        <v>46</v>
      </c>
      <c r="M46" s="17" t="str">
        <f t="shared" ca="1" si="1"/>
        <v>F0</v>
      </c>
      <c r="N46" s="17" t="str">
        <f t="shared" ca="1" si="2"/>
        <v>C2</v>
      </c>
      <c r="O46" s="17" t="str">
        <f t="shared" ca="1" si="3"/>
        <v>C2</v>
      </c>
    </row>
    <row r="47" spans="1:15" s="25" customFormat="1" ht="30" customHeight="1" x14ac:dyDescent="0.2">
      <c r="A47" s="58" t="s">
        <v>1106</v>
      </c>
      <c r="B47" s="71" t="s">
        <v>338</v>
      </c>
      <c r="C47" s="60" t="s">
        <v>1107</v>
      </c>
      <c r="D47" s="61" t="s">
        <v>173</v>
      </c>
      <c r="E47" s="68" t="s">
        <v>178</v>
      </c>
      <c r="F47" s="69"/>
      <c r="G47" s="149"/>
      <c r="H47" s="64">
        <f t="shared" si="8"/>
        <v>0</v>
      </c>
      <c r="I47" s="65"/>
      <c r="J47" s="24" t="str">
        <f t="shared" ca="1" si="0"/>
        <v/>
      </c>
      <c r="K47" s="15" t="str">
        <f t="shared" si="5"/>
        <v>A022A1Separation Fabricm²</v>
      </c>
      <c r="L47" s="16">
        <f>MATCH(K47,'Pay Items'!$K$1:$K$647,0)</f>
        <v>47</v>
      </c>
      <c r="M47" s="17" t="str">
        <f t="shared" ca="1" si="1"/>
        <v>F0</v>
      </c>
      <c r="N47" s="17" t="str">
        <f t="shared" ca="1" si="2"/>
        <v>C2</v>
      </c>
      <c r="O47" s="17" t="str">
        <f t="shared" ca="1" si="3"/>
        <v>C2</v>
      </c>
    </row>
    <row r="48" spans="1:15" s="25" customFormat="1" ht="30" customHeight="1" x14ac:dyDescent="0.2">
      <c r="A48" s="58" t="s">
        <v>1108</v>
      </c>
      <c r="B48" s="71" t="s">
        <v>339</v>
      </c>
      <c r="C48" s="60" t="s">
        <v>1109</v>
      </c>
      <c r="D48" s="61" t="s">
        <v>173</v>
      </c>
      <c r="E48" s="68" t="s">
        <v>178</v>
      </c>
      <c r="F48" s="69"/>
      <c r="G48" s="149"/>
      <c r="H48" s="64">
        <f t="shared" si="8"/>
        <v>0</v>
      </c>
      <c r="I48" s="65"/>
      <c r="J48" s="24" t="str">
        <f t="shared" ca="1" si="0"/>
        <v/>
      </c>
      <c r="K48" s="15" t="str">
        <f t="shared" si="5"/>
        <v>A022A2Separation/Filtration Fabricm²</v>
      </c>
      <c r="L48" s="16">
        <f>MATCH(K48,'Pay Items'!$K$1:$K$647,0)</f>
        <v>48</v>
      </c>
      <c r="M48" s="17" t="str">
        <f t="shared" ca="1" si="1"/>
        <v>F0</v>
      </c>
      <c r="N48" s="17" t="str">
        <f t="shared" ca="1" si="2"/>
        <v>C2</v>
      </c>
      <c r="O48" s="17" t="str">
        <f t="shared" ca="1" si="3"/>
        <v>C2</v>
      </c>
    </row>
    <row r="49" spans="1:15" s="25" customFormat="1" ht="30" customHeight="1" x14ac:dyDescent="0.2">
      <c r="A49" s="58" t="s">
        <v>1110</v>
      </c>
      <c r="B49" s="71" t="s">
        <v>340</v>
      </c>
      <c r="C49" s="60" t="s">
        <v>1111</v>
      </c>
      <c r="D49" s="61" t="s">
        <v>173</v>
      </c>
      <c r="E49" s="68" t="s">
        <v>178</v>
      </c>
      <c r="F49" s="69"/>
      <c r="G49" s="149"/>
      <c r="H49" s="64">
        <f t="shared" si="8"/>
        <v>0</v>
      </c>
      <c r="I49" s="65"/>
      <c r="J49" s="24" t="str">
        <f t="shared" ca="1" si="0"/>
        <v/>
      </c>
      <c r="K49" s="15" t="str">
        <f t="shared" si="5"/>
        <v>A022A3Stabilization Fabricm²</v>
      </c>
      <c r="L49" s="16">
        <f>MATCH(K49,'Pay Items'!$K$1:$K$647,0)</f>
        <v>49</v>
      </c>
      <c r="M49" s="17" t="str">
        <f t="shared" ca="1" si="1"/>
        <v>F0</v>
      </c>
      <c r="N49" s="17" t="str">
        <f t="shared" ca="1" si="2"/>
        <v>C2</v>
      </c>
      <c r="O49" s="17" t="str">
        <f t="shared" ca="1" si="3"/>
        <v>C2</v>
      </c>
    </row>
    <row r="50" spans="1:15" s="25" customFormat="1" ht="30" customHeight="1" x14ac:dyDescent="0.2">
      <c r="A50" s="58" t="s">
        <v>1112</v>
      </c>
      <c r="B50" s="59" t="s">
        <v>296</v>
      </c>
      <c r="C50" s="60" t="s">
        <v>713</v>
      </c>
      <c r="D50" s="61" t="s">
        <v>1113</v>
      </c>
      <c r="E50" s="68"/>
      <c r="F50" s="69"/>
      <c r="G50" s="150"/>
      <c r="H50" s="64"/>
      <c r="I50" s="65"/>
      <c r="J50" s="24" t="str">
        <f t="shared" ca="1" si="0"/>
        <v>LOCKED</v>
      </c>
      <c r="K50" s="15" t="str">
        <f t="shared" si="5"/>
        <v>A022A4Supply and Install GeogridCW 3135-R2</v>
      </c>
      <c r="L50" s="16">
        <f>MATCH(K50,'Pay Items'!$K$1:$K$647,0)</f>
        <v>50</v>
      </c>
      <c r="M50" s="17" t="str">
        <f t="shared" ca="1" si="1"/>
        <v>F0</v>
      </c>
      <c r="N50" s="17" t="str">
        <f t="shared" ca="1" si="2"/>
        <v>G</v>
      </c>
      <c r="O50" s="17" t="str">
        <f t="shared" ca="1" si="3"/>
        <v>C2</v>
      </c>
    </row>
    <row r="51" spans="1:15" s="25" customFormat="1" ht="30" customHeight="1" x14ac:dyDescent="0.2">
      <c r="A51" s="58" t="s">
        <v>1114</v>
      </c>
      <c r="B51" s="71" t="s">
        <v>338</v>
      </c>
      <c r="C51" s="60" t="s">
        <v>1115</v>
      </c>
      <c r="D51" s="61" t="s">
        <v>173</v>
      </c>
      <c r="E51" s="68" t="s">
        <v>178</v>
      </c>
      <c r="F51" s="69"/>
      <c r="G51" s="149"/>
      <c r="H51" s="64">
        <f>ROUND(G51*F51,2)</f>
        <v>0</v>
      </c>
      <c r="I51" s="65"/>
      <c r="J51" s="24" t="str">
        <f t="shared" ca="1" si="0"/>
        <v/>
      </c>
      <c r="K51" s="15" t="str">
        <f t="shared" si="5"/>
        <v>A022A5Class A Geogridm²</v>
      </c>
      <c r="L51" s="16">
        <f>MATCH(K51,'Pay Items'!$K$1:$K$647,0)</f>
        <v>51</v>
      </c>
      <c r="M51" s="17" t="str">
        <f t="shared" ca="1" si="1"/>
        <v>F0</v>
      </c>
      <c r="N51" s="17" t="str">
        <f t="shared" ca="1" si="2"/>
        <v>C2</v>
      </c>
      <c r="O51" s="17" t="str">
        <f t="shared" ca="1" si="3"/>
        <v>C2</v>
      </c>
    </row>
    <row r="52" spans="1:15" s="25" customFormat="1" ht="30" customHeight="1" x14ac:dyDescent="0.2">
      <c r="A52" s="58" t="s">
        <v>1116</v>
      </c>
      <c r="B52" s="71" t="s">
        <v>339</v>
      </c>
      <c r="C52" s="60" t="s">
        <v>1117</v>
      </c>
      <c r="D52" s="61" t="s">
        <v>173</v>
      </c>
      <c r="E52" s="68" t="s">
        <v>178</v>
      </c>
      <c r="F52" s="69"/>
      <c r="G52" s="149"/>
      <c r="H52" s="64">
        <f>ROUND(G52*F52,2)</f>
        <v>0</v>
      </c>
      <c r="I52" s="65"/>
      <c r="J52" s="24" t="str">
        <f t="shared" ca="1" si="0"/>
        <v/>
      </c>
      <c r="K52" s="15" t="str">
        <f t="shared" si="5"/>
        <v>A022A6Class B Geogridm²</v>
      </c>
      <c r="L52" s="16">
        <f>MATCH(K52,'Pay Items'!$K$1:$K$647,0)</f>
        <v>52</v>
      </c>
      <c r="M52" s="17" t="str">
        <f t="shared" ca="1" si="1"/>
        <v>F0</v>
      </c>
      <c r="N52" s="17" t="str">
        <f t="shared" ca="1" si="2"/>
        <v>C2</v>
      </c>
      <c r="O52" s="17" t="str">
        <f t="shared" ca="1" si="3"/>
        <v>C2</v>
      </c>
    </row>
    <row r="53" spans="1:15" s="25" customFormat="1" ht="30" customHeight="1" x14ac:dyDescent="0.2">
      <c r="A53" s="58" t="s">
        <v>1118</v>
      </c>
      <c r="B53" s="71" t="s">
        <v>340</v>
      </c>
      <c r="C53" s="60" t="s">
        <v>1119</v>
      </c>
      <c r="D53" s="61" t="s">
        <v>173</v>
      </c>
      <c r="E53" s="68" t="s">
        <v>178</v>
      </c>
      <c r="F53" s="69"/>
      <c r="G53" s="149"/>
      <c r="H53" s="64">
        <f>ROUND(G53*F53,2)</f>
        <v>0</v>
      </c>
      <c r="I53" s="65"/>
      <c r="J53" s="24" t="str">
        <f t="shared" ca="1" si="0"/>
        <v/>
      </c>
      <c r="K53" s="15" t="str">
        <f t="shared" si="5"/>
        <v>A022A7Geotextile/Class A Geogrid Compositem²</v>
      </c>
      <c r="L53" s="16">
        <f>MATCH(K53,'Pay Items'!$K$1:$K$647,0)</f>
        <v>53</v>
      </c>
      <c r="M53" s="17" t="str">
        <f t="shared" ca="1" si="1"/>
        <v>F0</v>
      </c>
      <c r="N53" s="17" t="str">
        <f t="shared" ca="1" si="2"/>
        <v>C2</v>
      </c>
      <c r="O53" s="17" t="str">
        <f t="shared" ca="1" si="3"/>
        <v>C2</v>
      </c>
    </row>
    <row r="54" spans="1:15" s="25" customFormat="1" ht="30" customHeight="1" x14ac:dyDescent="0.2">
      <c r="A54" s="58" t="s">
        <v>1120</v>
      </c>
      <c r="B54" s="71" t="s">
        <v>341</v>
      </c>
      <c r="C54" s="60" t="s">
        <v>1121</v>
      </c>
      <c r="D54" s="61" t="s">
        <v>173</v>
      </c>
      <c r="E54" s="68" t="s">
        <v>178</v>
      </c>
      <c r="F54" s="69"/>
      <c r="G54" s="149"/>
      <c r="H54" s="64">
        <f>ROUND(G54*F54,2)</f>
        <v>0</v>
      </c>
      <c r="I54" s="65"/>
      <c r="J54" s="24" t="str">
        <f t="shared" ca="1" si="0"/>
        <v/>
      </c>
      <c r="K54" s="15" t="str">
        <f t="shared" si="5"/>
        <v>A022A8Geotextile/Class B Geogrid Compositem²</v>
      </c>
      <c r="L54" s="16">
        <f>MATCH(K54,'Pay Items'!$K$1:$K$647,0)</f>
        <v>54</v>
      </c>
      <c r="M54" s="17" t="str">
        <f t="shared" ca="1" si="1"/>
        <v>F0</v>
      </c>
      <c r="N54" s="17" t="str">
        <f t="shared" ca="1" si="2"/>
        <v>C2</v>
      </c>
      <c r="O54" s="17" t="str">
        <f t="shared" ca="1" si="3"/>
        <v>C2</v>
      </c>
    </row>
    <row r="55" spans="1:15" s="25" customFormat="1" ht="30" customHeight="1" x14ac:dyDescent="0.2">
      <c r="A55" s="66" t="s">
        <v>260</v>
      </c>
      <c r="B55" s="59" t="s">
        <v>297</v>
      </c>
      <c r="C55" s="60" t="s">
        <v>313</v>
      </c>
      <c r="D55" s="61" t="s">
        <v>574</v>
      </c>
      <c r="E55" s="68" t="s">
        <v>178</v>
      </c>
      <c r="F55" s="69"/>
      <c r="G55" s="149"/>
      <c r="H55" s="64">
        <f>ROUND(G55*F55,2)</f>
        <v>0</v>
      </c>
      <c r="I55" s="65"/>
      <c r="J55" s="24" t="str">
        <f t="shared" ca="1" si="0"/>
        <v/>
      </c>
      <c r="K55" s="15" t="str">
        <f t="shared" si="5"/>
        <v>A023Preparation of Existing RoadwayCW 3150-R4m²</v>
      </c>
      <c r="L55" s="16">
        <f>MATCH(K55,'Pay Items'!$K$1:$K$647,0)</f>
        <v>55</v>
      </c>
      <c r="M55" s="17" t="str">
        <f t="shared" ca="1" si="1"/>
        <v>F0</v>
      </c>
      <c r="N55" s="17" t="str">
        <f t="shared" ca="1" si="2"/>
        <v>C2</v>
      </c>
      <c r="O55" s="17" t="str">
        <f t="shared" ca="1" si="3"/>
        <v>C2</v>
      </c>
    </row>
    <row r="56" spans="1:15" s="25" customFormat="1" ht="30" customHeight="1" x14ac:dyDescent="0.2">
      <c r="A56" s="66" t="s">
        <v>261</v>
      </c>
      <c r="B56" s="59" t="s">
        <v>721</v>
      </c>
      <c r="C56" s="60" t="s">
        <v>314</v>
      </c>
      <c r="D56" s="61" t="s">
        <v>574</v>
      </c>
      <c r="E56" s="68"/>
      <c r="F56" s="69"/>
      <c r="G56" s="150"/>
      <c r="H56" s="64"/>
      <c r="I56" s="65"/>
      <c r="J56" s="24" t="str">
        <f t="shared" ca="1" si="0"/>
        <v>LOCKED</v>
      </c>
      <c r="K56" s="15" t="str">
        <f t="shared" si="5"/>
        <v>A024Surfacing MaterialCW 3150-R4</v>
      </c>
      <c r="L56" s="16">
        <f>MATCH(K56,'Pay Items'!$K$1:$K$647,0)</f>
        <v>56</v>
      </c>
      <c r="M56" s="17" t="str">
        <f t="shared" ca="1" si="1"/>
        <v>F0</v>
      </c>
      <c r="N56" s="17" t="str">
        <f t="shared" ca="1" si="2"/>
        <v>G</v>
      </c>
      <c r="O56" s="17" t="str">
        <f t="shared" ca="1" si="3"/>
        <v>C2</v>
      </c>
    </row>
    <row r="57" spans="1:15" s="25" customFormat="1" ht="30" customHeight="1" x14ac:dyDescent="0.2">
      <c r="A57" s="58" t="s">
        <v>294</v>
      </c>
      <c r="B57" s="71" t="s">
        <v>338</v>
      </c>
      <c r="C57" s="60" t="s">
        <v>315</v>
      </c>
      <c r="D57" s="61" t="s">
        <v>173</v>
      </c>
      <c r="E57" s="68" t="s">
        <v>180</v>
      </c>
      <c r="F57" s="69"/>
      <c r="G57" s="149"/>
      <c r="H57" s="64">
        <f>ROUND(G57*F57,2)</f>
        <v>0</v>
      </c>
      <c r="I57" s="65"/>
      <c r="J57" s="24" t="str">
        <f t="shared" ca="1" si="0"/>
        <v/>
      </c>
      <c r="K57" s="15" t="str">
        <f t="shared" si="5"/>
        <v>A025Granulartonne</v>
      </c>
      <c r="L57" s="16">
        <f>MATCH(K57,'Pay Items'!$K$1:$K$647,0)</f>
        <v>57</v>
      </c>
      <c r="M57" s="17" t="str">
        <f t="shared" ca="1" si="1"/>
        <v>F0</v>
      </c>
      <c r="N57" s="17" t="str">
        <f t="shared" ca="1" si="2"/>
        <v>C2</v>
      </c>
      <c r="O57" s="17" t="str">
        <f t="shared" ca="1" si="3"/>
        <v>C2</v>
      </c>
    </row>
    <row r="58" spans="1:15" s="25" customFormat="1" ht="30" customHeight="1" x14ac:dyDescent="0.2">
      <c r="A58" s="66" t="s">
        <v>477</v>
      </c>
      <c r="B58" s="71" t="s">
        <v>339</v>
      </c>
      <c r="C58" s="60" t="s">
        <v>316</v>
      </c>
      <c r="D58" s="61" t="s">
        <v>173</v>
      </c>
      <c r="E58" s="68" t="s">
        <v>180</v>
      </c>
      <c r="F58" s="69"/>
      <c r="G58" s="149"/>
      <c r="H58" s="64">
        <f>ROUND(G58*F58,2)</f>
        <v>0</v>
      </c>
      <c r="I58" s="65"/>
      <c r="J58" s="24" t="str">
        <f t="shared" ca="1" si="0"/>
        <v/>
      </c>
      <c r="K58" s="15" t="str">
        <f t="shared" si="5"/>
        <v>A026Limestonetonne</v>
      </c>
      <c r="L58" s="16">
        <f>MATCH(K58,'Pay Items'!$K$1:$K$647,0)</f>
        <v>58</v>
      </c>
      <c r="M58" s="17" t="str">
        <f t="shared" ca="1" si="1"/>
        <v>F0</v>
      </c>
      <c r="N58" s="17" t="str">
        <f t="shared" ca="1" si="2"/>
        <v>C2</v>
      </c>
      <c r="O58" s="17" t="str">
        <f t="shared" ca="1" si="3"/>
        <v>C2</v>
      </c>
    </row>
    <row r="59" spans="1:15" s="25" customFormat="1" ht="30" customHeight="1" x14ac:dyDescent="0.2">
      <c r="A59" s="66" t="s">
        <v>481</v>
      </c>
      <c r="B59" s="59" t="s">
        <v>1594</v>
      </c>
      <c r="C59" s="60" t="s">
        <v>552</v>
      </c>
      <c r="D59" s="61" t="s">
        <v>575</v>
      </c>
      <c r="E59" s="68" t="s">
        <v>179</v>
      </c>
      <c r="F59" s="69"/>
      <c r="G59" s="149"/>
      <c r="H59" s="64">
        <f>ROUND(G59*F59,2)</f>
        <v>0</v>
      </c>
      <c r="I59" s="65"/>
      <c r="J59" s="24" t="str">
        <f t="shared" ca="1" si="0"/>
        <v/>
      </c>
      <c r="K59" s="15" t="str">
        <f t="shared" si="5"/>
        <v>A027Topsoil ExcavationCW 3170-R3m³</v>
      </c>
      <c r="L59" s="16">
        <f>MATCH(K59,'Pay Items'!$K$1:$K$647,0)</f>
        <v>59</v>
      </c>
      <c r="M59" s="17" t="str">
        <f t="shared" ca="1" si="1"/>
        <v>F0</v>
      </c>
      <c r="N59" s="17" t="str">
        <f t="shared" ca="1" si="2"/>
        <v>C2</v>
      </c>
      <c r="O59" s="17" t="str">
        <f t="shared" ca="1" si="3"/>
        <v>C2</v>
      </c>
    </row>
    <row r="60" spans="1:15" s="25" customFormat="1" ht="38.25" customHeight="1" x14ac:dyDescent="0.2">
      <c r="A60" s="58" t="s">
        <v>482</v>
      </c>
      <c r="B60" s="59" t="s">
        <v>488</v>
      </c>
      <c r="C60" s="60" t="s">
        <v>478</v>
      </c>
      <c r="D60" s="61" t="s">
        <v>575</v>
      </c>
      <c r="E60" s="68" t="s">
        <v>179</v>
      </c>
      <c r="F60" s="69"/>
      <c r="G60" s="149"/>
      <c r="H60" s="64">
        <f>ROUND(G60*F60,2)</f>
        <v>0</v>
      </c>
      <c r="I60" s="65"/>
      <c r="J60" s="24" t="str">
        <f t="shared" ca="1" si="0"/>
        <v/>
      </c>
      <c r="K60" s="15" t="str">
        <f t="shared" si="5"/>
        <v>A028Common Excavation- Suitable site materialCW 3170-R3m³</v>
      </c>
      <c r="L60" s="16">
        <f>MATCH(K60,'Pay Items'!$K$1:$K$647,0)</f>
        <v>60</v>
      </c>
      <c r="M60" s="17" t="str">
        <f t="shared" ca="1" si="1"/>
        <v>F0</v>
      </c>
      <c r="N60" s="17" t="str">
        <f t="shared" ca="1" si="2"/>
        <v>C2</v>
      </c>
      <c r="O60" s="17" t="str">
        <f t="shared" ca="1" si="3"/>
        <v>C2</v>
      </c>
    </row>
    <row r="61" spans="1:15" s="25" customFormat="1" ht="36.75" customHeight="1" x14ac:dyDescent="0.2">
      <c r="A61" s="66" t="s">
        <v>483</v>
      </c>
      <c r="B61" s="59" t="s">
        <v>489</v>
      </c>
      <c r="C61" s="60" t="s">
        <v>479</v>
      </c>
      <c r="D61" s="61" t="s">
        <v>575</v>
      </c>
      <c r="E61" s="68" t="s">
        <v>179</v>
      </c>
      <c r="F61" s="69"/>
      <c r="G61" s="149"/>
      <c r="H61" s="64">
        <f>ROUND(G61*F61,2)</f>
        <v>0</v>
      </c>
      <c r="I61" s="65"/>
      <c r="J61" s="24" t="str">
        <f t="shared" ca="1" si="0"/>
        <v/>
      </c>
      <c r="K61" s="15" t="str">
        <f t="shared" si="5"/>
        <v>A029Common Excavation- Unsuitable site materialCW 3170-R3m³</v>
      </c>
      <c r="L61" s="16">
        <f>MATCH(K61,'Pay Items'!$K$1:$K$647,0)</f>
        <v>61</v>
      </c>
      <c r="M61" s="17" t="str">
        <f t="shared" ca="1" si="1"/>
        <v>F0</v>
      </c>
      <c r="N61" s="17" t="str">
        <f t="shared" ca="1" si="2"/>
        <v>C2</v>
      </c>
      <c r="O61" s="17" t="str">
        <f t="shared" ca="1" si="3"/>
        <v>C2</v>
      </c>
    </row>
    <row r="62" spans="1:15" s="25" customFormat="1" ht="30" customHeight="1" x14ac:dyDescent="0.2">
      <c r="A62" s="66" t="s">
        <v>484</v>
      </c>
      <c r="B62" s="59" t="s">
        <v>490</v>
      </c>
      <c r="C62" s="60" t="s">
        <v>480</v>
      </c>
      <c r="D62" s="61" t="s">
        <v>575</v>
      </c>
      <c r="E62" s="68"/>
      <c r="F62" s="69"/>
      <c r="G62" s="150"/>
      <c r="H62" s="64"/>
      <c r="I62" s="65"/>
      <c r="J62" s="24" t="str">
        <f t="shared" ca="1" si="0"/>
        <v>LOCKED</v>
      </c>
      <c r="K62" s="15" t="str">
        <f t="shared" si="5"/>
        <v>A030Fill MaterialCW 3170-R3</v>
      </c>
      <c r="L62" s="16">
        <f>MATCH(K62,'Pay Items'!$K$1:$K$647,0)</f>
        <v>62</v>
      </c>
      <c r="M62" s="17" t="str">
        <f t="shared" ca="1" si="1"/>
        <v>F0</v>
      </c>
      <c r="N62" s="17" t="str">
        <f t="shared" ca="1" si="2"/>
        <v>G</v>
      </c>
      <c r="O62" s="17" t="str">
        <f t="shared" ca="1" si="3"/>
        <v>C2</v>
      </c>
    </row>
    <row r="63" spans="1:15" s="25" customFormat="1" ht="30" customHeight="1" x14ac:dyDescent="0.2">
      <c r="A63" s="58" t="s">
        <v>485</v>
      </c>
      <c r="B63" s="71" t="s">
        <v>338</v>
      </c>
      <c r="C63" s="60" t="s">
        <v>492</v>
      </c>
      <c r="D63" s="61"/>
      <c r="E63" s="68" t="s">
        <v>179</v>
      </c>
      <c r="F63" s="69"/>
      <c r="G63" s="149"/>
      <c r="H63" s="64">
        <f>ROUND(G63*F63,2)</f>
        <v>0</v>
      </c>
      <c r="I63" s="65"/>
      <c r="J63" s="24" t="str">
        <f t="shared" ca="1" si="0"/>
        <v/>
      </c>
      <c r="K63" s="15" t="str">
        <f t="shared" si="5"/>
        <v>A031Placing Suitable Site Materialm³</v>
      </c>
      <c r="L63" s="16">
        <f>MATCH(K63,'Pay Items'!$K$1:$K$647,0)</f>
        <v>63</v>
      </c>
      <c r="M63" s="17" t="str">
        <f t="shared" ca="1" si="1"/>
        <v>F0</v>
      </c>
      <c r="N63" s="17" t="str">
        <f t="shared" ca="1" si="2"/>
        <v>C2</v>
      </c>
      <c r="O63" s="17" t="str">
        <f t="shared" ca="1" si="3"/>
        <v>C2</v>
      </c>
    </row>
    <row r="64" spans="1:15" s="25" customFormat="1" ht="39.950000000000003" customHeight="1" x14ac:dyDescent="0.2">
      <c r="A64" s="66" t="s">
        <v>486</v>
      </c>
      <c r="B64" s="71" t="s">
        <v>339</v>
      </c>
      <c r="C64" s="60" t="s">
        <v>493</v>
      </c>
      <c r="D64" s="61"/>
      <c r="E64" s="68" t="s">
        <v>179</v>
      </c>
      <c r="F64" s="69"/>
      <c r="G64" s="149"/>
      <c r="H64" s="64">
        <f>ROUND(G64*F64,2)</f>
        <v>0</v>
      </c>
      <c r="I64" s="65"/>
      <c r="J64" s="24" t="str">
        <f t="shared" ca="1" si="0"/>
        <v/>
      </c>
      <c r="K64" s="15" t="str">
        <f t="shared" si="5"/>
        <v>A032Supplying and Placing Clay Borrow Materialm³</v>
      </c>
      <c r="L64" s="16">
        <f>MATCH(K64,'Pay Items'!$K$1:$K$647,0)</f>
        <v>64</v>
      </c>
      <c r="M64" s="17" t="str">
        <f t="shared" ca="1" si="1"/>
        <v>F0</v>
      </c>
      <c r="N64" s="17" t="str">
        <f t="shared" ca="1" si="2"/>
        <v>C2</v>
      </c>
      <c r="O64" s="17" t="str">
        <f t="shared" ca="1" si="3"/>
        <v>C2</v>
      </c>
    </row>
    <row r="65" spans="1:15" s="25" customFormat="1" ht="39.950000000000003" customHeight="1" x14ac:dyDescent="0.2">
      <c r="A65" s="66" t="s">
        <v>487</v>
      </c>
      <c r="B65" s="71" t="s">
        <v>340</v>
      </c>
      <c r="C65" s="60" t="s">
        <v>553</v>
      </c>
      <c r="D65" s="61"/>
      <c r="E65" s="68" t="s">
        <v>179</v>
      </c>
      <c r="F65" s="69"/>
      <c r="G65" s="149"/>
      <c r="H65" s="64">
        <f>ROUND(G65*F65,2)</f>
        <v>0</v>
      </c>
      <c r="I65" s="65"/>
      <c r="J65" s="24" t="str">
        <f t="shared" ca="1" si="0"/>
        <v/>
      </c>
      <c r="K65" s="15" t="str">
        <f t="shared" si="5"/>
        <v>A033Supplying and Placing Imported Materialm³</v>
      </c>
      <c r="L65" s="16">
        <f>MATCH(K65,'Pay Items'!$K$1:$K$647,0)</f>
        <v>65</v>
      </c>
      <c r="M65" s="17" t="str">
        <f t="shared" ca="1" si="1"/>
        <v>F0</v>
      </c>
      <c r="N65" s="17" t="str">
        <f t="shared" ca="1" si="2"/>
        <v>C2</v>
      </c>
      <c r="O65" s="17" t="str">
        <f t="shared" ca="1" si="3"/>
        <v>C2</v>
      </c>
    </row>
    <row r="66" spans="1:15" s="25" customFormat="1" ht="39.950000000000003" customHeight="1" x14ac:dyDescent="0.2">
      <c r="A66" s="58" t="s">
        <v>495</v>
      </c>
      <c r="B66" s="59" t="s">
        <v>491</v>
      </c>
      <c r="C66" s="60" t="s">
        <v>494</v>
      </c>
      <c r="D66" s="61" t="s">
        <v>575</v>
      </c>
      <c r="E66" s="68" t="s">
        <v>178</v>
      </c>
      <c r="F66" s="69"/>
      <c r="G66" s="149"/>
      <c r="H66" s="64">
        <f>ROUND(G66*F66,2)</f>
        <v>0</v>
      </c>
      <c r="I66" s="65"/>
      <c r="J66" s="24" t="str">
        <f t="shared" ca="1" si="0"/>
        <v/>
      </c>
      <c r="K66" s="15" t="str">
        <f t="shared" si="5"/>
        <v>A034Preparation of Existing Ground SurfaceCW 3170-R3m²</v>
      </c>
      <c r="L66" s="16">
        <f>MATCH(K66,'Pay Items'!$K$1:$K$647,0)</f>
        <v>66</v>
      </c>
      <c r="M66" s="17" t="str">
        <f t="shared" ca="1" si="1"/>
        <v>F0</v>
      </c>
      <c r="N66" s="17" t="str">
        <f t="shared" ca="1" si="2"/>
        <v>C2</v>
      </c>
      <c r="O66" s="17" t="str">
        <f t="shared" ca="1" si="3"/>
        <v>C2</v>
      </c>
    </row>
    <row r="67" spans="1:15" s="25" customFormat="1" ht="30" customHeight="1" thickBot="1" x14ac:dyDescent="0.25">
      <c r="A67" s="57" t="s">
        <v>495</v>
      </c>
      <c r="B67" s="34" t="s">
        <v>204</v>
      </c>
      <c r="C67" s="48" t="s">
        <v>205</v>
      </c>
      <c r="D67" s="49"/>
      <c r="E67" s="50"/>
      <c r="F67" s="131"/>
      <c r="G67" s="151"/>
      <c r="H67" s="33">
        <f>SUM(H3:H66)</f>
        <v>0</v>
      </c>
      <c r="I67" s="132"/>
      <c r="J67" s="24" t="str">
        <f t="shared" ref="J67:J122" ca="1" si="9">IF(CELL("protect",$G67)=1, "LOCKED", "")</f>
        <v>LOCKED</v>
      </c>
      <c r="K67" s="15" t="str">
        <f t="shared" si="5"/>
        <v>A034LAST USED CODE FOR SECTION</v>
      </c>
      <c r="L67" s="16">
        <f>MATCH(K67,'Pay Items'!$K$1:$K$647,0)</f>
        <v>67</v>
      </c>
      <c r="M67" s="17" t="str">
        <f t="shared" ref="M67:M122" ca="1" si="10">CELL("format",$F67)</f>
        <v>F0</v>
      </c>
      <c r="N67" s="17" t="str">
        <f t="shared" ref="N67:N122" ca="1" si="11">CELL("format",$G67)</f>
        <v>G</v>
      </c>
      <c r="O67" s="17" t="str">
        <f t="shared" ref="O67:O122" ca="1" si="12">CELL("format",$H67)</f>
        <v>C2</v>
      </c>
    </row>
    <row r="68" spans="1:15" s="25" customFormat="1" ht="43.9" customHeight="1" thickTop="1" x14ac:dyDescent="0.25">
      <c r="A68" s="56"/>
      <c r="B68" s="133" t="s">
        <v>594</v>
      </c>
      <c r="C68" s="44" t="s">
        <v>1564</v>
      </c>
      <c r="D68" s="28"/>
      <c r="E68" s="28"/>
      <c r="F68" s="28"/>
      <c r="G68" s="148"/>
      <c r="H68" s="46"/>
      <c r="I68" s="47"/>
      <c r="J68" s="24" t="str">
        <f t="shared" ca="1" si="9"/>
        <v>LOCKED</v>
      </c>
      <c r="K68" s="15" t="str">
        <f t="shared" ref="K68:K123" si="13">CLEAN(CONCATENATE(TRIM($A68),TRIM($C68),IF(LEFT($D68)&lt;&gt;"E",TRIM($D68),),TRIM($E68)))</f>
        <v>ROADWORK - REMOVALS/RENEWALS</v>
      </c>
      <c r="L68" s="16">
        <f>MATCH(K68,'Pay Items'!$K$1:$K$647,0)</f>
        <v>68</v>
      </c>
      <c r="M68" s="17" t="str">
        <f t="shared" ca="1" si="10"/>
        <v>F0</v>
      </c>
      <c r="N68" s="17" t="str">
        <f t="shared" ca="1" si="11"/>
        <v>G</v>
      </c>
      <c r="O68" s="17" t="str">
        <f t="shared" ca="1" si="12"/>
        <v>F2</v>
      </c>
    </row>
    <row r="69" spans="1:15" s="25" customFormat="1" ht="30" customHeight="1" x14ac:dyDescent="0.2">
      <c r="A69" s="73" t="s">
        <v>359</v>
      </c>
      <c r="B69" s="59" t="s">
        <v>150</v>
      </c>
      <c r="C69" s="60" t="s">
        <v>304</v>
      </c>
      <c r="D69" s="67" t="s">
        <v>1273</v>
      </c>
      <c r="E69" s="68"/>
      <c r="F69" s="69"/>
      <c r="G69" s="150"/>
      <c r="H69" s="64"/>
      <c r="I69" s="65"/>
      <c r="J69" s="24" t="str">
        <f t="shared" ca="1" si="9"/>
        <v>LOCKED</v>
      </c>
      <c r="K69" s="15" t="str">
        <f t="shared" si="13"/>
        <v>B001Pavement RemovalCW 3110-R22</v>
      </c>
      <c r="L69" s="16">
        <f>MATCH(K69,'Pay Items'!$K$1:$K$647,0)</f>
        <v>69</v>
      </c>
      <c r="M69" s="17" t="str">
        <f t="shared" ca="1" si="10"/>
        <v>F0</v>
      </c>
      <c r="N69" s="17" t="str">
        <f t="shared" ca="1" si="11"/>
        <v>G</v>
      </c>
      <c r="O69" s="17" t="str">
        <f t="shared" ca="1" si="12"/>
        <v>C2</v>
      </c>
    </row>
    <row r="70" spans="1:15" s="25" customFormat="1" ht="30" customHeight="1" x14ac:dyDescent="0.2">
      <c r="A70" s="73" t="s">
        <v>429</v>
      </c>
      <c r="B70" s="71" t="s">
        <v>338</v>
      </c>
      <c r="C70" s="60" t="s">
        <v>305</v>
      </c>
      <c r="D70" s="61" t="s">
        <v>173</v>
      </c>
      <c r="E70" s="68" t="s">
        <v>178</v>
      </c>
      <c r="F70" s="69"/>
      <c r="G70" s="149"/>
      <c r="H70" s="64">
        <f>ROUND(G70*F70,2)</f>
        <v>0</v>
      </c>
      <c r="I70" s="65"/>
      <c r="J70" s="24" t="str">
        <f t="shared" ca="1" si="9"/>
        <v/>
      </c>
      <c r="K70" s="15" t="str">
        <f t="shared" si="13"/>
        <v>B002Concrete Pavementm²</v>
      </c>
      <c r="L70" s="16">
        <f>MATCH(K70,'Pay Items'!$K$1:$K$647,0)</f>
        <v>70</v>
      </c>
      <c r="M70" s="17" t="str">
        <f t="shared" ca="1" si="10"/>
        <v>F0</v>
      </c>
      <c r="N70" s="17" t="str">
        <f t="shared" ca="1" si="11"/>
        <v>C2</v>
      </c>
      <c r="O70" s="17" t="str">
        <f t="shared" ca="1" si="12"/>
        <v>C2</v>
      </c>
    </row>
    <row r="71" spans="1:15" s="25" customFormat="1" ht="30" customHeight="1" x14ac:dyDescent="0.2">
      <c r="A71" s="73" t="s">
        <v>262</v>
      </c>
      <c r="B71" s="71" t="s">
        <v>339</v>
      </c>
      <c r="C71" s="60" t="s">
        <v>306</v>
      </c>
      <c r="D71" s="61" t="s">
        <v>173</v>
      </c>
      <c r="E71" s="68" t="s">
        <v>178</v>
      </c>
      <c r="F71" s="69"/>
      <c r="G71" s="149"/>
      <c r="H71" s="64">
        <f>ROUND(G71*F71,2)</f>
        <v>0</v>
      </c>
      <c r="I71" s="70"/>
      <c r="J71" s="24" t="str">
        <f t="shared" ca="1" si="9"/>
        <v/>
      </c>
      <c r="K71" s="15" t="str">
        <f t="shared" si="13"/>
        <v>B003Asphalt Pavementm²</v>
      </c>
      <c r="L71" s="16">
        <f>MATCH(K71,'Pay Items'!$K$1:$K$647,0)</f>
        <v>71</v>
      </c>
      <c r="M71" s="17" t="str">
        <f t="shared" ca="1" si="10"/>
        <v>F0</v>
      </c>
      <c r="N71" s="17" t="str">
        <f t="shared" ca="1" si="11"/>
        <v>C2</v>
      </c>
      <c r="O71" s="17" t="str">
        <f t="shared" ca="1" si="12"/>
        <v>C2</v>
      </c>
    </row>
    <row r="72" spans="1:15" s="25" customFormat="1" ht="30" customHeight="1" x14ac:dyDescent="0.2">
      <c r="A72" s="73" t="s">
        <v>263</v>
      </c>
      <c r="B72" s="59" t="s">
        <v>151</v>
      </c>
      <c r="C72" s="60" t="s">
        <v>448</v>
      </c>
      <c r="D72" s="61" t="s">
        <v>903</v>
      </c>
      <c r="E72" s="68"/>
      <c r="F72" s="69"/>
      <c r="G72" s="150"/>
      <c r="H72" s="64"/>
      <c r="I72" s="65"/>
      <c r="J72" s="24" t="str">
        <f t="shared" ca="1" si="9"/>
        <v>LOCKED</v>
      </c>
      <c r="K72" s="15" t="str">
        <f t="shared" si="13"/>
        <v>B004Slab ReplacementCW 3230-R8</v>
      </c>
      <c r="L72" s="16">
        <f>MATCH(K72,'Pay Items'!$K$1:$K$647,0)</f>
        <v>72</v>
      </c>
      <c r="M72" s="17" t="str">
        <f t="shared" ca="1" si="10"/>
        <v>F0</v>
      </c>
      <c r="N72" s="17" t="str">
        <f t="shared" ca="1" si="11"/>
        <v>G</v>
      </c>
      <c r="O72" s="17" t="str">
        <f t="shared" ca="1" si="12"/>
        <v>C2</v>
      </c>
    </row>
    <row r="73" spans="1:15" s="25" customFormat="1" ht="39.950000000000003" customHeight="1" x14ac:dyDescent="0.2">
      <c r="A73" s="73" t="s">
        <v>264</v>
      </c>
      <c r="B73" s="71" t="s">
        <v>338</v>
      </c>
      <c r="C73" s="60" t="s">
        <v>1284</v>
      </c>
      <c r="D73" s="61" t="s">
        <v>173</v>
      </c>
      <c r="E73" s="68" t="s">
        <v>178</v>
      </c>
      <c r="F73" s="69"/>
      <c r="G73" s="149"/>
      <c r="H73" s="64">
        <f t="shared" ref="H73:H80" si="14">ROUND(G73*F73,2)</f>
        <v>0</v>
      </c>
      <c r="I73" s="70"/>
      <c r="J73" s="24" t="str">
        <f t="shared" ca="1" si="9"/>
        <v/>
      </c>
      <c r="K73" s="15" t="str">
        <f t="shared" si="13"/>
        <v>B005250 mm Type ^ Concrete Pavement (Reinforced)m²</v>
      </c>
      <c r="L73" s="16">
        <f>MATCH(K73,'Pay Items'!$K$1:$K$647,0)</f>
        <v>73</v>
      </c>
      <c r="M73" s="17" t="str">
        <f t="shared" ca="1" si="10"/>
        <v>F0</v>
      </c>
      <c r="N73" s="17" t="str">
        <f t="shared" ca="1" si="11"/>
        <v>C2</v>
      </c>
      <c r="O73" s="17" t="str">
        <f t="shared" ca="1" si="12"/>
        <v>C2</v>
      </c>
    </row>
    <row r="74" spans="1:15" s="25" customFormat="1" ht="39.950000000000003" customHeight="1" x14ac:dyDescent="0.2">
      <c r="A74" s="73" t="s">
        <v>265</v>
      </c>
      <c r="B74" s="71" t="s">
        <v>339</v>
      </c>
      <c r="C74" s="60" t="s">
        <v>1285</v>
      </c>
      <c r="D74" s="61" t="s">
        <v>173</v>
      </c>
      <c r="E74" s="68" t="s">
        <v>178</v>
      </c>
      <c r="F74" s="69"/>
      <c r="G74" s="149"/>
      <c r="H74" s="64">
        <f t="shared" si="14"/>
        <v>0</v>
      </c>
      <c r="I74" s="70"/>
      <c r="J74" s="24" t="str">
        <f t="shared" ca="1" si="9"/>
        <v/>
      </c>
      <c r="K74" s="15" t="str">
        <f t="shared" si="13"/>
        <v>B007250 mm Type ^ Concrete Pavement (Plain-Dowelled)m²</v>
      </c>
      <c r="L74" s="16">
        <f>MATCH(K74,'Pay Items'!$K$1:$K$647,0)</f>
        <v>74</v>
      </c>
      <c r="M74" s="17" t="str">
        <f t="shared" ca="1" si="10"/>
        <v>F0</v>
      </c>
      <c r="N74" s="17" t="str">
        <f t="shared" ca="1" si="11"/>
        <v>C2</v>
      </c>
      <c r="O74" s="17" t="str">
        <f t="shared" ca="1" si="12"/>
        <v>C2</v>
      </c>
    </row>
    <row r="75" spans="1:15" s="25" customFormat="1" ht="39.950000000000003" customHeight="1" x14ac:dyDescent="0.2">
      <c r="A75" s="73" t="s">
        <v>266</v>
      </c>
      <c r="B75" s="71" t="s">
        <v>340</v>
      </c>
      <c r="C75" s="60" t="s">
        <v>1286</v>
      </c>
      <c r="D75" s="61" t="s">
        <v>173</v>
      </c>
      <c r="E75" s="68" t="s">
        <v>178</v>
      </c>
      <c r="F75" s="69"/>
      <c r="G75" s="149"/>
      <c r="H75" s="64">
        <f t="shared" si="14"/>
        <v>0</v>
      </c>
      <c r="I75" s="70"/>
      <c r="J75" s="24" t="str">
        <f t="shared" ca="1" si="9"/>
        <v/>
      </c>
      <c r="K75" s="15" t="str">
        <f t="shared" si="13"/>
        <v>B008230 mm Type ^ Concrete Pavement (Reinforced)m²</v>
      </c>
      <c r="L75" s="16">
        <f>MATCH(K75,'Pay Items'!$K$1:$K$647,0)</f>
        <v>75</v>
      </c>
      <c r="M75" s="17" t="str">
        <f t="shared" ca="1" si="10"/>
        <v>F0</v>
      </c>
      <c r="N75" s="17" t="str">
        <f t="shared" ca="1" si="11"/>
        <v>C2</v>
      </c>
      <c r="O75" s="17" t="str">
        <f t="shared" ca="1" si="12"/>
        <v>C2</v>
      </c>
    </row>
    <row r="76" spans="1:15" s="25" customFormat="1" ht="39.950000000000003" customHeight="1" x14ac:dyDescent="0.2">
      <c r="A76" s="73" t="s">
        <v>267</v>
      </c>
      <c r="B76" s="71" t="s">
        <v>341</v>
      </c>
      <c r="C76" s="60" t="s">
        <v>1287</v>
      </c>
      <c r="D76" s="61" t="s">
        <v>173</v>
      </c>
      <c r="E76" s="68" t="s">
        <v>178</v>
      </c>
      <c r="F76" s="69"/>
      <c r="G76" s="149"/>
      <c r="H76" s="64">
        <f t="shared" si="14"/>
        <v>0</v>
      </c>
      <c r="I76" s="70"/>
      <c r="J76" s="24" t="str">
        <f t="shared" ca="1" si="9"/>
        <v/>
      </c>
      <c r="K76" s="15" t="str">
        <f t="shared" si="13"/>
        <v>B010230 mm Type ^ Concrete Pavement (Plain-Dowelled)m²</v>
      </c>
      <c r="L76" s="16">
        <f>MATCH(K76,'Pay Items'!$K$1:$K$647,0)</f>
        <v>76</v>
      </c>
      <c r="M76" s="17" t="str">
        <f t="shared" ca="1" si="10"/>
        <v>F0</v>
      </c>
      <c r="N76" s="17" t="str">
        <f t="shared" ca="1" si="11"/>
        <v>C2</v>
      </c>
      <c r="O76" s="17" t="str">
        <f t="shared" ca="1" si="12"/>
        <v>C2</v>
      </c>
    </row>
    <row r="77" spans="1:15" s="25" customFormat="1" ht="39.950000000000003" customHeight="1" x14ac:dyDescent="0.2">
      <c r="A77" s="73" t="s">
        <v>268</v>
      </c>
      <c r="B77" s="71" t="s">
        <v>342</v>
      </c>
      <c r="C77" s="60" t="s">
        <v>1288</v>
      </c>
      <c r="D77" s="61" t="s">
        <v>173</v>
      </c>
      <c r="E77" s="68" t="s">
        <v>178</v>
      </c>
      <c r="F77" s="69"/>
      <c r="G77" s="149"/>
      <c r="H77" s="64">
        <f t="shared" si="14"/>
        <v>0</v>
      </c>
      <c r="I77" s="70"/>
      <c r="J77" s="24" t="str">
        <f t="shared" ca="1" si="9"/>
        <v/>
      </c>
      <c r="K77" s="15" t="str">
        <f t="shared" si="13"/>
        <v>B011200 mm Type ^ Concrete Pavement (Reinforced)m²</v>
      </c>
      <c r="L77" s="16">
        <f>MATCH(K77,'Pay Items'!$K$1:$K$647,0)</f>
        <v>77</v>
      </c>
      <c r="M77" s="17" t="str">
        <f t="shared" ca="1" si="10"/>
        <v>F0</v>
      </c>
      <c r="N77" s="17" t="str">
        <f t="shared" ca="1" si="11"/>
        <v>C2</v>
      </c>
      <c r="O77" s="17" t="str">
        <f t="shared" ca="1" si="12"/>
        <v>C2</v>
      </c>
    </row>
    <row r="78" spans="1:15" s="25" customFormat="1" ht="39.950000000000003" customHeight="1" x14ac:dyDescent="0.2">
      <c r="A78" s="73" t="s">
        <v>269</v>
      </c>
      <c r="B78" s="71" t="s">
        <v>343</v>
      </c>
      <c r="C78" s="60" t="s">
        <v>1289</v>
      </c>
      <c r="D78" s="61" t="s">
        <v>173</v>
      </c>
      <c r="E78" s="68" t="s">
        <v>178</v>
      </c>
      <c r="F78" s="69"/>
      <c r="G78" s="149"/>
      <c r="H78" s="64">
        <f t="shared" si="14"/>
        <v>0</v>
      </c>
      <c r="I78" s="65"/>
      <c r="J78" s="24" t="str">
        <f t="shared" ca="1" si="9"/>
        <v/>
      </c>
      <c r="K78" s="15" t="str">
        <f t="shared" si="13"/>
        <v>B013200 mm Type ^ Concrete Pavement (Plain-Dowelled)m²</v>
      </c>
      <c r="L78" s="16">
        <f>MATCH(K78,'Pay Items'!$K$1:$K$647,0)</f>
        <v>78</v>
      </c>
      <c r="M78" s="17" t="str">
        <f t="shared" ca="1" si="10"/>
        <v>F0</v>
      </c>
      <c r="N78" s="17" t="str">
        <f t="shared" ca="1" si="11"/>
        <v>C2</v>
      </c>
      <c r="O78" s="17" t="str">
        <f t="shared" ca="1" si="12"/>
        <v>C2</v>
      </c>
    </row>
    <row r="79" spans="1:15" s="25" customFormat="1" ht="39.950000000000003" customHeight="1" x14ac:dyDescent="0.2">
      <c r="A79" s="73" t="s">
        <v>270</v>
      </c>
      <c r="B79" s="71" t="s">
        <v>344</v>
      </c>
      <c r="C79" s="60" t="s">
        <v>1290</v>
      </c>
      <c r="D79" s="61" t="s">
        <v>173</v>
      </c>
      <c r="E79" s="68" t="s">
        <v>178</v>
      </c>
      <c r="F79" s="69"/>
      <c r="G79" s="149"/>
      <c r="H79" s="64">
        <f t="shared" si="14"/>
        <v>0</v>
      </c>
      <c r="I79" s="65"/>
      <c r="J79" s="24" t="str">
        <f t="shared" ca="1" si="9"/>
        <v/>
      </c>
      <c r="K79" s="15" t="str">
        <f t="shared" si="13"/>
        <v>B014150 mm Type ^ Concrete Pavement (Reinforced)m²</v>
      </c>
      <c r="L79" s="16">
        <f>MATCH(K79,'Pay Items'!$K$1:$K$647,0)</f>
        <v>79</v>
      </c>
      <c r="M79" s="17" t="str">
        <f t="shared" ca="1" si="10"/>
        <v>F0</v>
      </c>
      <c r="N79" s="17" t="str">
        <f t="shared" ca="1" si="11"/>
        <v>C2</v>
      </c>
      <c r="O79" s="17" t="str">
        <f t="shared" ca="1" si="12"/>
        <v>C2</v>
      </c>
    </row>
    <row r="80" spans="1:15" s="25" customFormat="1" ht="39.950000000000003" customHeight="1" x14ac:dyDescent="0.2">
      <c r="A80" s="73" t="s">
        <v>271</v>
      </c>
      <c r="B80" s="71" t="s">
        <v>345</v>
      </c>
      <c r="C80" s="60" t="s">
        <v>1291</v>
      </c>
      <c r="D80" s="61" t="s">
        <v>173</v>
      </c>
      <c r="E80" s="68" t="s">
        <v>178</v>
      </c>
      <c r="F80" s="69"/>
      <c r="G80" s="149"/>
      <c r="H80" s="64">
        <f t="shared" si="14"/>
        <v>0</v>
      </c>
      <c r="I80" s="70"/>
      <c r="J80" s="24" t="str">
        <f t="shared" ca="1" si="9"/>
        <v/>
      </c>
      <c r="K80" s="15" t="str">
        <f t="shared" si="13"/>
        <v>B016150 mm Type ^ Concrete Pavement (Plain-Dowelled)m²</v>
      </c>
      <c r="L80" s="16">
        <f>MATCH(K80,'Pay Items'!$K$1:$K$647,0)</f>
        <v>80</v>
      </c>
      <c r="M80" s="17" t="str">
        <f t="shared" ca="1" si="10"/>
        <v>F0</v>
      </c>
      <c r="N80" s="17" t="str">
        <f t="shared" ca="1" si="11"/>
        <v>C2</v>
      </c>
      <c r="O80" s="17" t="str">
        <f t="shared" ca="1" si="12"/>
        <v>C2</v>
      </c>
    </row>
    <row r="81" spans="1:15" s="25" customFormat="1" ht="32.25" customHeight="1" x14ac:dyDescent="0.2">
      <c r="A81" s="73" t="s">
        <v>272</v>
      </c>
      <c r="B81" s="59" t="s">
        <v>152</v>
      </c>
      <c r="C81" s="60" t="s">
        <v>449</v>
      </c>
      <c r="D81" s="61" t="s">
        <v>903</v>
      </c>
      <c r="E81" s="68"/>
      <c r="F81" s="69"/>
      <c r="G81" s="150"/>
      <c r="H81" s="64"/>
      <c r="I81" s="65"/>
      <c r="J81" s="24" t="str">
        <f t="shared" ca="1" si="9"/>
        <v>LOCKED</v>
      </c>
      <c r="K81" s="15" t="str">
        <f t="shared" si="13"/>
        <v>B017Partial Slab PatchesCW 3230-R8</v>
      </c>
      <c r="L81" s="16">
        <f>MATCH(K81,'Pay Items'!$K$1:$K$647,0)</f>
        <v>81</v>
      </c>
      <c r="M81" s="17" t="str">
        <f t="shared" ca="1" si="10"/>
        <v>F0</v>
      </c>
      <c r="N81" s="17" t="str">
        <f t="shared" ca="1" si="11"/>
        <v>G</v>
      </c>
      <c r="O81" s="17" t="str">
        <f t="shared" ca="1" si="12"/>
        <v>C2</v>
      </c>
    </row>
    <row r="82" spans="1:15" s="25" customFormat="1" ht="39.950000000000003" customHeight="1" x14ac:dyDescent="0.2">
      <c r="A82" s="73" t="s">
        <v>273</v>
      </c>
      <c r="B82" s="71" t="s">
        <v>338</v>
      </c>
      <c r="C82" s="60" t="s">
        <v>1292</v>
      </c>
      <c r="D82" s="61" t="s">
        <v>173</v>
      </c>
      <c r="E82" s="68" t="s">
        <v>178</v>
      </c>
      <c r="F82" s="69"/>
      <c r="G82" s="149"/>
      <c r="H82" s="64">
        <f t="shared" ref="H82:H97" si="15">ROUND(G82*F82,2)</f>
        <v>0</v>
      </c>
      <c r="I82" s="65"/>
      <c r="J82" s="24" t="str">
        <f t="shared" ca="1" si="9"/>
        <v/>
      </c>
      <c r="K82" s="15" t="str">
        <f t="shared" si="13"/>
        <v>B018250 mm Type ^ Concrete Pavement (Type A)m²</v>
      </c>
      <c r="L82" s="16">
        <f>MATCH(K82,'Pay Items'!$K$1:$K$647,0)</f>
        <v>82</v>
      </c>
      <c r="M82" s="17" t="str">
        <f t="shared" ca="1" si="10"/>
        <v>F0</v>
      </c>
      <c r="N82" s="17" t="str">
        <f t="shared" ca="1" si="11"/>
        <v>C2</v>
      </c>
      <c r="O82" s="17" t="str">
        <f t="shared" ca="1" si="12"/>
        <v>C2</v>
      </c>
    </row>
    <row r="83" spans="1:15" s="25" customFormat="1" ht="39.950000000000003" customHeight="1" x14ac:dyDescent="0.2">
      <c r="A83" s="73" t="s">
        <v>274</v>
      </c>
      <c r="B83" s="71" t="s">
        <v>339</v>
      </c>
      <c r="C83" s="60" t="s">
        <v>1293</v>
      </c>
      <c r="D83" s="61" t="s">
        <v>173</v>
      </c>
      <c r="E83" s="68" t="s">
        <v>178</v>
      </c>
      <c r="F83" s="69"/>
      <c r="G83" s="149"/>
      <c r="H83" s="64">
        <f t="shared" si="15"/>
        <v>0</v>
      </c>
      <c r="I83" s="65"/>
      <c r="J83" s="24" t="str">
        <f t="shared" ca="1" si="9"/>
        <v/>
      </c>
      <c r="K83" s="15" t="str">
        <f t="shared" si="13"/>
        <v>B019250 mm Type ^ Concrete Pavement (Type B)m²</v>
      </c>
      <c r="L83" s="16">
        <f>MATCH(K83,'Pay Items'!$K$1:$K$647,0)</f>
        <v>83</v>
      </c>
      <c r="M83" s="17" t="str">
        <f t="shared" ca="1" si="10"/>
        <v>F0</v>
      </c>
      <c r="N83" s="17" t="str">
        <f t="shared" ca="1" si="11"/>
        <v>C2</v>
      </c>
      <c r="O83" s="17" t="str">
        <f t="shared" ca="1" si="12"/>
        <v>C2</v>
      </c>
    </row>
    <row r="84" spans="1:15" s="25" customFormat="1" ht="39.950000000000003" customHeight="1" x14ac:dyDescent="0.2">
      <c r="A84" s="73" t="s">
        <v>275</v>
      </c>
      <c r="B84" s="71" t="s">
        <v>340</v>
      </c>
      <c r="C84" s="60" t="s">
        <v>1294</v>
      </c>
      <c r="D84" s="61" t="s">
        <v>173</v>
      </c>
      <c r="E84" s="68" t="s">
        <v>178</v>
      </c>
      <c r="F84" s="69"/>
      <c r="G84" s="149"/>
      <c r="H84" s="64">
        <f t="shared" si="15"/>
        <v>0</v>
      </c>
      <c r="I84" s="65"/>
      <c r="J84" s="24" t="str">
        <f t="shared" ca="1" si="9"/>
        <v/>
      </c>
      <c r="K84" s="15" t="str">
        <f t="shared" si="13"/>
        <v>B020250 mm Type ^ Concrete Pavement (Type C)m²</v>
      </c>
      <c r="L84" s="16">
        <f>MATCH(K84,'Pay Items'!$K$1:$K$647,0)</f>
        <v>84</v>
      </c>
      <c r="M84" s="17" t="str">
        <f t="shared" ca="1" si="10"/>
        <v>F0</v>
      </c>
      <c r="N84" s="17" t="str">
        <f t="shared" ca="1" si="11"/>
        <v>C2</v>
      </c>
      <c r="O84" s="17" t="str">
        <f t="shared" ca="1" si="12"/>
        <v>C2</v>
      </c>
    </row>
    <row r="85" spans="1:15" s="25" customFormat="1" ht="39.950000000000003" customHeight="1" x14ac:dyDescent="0.2">
      <c r="A85" s="73" t="s">
        <v>276</v>
      </c>
      <c r="B85" s="71" t="s">
        <v>341</v>
      </c>
      <c r="C85" s="60" t="s">
        <v>1295</v>
      </c>
      <c r="D85" s="61" t="s">
        <v>173</v>
      </c>
      <c r="E85" s="68" t="s">
        <v>178</v>
      </c>
      <c r="F85" s="69"/>
      <c r="G85" s="149"/>
      <c r="H85" s="64">
        <f t="shared" si="15"/>
        <v>0</v>
      </c>
      <c r="I85" s="65"/>
      <c r="J85" s="24" t="str">
        <f t="shared" ca="1" si="9"/>
        <v/>
      </c>
      <c r="K85" s="15" t="str">
        <f t="shared" si="13"/>
        <v>B021250 mm Type ^ Concrete Pavement (Type D)m²</v>
      </c>
      <c r="L85" s="16">
        <f>MATCH(K85,'Pay Items'!$K$1:$K$647,0)</f>
        <v>85</v>
      </c>
      <c r="M85" s="17" t="str">
        <f t="shared" ca="1" si="10"/>
        <v>F0</v>
      </c>
      <c r="N85" s="17" t="str">
        <f t="shared" ca="1" si="11"/>
        <v>C2</v>
      </c>
      <c r="O85" s="17" t="str">
        <f t="shared" ca="1" si="12"/>
        <v>C2</v>
      </c>
    </row>
    <row r="86" spans="1:15" s="25" customFormat="1" ht="39.950000000000003" customHeight="1" x14ac:dyDescent="0.2">
      <c r="A86" s="73" t="s">
        <v>277</v>
      </c>
      <c r="B86" s="71" t="s">
        <v>342</v>
      </c>
      <c r="C86" s="60" t="s">
        <v>1296</v>
      </c>
      <c r="D86" s="61" t="s">
        <v>173</v>
      </c>
      <c r="E86" s="68" t="s">
        <v>178</v>
      </c>
      <c r="F86" s="69"/>
      <c r="G86" s="149"/>
      <c r="H86" s="64">
        <f t="shared" si="15"/>
        <v>0</v>
      </c>
      <c r="I86" s="65"/>
      <c r="J86" s="24" t="str">
        <f t="shared" ca="1" si="9"/>
        <v/>
      </c>
      <c r="K86" s="15" t="str">
        <f t="shared" si="13"/>
        <v>B022230 mm Type ^ Concrete Pavement (Type A)m²</v>
      </c>
      <c r="L86" s="16">
        <f>MATCH(K86,'Pay Items'!$K$1:$K$647,0)</f>
        <v>86</v>
      </c>
      <c r="M86" s="17" t="str">
        <f t="shared" ca="1" si="10"/>
        <v>F0</v>
      </c>
      <c r="N86" s="17" t="str">
        <f t="shared" ca="1" si="11"/>
        <v>C2</v>
      </c>
      <c r="O86" s="17" t="str">
        <f t="shared" ca="1" si="12"/>
        <v>C2</v>
      </c>
    </row>
    <row r="87" spans="1:15" s="25" customFormat="1" ht="39.950000000000003" customHeight="1" x14ac:dyDescent="0.2">
      <c r="A87" s="73" t="s">
        <v>278</v>
      </c>
      <c r="B87" s="71" t="s">
        <v>343</v>
      </c>
      <c r="C87" s="60" t="s">
        <v>1297</v>
      </c>
      <c r="D87" s="61" t="s">
        <v>173</v>
      </c>
      <c r="E87" s="68" t="s">
        <v>178</v>
      </c>
      <c r="F87" s="69"/>
      <c r="G87" s="149"/>
      <c r="H87" s="64">
        <f t="shared" si="15"/>
        <v>0</v>
      </c>
      <c r="I87" s="65"/>
      <c r="J87" s="24" t="str">
        <f t="shared" ca="1" si="9"/>
        <v/>
      </c>
      <c r="K87" s="15" t="str">
        <f t="shared" si="13"/>
        <v>B023230 mm Type ^ Concrete Pavement (Type B)m²</v>
      </c>
      <c r="L87" s="16">
        <f>MATCH(K87,'Pay Items'!$K$1:$K$647,0)</f>
        <v>87</v>
      </c>
      <c r="M87" s="17" t="str">
        <f t="shared" ca="1" si="10"/>
        <v>F0</v>
      </c>
      <c r="N87" s="17" t="str">
        <f t="shared" ca="1" si="11"/>
        <v>C2</v>
      </c>
      <c r="O87" s="17" t="str">
        <f t="shared" ca="1" si="12"/>
        <v>C2</v>
      </c>
    </row>
    <row r="88" spans="1:15" s="25" customFormat="1" ht="39.950000000000003" customHeight="1" x14ac:dyDescent="0.2">
      <c r="A88" s="73" t="s">
        <v>279</v>
      </c>
      <c r="B88" s="71" t="s">
        <v>344</v>
      </c>
      <c r="C88" s="60" t="s">
        <v>1298</v>
      </c>
      <c r="D88" s="61" t="s">
        <v>173</v>
      </c>
      <c r="E88" s="68" t="s">
        <v>178</v>
      </c>
      <c r="F88" s="69"/>
      <c r="G88" s="149"/>
      <c r="H88" s="64">
        <f t="shared" si="15"/>
        <v>0</v>
      </c>
      <c r="I88" s="65"/>
      <c r="J88" s="24" t="str">
        <f t="shared" ca="1" si="9"/>
        <v/>
      </c>
      <c r="K88" s="15" t="str">
        <f t="shared" si="13"/>
        <v>B024230 mm Type ^ Concrete Pavement (Type C)m²</v>
      </c>
      <c r="L88" s="16">
        <f>MATCH(K88,'Pay Items'!$K$1:$K$647,0)</f>
        <v>88</v>
      </c>
      <c r="M88" s="17" t="str">
        <f t="shared" ca="1" si="10"/>
        <v>F0</v>
      </c>
      <c r="N88" s="17" t="str">
        <f t="shared" ca="1" si="11"/>
        <v>C2</v>
      </c>
      <c r="O88" s="17" t="str">
        <f t="shared" ca="1" si="12"/>
        <v>C2</v>
      </c>
    </row>
    <row r="89" spans="1:15" s="25" customFormat="1" ht="39.950000000000003" customHeight="1" x14ac:dyDescent="0.2">
      <c r="A89" s="73" t="s">
        <v>280</v>
      </c>
      <c r="B89" s="71" t="s">
        <v>345</v>
      </c>
      <c r="C89" s="60" t="s">
        <v>1299</v>
      </c>
      <c r="D89" s="61" t="s">
        <v>173</v>
      </c>
      <c r="E89" s="68" t="s">
        <v>178</v>
      </c>
      <c r="F89" s="69"/>
      <c r="G89" s="149"/>
      <c r="H89" s="64">
        <f t="shared" si="15"/>
        <v>0</v>
      </c>
      <c r="I89" s="65"/>
      <c r="J89" s="24" t="str">
        <f t="shared" ca="1" si="9"/>
        <v/>
      </c>
      <c r="K89" s="15" t="str">
        <f t="shared" si="13"/>
        <v>B025230 mm Type ^ Concrete Pavement (Type D)m²</v>
      </c>
      <c r="L89" s="16">
        <f>MATCH(K89,'Pay Items'!$K$1:$K$647,0)</f>
        <v>89</v>
      </c>
      <c r="M89" s="17" t="str">
        <f t="shared" ca="1" si="10"/>
        <v>F0</v>
      </c>
      <c r="N89" s="17" t="str">
        <f t="shared" ca="1" si="11"/>
        <v>C2</v>
      </c>
      <c r="O89" s="17" t="str">
        <f t="shared" ca="1" si="12"/>
        <v>C2</v>
      </c>
    </row>
    <row r="90" spans="1:15" s="25" customFormat="1" ht="39.950000000000003" customHeight="1" x14ac:dyDescent="0.2">
      <c r="A90" s="73" t="s">
        <v>281</v>
      </c>
      <c r="B90" s="71" t="s">
        <v>346</v>
      </c>
      <c r="C90" s="60" t="s">
        <v>1300</v>
      </c>
      <c r="D90" s="61" t="s">
        <v>173</v>
      </c>
      <c r="E90" s="68" t="s">
        <v>178</v>
      </c>
      <c r="F90" s="69"/>
      <c r="G90" s="149"/>
      <c r="H90" s="64">
        <f t="shared" si="15"/>
        <v>0</v>
      </c>
      <c r="I90" s="65"/>
      <c r="J90" s="24" t="str">
        <f t="shared" ca="1" si="9"/>
        <v/>
      </c>
      <c r="K90" s="15" t="str">
        <f t="shared" si="13"/>
        <v>B026200 mm Type ^ Concrete Pavement (Type A)m²</v>
      </c>
      <c r="L90" s="16">
        <f>MATCH(K90,'Pay Items'!$K$1:$K$647,0)</f>
        <v>90</v>
      </c>
      <c r="M90" s="17" t="str">
        <f t="shared" ca="1" si="10"/>
        <v>F0</v>
      </c>
      <c r="N90" s="17" t="str">
        <f t="shared" ca="1" si="11"/>
        <v>C2</v>
      </c>
      <c r="O90" s="17" t="str">
        <f t="shared" ca="1" si="12"/>
        <v>C2</v>
      </c>
    </row>
    <row r="91" spans="1:15" s="25" customFormat="1" ht="39.950000000000003" customHeight="1" x14ac:dyDescent="0.2">
      <c r="A91" s="73" t="s">
        <v>282</v>
      </c>
      <c r="B91" s="71" t="s">
        <v>348</v>
      </c>
      <c r="C91" s="60" t="s">
        <v>1301</v>
      </c>
      <c r="D91" s="61" t="s">
        <v>173</v>
      </c>
      <c r="E91" s="68" t="s">
        <v>178</v>
      </c>
      <c r="F91" s="69"/>
      <c r="G91" s="149"/>
      <c r="H91" s="64">
        <f t="shared" si="15"/>
        <v>0</v>
      </c>
      <c r="I91" s="65"/>
      <c r="J91" s="24" t="str">
        <f t="shared" ca="1" si="9"/>
        <v/>
      </c>
      <c r="K91" s="15" t="str">
        <f t="shared" si="13"/>
        <v>B027200 mm Type ^ Concrete Pavement (Type B)m²</v>
      </c>
      <c r="L91" s="16">
        <f>MATCH(K91,'Pay Items'!$K$1:$K$647,0)</f>
        <v>91</v>
      </c>
      <c r="M91" s="17" t="str">
        <f t="shared" ca="1" si="10"/>
        <v>F0</v>
      </c>
      <c r="N91" s="17" t="str">
        <f t="shared" ca="1" si="11"/>
        <v>C2</v>
      </c>
      <c r="O91" s="17" t="str">
        <f t="shared" ca="1" si="12"/>
        <v>C2</v>
      </c>
    </row>
    <row r="92" spans="1:15" s="25" customFormat="1" ht="39.950000000000003" customHeight="1" x14ac:dyDescent="0.2">
      <c r="A92" s="73" t="s">
        <v>283</v>
      </c>
      <c r="B92" s="71" t="s">
        <v>347</v>
      </c>
      <c r="C92" s="60" t="s">
        <v>1302</v>
      </c>
      <c r="D92" s="61" t="s">
        <v>173</v>
      </c>
      <c r="E92" s="68" t="s">
        <v>178</v>
      </c>
      <c r="F92" s="69"/>
      <c r="G92" s="149"/>
      <c r="H92" s="64">
        <f t="shared" si="15"/>
        <v>0</v>
      </c>
      <c r="I92" s="65"/>
      <c r="J92" s="24" t="str">
        <f t="shared" ca="1" si="9"/>
        <v/>
      </c>
      <c r="K92" s="15" t="str">
        <f t="shared" si="13"/>
        <v>B028200 mm Type ^ Concrete Pavement (Type C)m²</v>
      </c>
      <c r="L92" s="16">
        <f>MATCH(K92,'Pay Items'!$K$1:$K$647,0)</f>
        <v>92</v>
      </c>
      <c r="M92" s="17" t="str">
        <f t="shared" ca="1" si="10"/>
        <v>F0</v>
      </c>
      <c r="N92" s="17" t="str">
        <f t="shared" ca="1" si="11"/>
        <v>C2</v>
      </c>
      <c r="O92" s="17" t="str">
        <f t="shared" ca="1" si="12"/>
        <v>C2</v>
      </c>
    </row>
    <row r="93" spans="1:15" s="25" customFormat="1" ht="39.950000000000003" customHeight="1" x14ac:dyDescent="0.2">
      <c r="A93" s="73" t="s">
        <v>284</v>
      </c>
      <c r="B93" s="71" t="s">
        <v>207</v>
      </c>
      <c r="C93" s="60" t="s">
        <v>1303</v>
      </c>
      <c r="D93" s="61" t="s">
        <v>173</v>
      </c>
      <c r="E93" s="68" t="s">
        <v>178</v>
      </c>
      <c r="F93" s="69"/>
      <c r="G93" s="149"/>
      <c r="H93" s="64">
        <f t="shared" si="15"/>
        <v>0</v>
      </c>
      <c r="I93" s="65"/>
      <c r="J93" s="24" t="str">
        <f t="shared" ca="1" si="9"/>
        <v/>
      </c>
      <c r="K93" s="15" t="str">
        <f t="shared" si="13"/>
        <v>B029200 mm Type ^ Concrete Pavement (Type D)m²</v>
      </c>
      <c r="L93" s="16">
        <f>MATCH(K93,'Pay Items'!$K$1:$K$647,0)</f>
        <v>93</v>
      </c>
      <c r="M93" s="17" t="str">
        <f t="shared" ca="1" si="10"/>
        <v>F0</v>
      </c>
      <c r="N93" s="17" t="str">
        <f t="shared" ca="1" si="11"/>
        <v>C2</v>
      </c>
      <c r="O93" s="17" t="str">
        <f t="shared" ca="1" si="12"/>
        <v>C2</v>
      </c>
    </row>
    <row r="94" spans="1:15" s="25" customFormat="1" ht="39.950000000000003" customHeight="1" x14ac:dyDescent="0.2">
      <c r="A94" s="73" t="s">
        <v>285</v>
      </c>
      <c r="B94" s="71" t="s">
        <v>349</v>
      </c>
      <c r="C94" s="60" t="s">
        <v>1304</v>
      </c>
      <c r="D94" s="61" t="s">
        <v>173</v>
      </c>
      <c r="E94" s="68" t="s">
        <v>178</v>
      </c>
      <c r="F94" s="69"/>
      <c r="G94" s="149"/>
      <c r="H94" s="64">
        <f t="shared" si="15"/>
        <v>0</v>
      </c>
      <c r="I94" s="65"/>
      <c r="J94" s="24" t="str">
        <f t="shared" ca="1" si="9"/>
        <v/>
      </c>
      <c r="K94" s="15" t="str">
        <f t="shared" si="13"/>
        <v>B030150 mm Type ^ Concrete Pavement (Type A)m²</v>
      </c>
      <c r="L94" s="16">
        <f>MATCH(K94,'Pay Items'!$K$1:$K$647,0)</f>
        <v>94</v>
      </c>
      <c r="M94" s="17" t="str">
        <f t="shared" ca="1" si="10"/>
        <v>F0</v>
      </c>
      <c r="N94" s="17" t="str">
        <f t="shared" ca="1" si="11"/>
        <v>C2</v>
      </c>
      <c r="O94" s="17" t="str">
        <f t="shared" ca="1" si="12"/>
        <v>C2</v>
      </c>
    </row>
    <row r="95" spans="1:15" s="25" customFormat="1" ht="39.950000000000003" customHeight="1" x14ac:dyDescent="0.2">
      <c r="A95" s="73" t="s">
        <v>286</v>
      </c>
      <c r="B95" s="71" t="s">
        <v>438</v>
      </c>
      <c r="C95" s="60" t="s">
        <v>1305</v>
      </c>
      <c r="D95" s="61" t="s">
        <v>173</v>
      </c>
      <c r="E95" s="68" t="s">
        <v>178</v>
      </c>
      <c r="F95" s="69"/>
      <c r="G95" s="149"/>
      <c r="H95" s="64">
        <f t="shared" si="15"/>
        <v>0</v>
      </c>
      <c r="I95" s="65"/>
      <c r="J95" s="24" t="str">
        <f t="shared" ca="1" si="9"/>
        <v/>
      </c>
      <c r="K95" s="15" t="str">
        <f t="shared" si="13"/>
        <v>B031150 mm Type ^ Concrete Pavement (Type B)m²</v>
      </c>
      <c r="L95" s="16">
        <f>MATCH(K95,'Pay Items'!$K$1:$K$647,0)</f>
        <v>95</v>
      </c>
      <c r="M95" s="17" t="str">
        <f t="shared" ca="1" si="10"/>
        <v>F0</v>
      </c>
      <c r="N95" s="17" t="str">
        <f t="shared" ca="1" si="11"/>
        <v>C2</v>
      </c>
      <c r="O95" s="17" t="str">
        <f t="shared" ca="1" si="12"/>
        <v>C2</v>
      </c>
    </row>
    <row r="96" spans="1:15" s="25" customFormat="1" ht="39.950000000000003" customHeight="1" x14ac:dyDescent="0.2">
      <c r="A96" s="73" t="s">
        <v>287</v>
      </c>
      <c r="B96" s="71" t="s">
        <v>439</v>
      </c>
      <c r="C96" s="60" t="s">
        <v>1306</v>
      </c>
      <c r="D96" s="61" t="s">
        <v>173</v>
      </c>
      <c r="E96" s="68" t="s">
        <v>178</v>
      </c>
      <c r="F96" s="69"/>
      <c r="G96" s="149"/>
      <c r="H96" s="64">
        <f t="shared" si="15"/>
        <v>0</v>
      </c>
      <c r="I96" s="65"/>
      <c r="J96" s="24" t="str">
        <f t="shared" ca="1" si="9"/>
        <v/>
      </c>
      <c r="K96" s="15" t="str">
        <f t="shared" si="13"/>
        <v>B032150 mm Type ^ Concrete Pavement (Type C)m²</v>
      </c>
      <c r="L96" s="16">
        <f>MATCH(K96,'Pay Items'!$K$1:$K$647,0)</f>
        <v>96</v>
      </c>
      <c r="M96" s="17" t="str">
        <f t="shared" ca="1" si="10"/>
        <v>F0</v>
      </c>
      <c r="N96" s="17" t="str">
        <f t="shared" ca="1" si="11"/>
        <v>C2</v>
      </c>
      <c r="O96" s="17" t="str">
        <f t="shared" ca="1" si="12"/>
        <v>C2</v>
      </c>
    </row>
    <row r="97" spans="1:15" s="25" customFormat="1" ht="39.950000000000003" customHeight="1" x14ac:dyDescent="0.2">
      <c r="A97" s="73" t="s">
        <v>288</v>
      </c>
      <c r="B97" s="71" t="s">
        <v>440</v>
      </c>
      <c r="C97" s="60" t="s">
        <v>1307</v>
      </c>
      <c r="D97" s="61" t="s">
        <v>173</v>
      </c>
      <c r="E97" s="68" t="s">
        <v>178</v>
      </c>
      <c r="F97" s="69"/>
      <c r="G97" s="149"/>
      <c r="H97" s="64">
        <f t="shared" si="15"/>
        <v>0</v>
      </c>
      <c r="I97" s="65"/>
      <c r="J97" s="24" t="str">
        <f t="shared" ca="1" si="9"/>
        <v/>
      </c>
      <c r="K97" s="15" t="str">
        <f t="shared" si="13"/>
        <v>B033150 mm Type ^ Concrete Pavement (Type D)m²</v>
      </c>
      <c r="L97" s="16">
        <f>MATCH(K97,'Pay Items'!$K$1:$K$647,0)</f>
        <v>97</v>
      </c>
      <c r="M97" s="17" t="str">
        <f t="shared" ca="1" si="10"/>
        <v>F0</v>
      </c>
      <c r="N97" s="17" t="str">
        <f t="shared" ca="1" si="11"/>
        <v>C2</v>
      </c>
      <c r="O97" s="17" t="str">
        <f t="shared" ca="1" si="12"/>
        <v>C2</v>
      </c>
    </row>
    <row r="98" spans="1:15" s="25" customFormat="1" ht="39.950000000000003" customHeight="1" x14ac:dyDescent="0.2">
      <c r="A98" s="73" t="s">
        <v>722</v>
      </c>
      <c r="B98" s="59" t="s">
        <v>153</v>
      </c>
      <c r="C98" s="60" t="s">
        <v>450</v>
      </c>
      <c r="D98" s="61" t="s">
        <v>903</v>
      </c>
      <c r="E98" s="68"/>
      <c r="F98" s="69"/>
      <c r="G98" s="150"/>
      <c r="H98" s="64"/>
      <c r="I98" s="65"/>
      <c r="J98" s="24" t="str">
        <f t="shared" ca="1" si="9"/>
        <v>LOCKED</v>
      </c>
      <c r="K98" s="15" t="str">
        <f t="shared" si="13"/>
        <v>B034-24Slab Replacement - Early Opening (24 hour)CW 3230-R8</v>
      </c>
      <c r="L98" s="16">
        <f>MATCH(K98,'Pay Items'!$K$1:$K$647,0)</f>
        <v>98</v>
      </c>
      <c r="M98" s="17" t="str">
        <f t="shared" ca="1" si="10"/>
        <v>F0</v>
      </c>
      <c r="N98" s="17" t="str">
        <f t="shared" ca="1" si="11"/>
        <v>G</v>
      </c>
      <c r="O98" s="17" t="str">
        <f t="shared" ca="1" si="12"/>
        <v>C2</v>
      </c>
    </row>
    <row r="99" spans="1:15" s="25" customFormat="1" ht="39.950000000000003" customHeight="1" x14ac:dyDescent="0.2">
      <c r="A99" s="73" t="s">
        <v>723</v>
      </c>
      <c r="B99" s="71" t="s">
        <v>338</v>
      </c>
      <c r="C99" s="60" t="s">
        <v>1514</v>
      </c>
      <c r="D99" s="61" t="s">
        <v>173</v>
      </c>
      <c r="E99" s="68" t="s">
        <v>178</v>
      </c>
      <c r="F99" s="69"/>
      <c r="G99" s="149"/>
      <c r="H99" s="64">
        <f t="shared" ref="H99:H106" si="16">ROUND(G99*F99,2)</f>
        <v>0</v>
      </c>
      <c r="I99" s="70"/>
      <c r="J99" s="24" t="str">
        <f t="shared" ca="1" si="9"/>
        <v/>
      </c>
      <c r="K99" s="15" t="str">
        <f t="shared" si="13"/>
        <v>B035-24250 mm Type 3 Concrete Pavement (Reinforced)m²</v>
      </c>
      <c r="L99" s="16">
        <f>MATCH(K99,'Pay Items'!$K$1:$K$647,0)</f>
        <v>99</v>
      </c>
      <c r="M99" s="17" t="str">
        <f t="shared" ca="1" si="10"/>
        <v>F0</v>
      </c>
      <c r="N99" s="17" t="str">
        <f t="shared" ca="1" si="11"/>
        <v>C2</v>
      </c>
      <c r="O99" s="17" t="str">
        <f t="shared" ca="1" si="12"/>
        <v>C2</v>
      </c>
    </row>
    <row r="100" spans="1:15" s="25" customFormat="1" ht="39.950000000000003" customHeight="1" x14ac:dyDescent="0.2">
      <c r="A100" s="73" t="s">
        <v>724</v>
      </c>
      <c r="B100" s="71" t="s">
        <v>339</v>
      </c>
      <c r="C100" s="60" t="s">
        <v>1515</v>
      </c>
      <c r="D100" s="61" t="s">
        <v>173</v>
      </c>
      <c r="E100" s="68" t="s">
        <v>178</v>
      </c>
      <c r="F100" s="69"/>
      <c r="G100" s="149"/>
      <c r="H100" s="64">
        <f t="shared" si="16"/>
        <v>0</v>
      </c>
      <c r="I100" s="70"/>
      <c r="J100" s="24" t="str">
        <f t="shared" ca="1" si="9"/>
        <v/>
      </c>
      <c r="K100" s="15" t="str">
        <f t="shared" si="13"/>
        <v>B037-24250 mm Type 3 Concrete Pavement (Plain-Dowelled)m²</v>
      </c>
      <c r="L100" s="16">
        <f>MATCH(K100,'Pay Items'!$K$1:$K$647,0)</f>
        <v>100</v>
      </c>
      <c r="M100" s="17" t="str">
        <f t="shared" ca="1" si="10"/>
        <v>F0</v>
      </c>
      <c r="N100" s="17" t="str">
        <f t="shared" ca="1" si="11"/>
        <v>C2</v>
      </c>
      <c r="O100" s="17" t="str">
        <f t="shared" ca="1" si="12"/>
        <v>C2</v>
      </c>
    </row>
    <row r="101" spans="1:15" s="25" customFormat="1" ht="39.950000000000003" customHeight="1" x14ac:dyDescent="0.2">
      <c r="A101" s="73" t="s">
        <v>725</v>
      </c>
      <c r="B101" s="71" t="s">
        <v>340</v>
      </c>
      <c r="C101" s="60" t="s">
        <v>1516</v>
      </c>
      <c r="D101" s="61" t="s">
        <v>173</v>
      </c>
      <c r="E101" s="68" t="s">
        <v>178</v>
      </c>
      <c r="F101" s="69"/>
      <c r="G101" s="149"/>
      <c r="H101" s="64">
        <f t="shared" si="16"/>
        <v>0</v>
      </c>
      <c r="I101" s="70"/>
      <c r="J101" s="24" t="str">
        <f t="shared" ca="1" si="9"/>
        <v/>
      </c>
      <c r="K101" s="15" t="str">
        <f t="shared" si="13"/>
        <v>B038-24230 mm Type 3 Concrete Pavement (Reinforced)m²</v>
      </c>
      <c r="L101" s="16">
        <f>MATCH(K101,'Pay Items'!$K$1:$K$647,0)</f>
        <v>101</v>
      </c>
      <c r="M101" s="17" t="str">
        <f t="shared" ca="1" si="10"/>
        <v>F0</v>
      </c>
      <c r="N101" s="17" t="str">
        <f t="shared" ca="1" si="11"/>
        <v>C2</v>
      </c>
      <c r="O101" s="17" t="str">
        <f t="shared" ca="1" si="12"/>
        <v>C2</v>
      </c>
    </row>
    <row r="102" spans="1:15" s="25" customFormat="1" ht="39.950000000000003" customHeight="1" x14ac:dyDescent="0.2">
      <c r="A102" s="73" t="s">
        <v>726</v>
      </c>
      <c r="B102" s="71" t="s">
        <v>341</v>
      </c>
      <c r="C102" s="60" t="s">
        <v>1517</v>
      </c>
      <c r="D102" s="61" t="s">
        <v>173</v>
      </c>
      <c r="E102" s="68" t="s">
        <v>178</v>
      </c>
      <c r="F102" s="69"/>
      <c r="G102" s="149"/>
      <c r="H102" s="64">
        <f t="shared" si="16"/>
        <v>0</v>
      </c>
      <c r="I102" s="70"/>
      <c r="J102" s="24" t="str">
        <f t="shared" ca="1" si="9"/>
        <v/>
      </c>
      <c r="K102" s="15" t="str">
        <f t="shared" si="13"/>
        <v>B040-24230 mm Type 3 Concrete Pavement (Plain-Dowelled)m²</v>
      </c>
      <c r="L102" s="16">
        <f>MATCH(K102,'Pay Items'!$K$1:$K$647,0)</f>
        <v>102</v>
      </c>
      <c r="M102" s="17" t="str">
        <f t="shared" ca="1" si="10"/>
        <v>F0</v>
      </c>
      <c r="N102" s="17" t="str">
        <f t="shared" ca="1" si="11"/>
        <v>C2</v>
      </c>
      <c r="O102" s="17" t="str">
        <f t="shared" ca="1" si="12"/>
        <v>C2</v>
      </c>
    </row>
    <row r="103" spans="1:15" s="25" customFormat="1" ht="39.950000000000003" customHeight="1" x14ac:dyDescent="0.2">
      <c r="A103" s="73" t="s">
        <v>727</v>
      </c>
      <c r="B103" s="71" t="s">
        <v>342</v>
      </c>
      <c r="C103" s="60" t="s">
        <v>1518</v>
      </c>
      <c r="D103" s="61" t="s">
        <v>173</v>
      </c>
      <c r="E103" s="68" t="s">
        <v>178</v>
      </c>
      <c r="F103" s="69"/>
      <c r="G103" s="149"/>
      <c r="H103" s="64">
        <f t="shared" si="16"/>
        <v>0</v>
      </c>
      <c r="I103" s="70"/>
      <c r="J103" s="24" t="str">
        <f t="shared" ca="1" si="9"/>
        <v/>
      </c>
      <c r="K103" s="15" t="str">
        <f t="shared" si="13"/>
        <v>B041-24200 mm Type 3 Concrete Pavement (Reinforced)m²</v>
      </c>
      <c r="L103" s="16">
        <f>MATCH(K103,'Pay Items'!$K$1:$K$647,0)</f>
        <v>103</v>
      </c>
      <c r="M103" s="17" t="str">
        <f t="shared" ca="1" si="10"/>
        <v>F0</v>
      </c>
      <c r="N103" s="17" t="str">
        <f t="shared" ca="1" si="11"/>
        <v>C2</v>
      </c>
      <c r="O103" s="17" t="str">
        <f t="shared" ca="1" si="12"/>
        <v>C2</v>
      </c>
    </row>
    <row r="104" spans="1:15" s="25" customFormat="1" ht="39.950000000000003" customHeight="1" x14ac:dyDescent="0.2">
      <c r="A104" s="73" t="s">
        <v>728</v>
      </c>
      <c r="B104" s="71" t="s">
        <v>343</v>
      </c>
      <c r="C104" s="60" t="s">
        <v>1519</v>
      </c>
      <c r="D104" s="61" t="s">
        <v>173</v>
      </c>
      <c r="E104" s="68" t="s">
        <v>178</v>
      </c>
      <c r="F104" s="69"/>
      <c r="G104" s="149"/>
      <c r="H104" s="64">
        <f t="shared" si="16"/>
        <v>0</v>
      </c>
      <c r="I104" s="70"/>
      <c r="J104" s="24" t="str">
        <f t="shared" ca="1" si="9"/>
        <v/>
      </c>
      <c r="K104" s="15" t="str">
        <f t="shared" si="13"/>
        <v>B043-24200 mm Type 3 Concrete Pavement (Plain-Dowelled)m²</v>
      </c>
      <c r="L104" s="16">
        <f>MATCH(K104,'Pay Items'!$K$1:$K$647,0)</f>
        <v>104</v>
      </c>
      <c r="M104" s="17" t="str">
        <f t="shared" ca="1" si="10"/>
        <v>F0</v>
      </c>
      <c r="N104" s="17" t="str">
        <f t="shared" ca="1" si="11"/>
        <v>C2</v>
      </c>
      <c r="O104" s="17" t="str">
        <f t="shared" ca="1" si="12"/>
        <v>C2</v>
      </c>
    </row>
    <row r="105" spans="1:15" s="25" customFormat="1" ht="39.950000000000003" customHeight="1" x14ac:dyDescent="0.2">
      <c r="A105" s="73" t="s">
        <v>729</v>
      </c>
      <c r="B105" s="71" t="s">
        <v>344</v>
      </c>
      <c r="C105" s="60" t="s">
        <v>1520</v>
      </c>
      <c r="D105" s="61" t="s">
        <v>173</v>
      </c>
      <c r="E105" s="68" t="s">
        <v>178</v>
      </c>
      <c r="F105" s="69"/>
      <c r="G105" s="149"/>
      <c r="H105" s="64">
        <f t="shared" si="16"/>
        <v>0</v>
      </c>
      <c r="I105" s="70"/>
      <c r="J105" s="24" t="str">
        <f t="shared" ca="1" si="9"/>
        <v/>
      </c>
      <c r="K105" s="15" t="str">
        <f t="shared" si="13"/>
        <v>B044-24150 mm Type 3 Concrete Pavement (Reinforced)m²</v>
      </c>
      <c r="L105" s="16">
        <f>MATCH(K105,'Pay Items'!$K$1:$K$647,0)</f>
        <v>105</v>
      </c>
      <c r="M105" s="17" t="str">
        <f t="shared" ca="1" si="10"/>
        <v>F0</v>
      </c>
      <c r="N105" s="17" t="str">
        <f t="shared" ca="1" si="11"/>
        <v>C2</v>
      </c>
      <c r="O105" s="17" t="str">
        <f t="shared" ca="1" si="12"/>
        <v>C2</v>
      </c>
    </row>
    <row r="106" spans="1:15" s="25" customFormat="1" ht="39.950000000000003" customHeight="1" x14ac:dyDescent="0.2">
      <c r="A106" s="73" t="s">
        <v>730</v>
      </c>
      <c r="B106" s="71" t="s">
        <v>345</v>
      </c>
      <c r="C106" s="60" t="s">
        <v>1521</v>
      </c>
      <c r="D106" s="61" t="s">
        <v>173</v>
      </c>
      <c r="E106" s="68" t="s">
        <v>178</v>
      </c>
      <c r="F106" s="69"/>
      <c r="G106" s="149"/>
      <c r="H106" s="64">
        <f t="shared" si="16"/>
        <v>0</v>
      </c>
      <c r="I106" s="70"/>
      <c r="J106" s="24" t="str">
        <f t="shared" ca="1" si="9"/>
        <v/>
      </c>
      <c r="K106" s="15" t="str">
        <f t="shared" si="13"/>
        <v>B046-24150 mm Type 3 Concrete Pavement (Plain-Dowelled)m²</v>
      </c>
      <c r="L106" s="16">
        <f>MATCH(K106,'Pay Items'!$K$1:$K$647,0)</f>
        <v>106</v>
      </c>
      <c r="M106" s="17" t="str">
        <f t="shared" ca="1" si="10"/>
        <v>F0</v>
      </c>
      <c r="N106" s="17" t="str">
        <f t="shared" ca="1" si="11"/>
        <v>C2</v>
      </c>
      <c r="O106" s="17" t="str">
        <f t="shared" ca="1" si="12"/>
        <v>C2</v>
      </c>
    </row>
    <row r="107" spans="1:15" s="25" customFormat="1" ht="39.950000000000003" customHeight="1" x14ac:dyDescent="0.2">
      <c r="A107" s="73" t="s">
        <v>731</v>
      </c>
      <c r="B107" s="59" t="s">
        <v>154</v>
      </c>
      <c r="C107" s="60" t="s">
        <v>451</v>
      </c>
      <c r="D107" s="61" t="s">
        <v>903</v>
      </c>
      <c r="E107" s="68"/>
      <c r="F107" s="69"/>
      <c r="G107" s="150"/>
      <c r="H107" s="64"/>
      <c r="I107" s="65"/>
      <c r="J107" s="24" t="str">
        <f t="shared" ca="1" si="9"/>
        <v>LOCKED</v>
      </c>
      <c r="K107" s="15" t="str">
        <f t="shared" si="13"/>
        <v>B047-24Partial Slab Patches - Early Opening (24 hour)CW 3230-R8</v>
      </c>
      <c r="L107" s="16">
        <f>MATCH(K107,'Pay Items'!$K$1:$K$647,0)</f>
        <v>107</v>
      </c>
      <c r="M107" s="17" t="str">
        <f t="shared" ca="1" si="10"/>
        <v>F0</v>
      </c>
      <c r="N107" s="17" t="str">
        <f t="shared" ca="1" si="11"/>
        <v>G</v>
      </c>
      <c r="O107" s="17" t="str">
        <f t="shared" ca="1" si="12"/>
        <v>C2</v>
      </c>
    </row>
    <row r="108" spans="1:15" s="25" customFormat="1" ht="39.950000000000003" customHeight="1" x14ac:dyDescent="0.2">
      <c r="A108" s="73" t="s">
        <v>732</v>
      </c>
      <c r="B108" s="71" t="s">
        <v>338</v>
      </c>
      <c r="C108" s="60" t="s">
        <v>1522</v>
      </c>
      <c r="D108" s="61" t="s">
        <v>173</v>
      </c>
      <c r="E108" s="68" t="s">
        <v>178</v>
      </c>
      <c r="F108" s="69"/>
      <c r="G108" s="149"/>
      <c r="H108" s="64">
        <f t="shared" ref="H108:H123" si="17">ROUND(G108*F108,2)</f>
        <v>0</v>
      </c>
      <c r="I108" s="65"/>
      <c r="J108" s="24" t="str">
        <f t="shared" ca="1" si="9"/>
        <v/>
      </c>
      <c r="K108" s="15" t="str">
        <f t="shared" si="13"/>
        <v>B048-24250 mm Type 3 Concrete Pavement (Type A)m²</v>
      </c>
      <c r="L108" s="16">
        <f>MATCH(K108,'Pay Items'!$K$1:$K$647,0)</f>
        <v>108</v>
      </c>
      <c r="M108" s="17" t="str">
        <f t="shared" ca="1" si="10"/>
        <v>F0</v>
      </c>
      <c r="N108" s="17" t="str">
        <f t="shared" ca="1" si="11"/>
        <v>C2</v>
      </c>
      <c r="O108" s="17" t="str">
        <f t="shared" ca="1" si="12"/>
        <v>C2</v>
      </c>
    </row>
    <row r="109" spans="1:15" s="25" customFormat="1" ht="39.950000000000003" customHeight="1" x14ac:dyDescent="0.2">
      <c r="A109" s="73" t="s">
        <v>733</v>
      </c>
      <c r="B109" s="71" t="s">
        <v>339</v>
      </c>
      <c r="C109" s="60" t="s">
        <v>1523</v>
      </c>
      <c r="D109" s="61" t="s">
        <v>173</v>
      </c>
      <c r="E109" s="68" t="s">
        <v>178</v>
      </c>
      <c r="F109" s="69"/>
      <c r="G109" s="149"/>
      <c r="H109" s="64">
        <f t="shared" si="17"/>
        <v>0</v>
      </c>
      <c r="I109" s="65"/>
      <c r="J109" s="24" t="str">
        <f t="shared" ca="1" si="9"/>
        <v/>
      </c>
      <c r="K109" s="15" t="str">
        <f t="shared" si="13"/>
        <v>B049-24250 mm Type 3 Concrete Pavement (Type B)m²</v>
      </c>
      <c r="L109" s="16">
        <f>MATCH(K109,'Pay Items'!$K$1:$K$647,0)</f>
        <v>109</v>
      </c>
      <c r="M109" s="17" t="str">
        <f t="shared" ca="1" si="10"/>
        <v>F0</v>
      </c>
      <c r="N109" s="17" t="str">
        <f t="shared" ca="1" si="11"/>
        <v>C2</v>
      </c>
      <c r="O109" s="17" t="str">
        <f t="shared" ca="1" si="12"/>
        <v>C2</v>
      </c>
    </row>
    <row r="110" spans="1:15" s="25" customFormat="1" ht="39.950000000000003" customHeight="1" x14ac:dyDescent="0.2">
      <c r="A110" s="73" t="s">
        <v>734</v>
      </c>
      <c r="B110" s="71" t="s">
        <v>340</v>
      </c>
      <c r="C110" s="60" t="s">
        <v>1524</v>
      </c>
      <c r="D110" s="61" t="s">
        <v>173</v>
      </c>
      <c r="E110" s="68" t="s">
        <v>178</v>
      </c>
      <c r="F110" s="69"/>
      <c r="G110" s="149"/>
      <c r="H110" s="64">
        <f t="shared" si="17"/>
        <v>0</v>
      </c>
      <c r="I110" s="65"/>
      <c r="J110" s="24" t="str">
        <f t="shared" ca="1" si="9"/>
        <v/>
      </c>
      <c r="K110" s="15" t="str">
        <f t="shared" si="13"/>
        <v>B050-24250 mm Type 3 Concrete Pavement (Type C)m²</v>
      </c>
      <c r="L110" s="16">
        <f>MATCH(K110,'Pay Items'!$K$1:$K$647,0)</f>
        <v>110</v>
      </c>
      <c r="M110" s="17" t="str">
        <f t="shared" ca="1" si="10"/>
        <v>F0</v>
      </c>
      <c r="N110" s="17" t="str">
        <f t="shared" ca="1" si="11"/>
        <v>C2</v>
      </c>
      <c r="O110" s="17" t="str">
        <f t="shared" ca="1" si="12"/>
        <v>C2</v>
      </c>
    </row>
    <row r="111" spans="1:15" s="25" customFormat="1" ht="39.950000000000003" customHeight="1" x14ac:dyDescent="0.2">
      <c r="A111" s="73" t="s">
        <v>735</v>
      </c>
      <c r="B111" s="71" t="s">
        <v>341</v>
      </c>
      <c r="C111" s="60" t="s">
        <v>1525</v>
      </c>
      <c r="D111" s="61" t="s">
        <v>173</v>
      </c>
      <c r="E111" s="68" t="s">
        <v>178</v>
      </c>
      <c r="F111" s="69"/>
      <c r="G111" s="149"/>
      <c r="H111" s="64">
        <f t="shared" si="17"/>
        <v>0</v>
      </c>
      <c r="I111" s="65"/>
      <c r="J111" s="24" t="str">
        <f t="shared" ca="1" si="9"/>
        <v/>
      </c>
      <c r="K111" s="15" t="str">
        <f t="shared" si="13"/>
        <v>B051-24250 mm Type 3 Concrete Pavement (Type D)m²</v>
      </c>
      <c r="L111" s="16">
        <f>MATCH(K111,'Pay Items'!$K$1:$K$647,0)</f>
        <v>111</v>
      </c>
      <c r="M111" s="17" t="str">
        <f t="shared" ca="1" si="10"/>
        <v>F0</v>
      </c>
      <c r="N111" s="17" t="str">
        <f t="shared" ca="1" si="11"/>
        <v>C2</v>
      </c>
      <c r="O111" s="17" t="str">
        <f t="shared" ca="1" si="12"/>
        <v>C2</v>
      </c>
    </row>
    <row r="112" spans="1:15" s="25" customFormat="1" ht="39.950000000000003" customHeight="1" x14ac:dyDescent="0.2">
      <c r="A112" s="73" t="s">
        <v>736</v>
      </c>
      <c r="B112" s="71" t="s">
        <v>342</v>
      </c>
      <c r="C112" s="60" t="s">
        <v>1526</v>
      </c>
      <c r="D112" s="61" t="s">
        <v>173</v>
      </c>
      <c r="E112" s="68" t="s">
        <v>178</v>
      </c>
      <c r="F112" s="69"/>
      <c r="G112" s="149"/>
      <c r="H112" s="64">
        <f t="shared" si="17"/>
        <v>0</v>
      </c>
      <c r="I112" s="65"/>
      <c r="J112" s="24" t="str">
        <f t="shared" ca="1" si="9"/>
        <v/>
      </c>
      <c r="K112" s="15" t="str">
        <f t="shared" si="13"/>
        <v>B052-24230 mm Type 3 Concrete Pavement (Type A)m²</v>
      </c>
      <c r="L112" s="16">
        <f>MATCH(K112,'Pay Items'!$K$1:$K$647,0)</f>
        <v>112</v>
      </c>
      <c r="M112" s="17" t="str">
        <f t="shared" ca="1" si="10"/>
        <v>F0</v>
      </c>
      <c r="N112" s="17" t="str">
        <f t="shared" ca="1" si="11"/>
        <v>C2</v>
      </c>
      <c r="O112" s="17" t="str">
        <f t="shared" ca="1" si="12"/>
        <v>C2</v>
      </c>
    </row>
    <row r="113" spans="1:15" s="25" customFormat="1" ht="39.950000000000003" customHeight="1" x14ac:dyDescent="0.2">
      <c r="A113" s="73" t="s">
        <v>737</v>
      </c>
      <c r="B113" s="71" t="s">
        <v>343</v>
      </c>
      <c r="C113" s="60" t="s">
        <v>1527</v>
      </c>
      <c r="D113" s="61" t="s">
        <v>173</v>
      </c>
      <c r="E113" s="68" t="s">
        <v>178</v>
      </c>
      <c r="F113" s="69"/>
      <c r="G113" s="149"/>
      <c r="H113" s="64">
        <f t="shared" si="17"/>
        <v>0</v>
      </c>
      <c r="I113" s="65"/>
      <c r="J113" s="24" t="str">
        <f t="shared" ca="1" si="9"/>
        <v/>
      </c>
      <c r="K113" s="15" t="str">
        <f t="shared" si="13"/>
        <v>B053-24230 mm Type 3 Concrete Pavement (Type B)m²</v>
      </c>
      <c r="L113" s="16">
        <f>MATCH(K113,'Pay Items'!$K$1:$K$647,0)</f>
        <v>113</v>
      </c>
      <c r="M113" s="17" t="str">
        <f t="shared" ca="1" si="10"/>
        <v>F0</v>
      </c>
      <c r="N113" s="17" t="str">
        <f t="shared" ca="1" si="11"/>
        <v>C2</v>
      </c>
      <c r="O113" s="17" t="str">
        <f t="shared" ca="1" si="12"/>
        <v>C2</v>
      </c>
    </row>
    <row r="114" spans="1:15" s="25" customFormat="1" ht="39.950000000000003" customHeight="1" x14ac:dyDescent="0.2">
      <c r="A114" s="73" t="s">
        <v>738</v>
      </c>
      <c r="B114" s="71" t="s">
        <v>344</v>
      </c>
      <c r="C114" s="60" t="s">
        <v>1528</v>
      </c>
      <c r="D114" s="61" t="s">
        <v>173</v>
      </c>
      <c r="E114" s="68" t="s">
        <v>178</v>
      </c>
      <c r="F114" s="69"/>
      <c r="G114" s="149"/>
      <c r="H114" s="64">
        <f t="shared" si="17"/>
        <v>0</v>
      </c>
      <c r="I114" s="65"/>
      <c r="J114" s="24" t="str">
        <f t="shared" ca="1" si="9"/>
        <v/>
      </c>
      <c r="K114" s="15" t="str">
        <f t="shared" si="13"/>
        <v>B054-24230 mm Type 3 Concrete Pavement (Type C)m²</v>
      </c>
      <c r="L114" s="16">
        <f>MATCH(K114,'Pay Items'!$K$1:$K$647,0)</f>
        <v>114</v>
      </c>
      <c r="M114" s="17" t="str">
        <f t="shared" ca="1" si="10"/>
        <v>F0</v>
      </c>
      <c r="N114" s="17" t="str">
        <f t="shared" ca="1" si="11"/>
        <v>C2</v>
      </c>
      <c r="O114" s="17" t="str">
        <f t="shared" ca="1" si="12"/>
        <v>C2</v>
      </c>
    </row>
    <row r="115" spans="1:15" s="25" customFormat="1" ht="39.950000000000003" customHeight="1" x14ac:dyDescent="0.2">
      <c r="A115" s="73" t="s">
        <v>739</v>
      </c>
      <c r="B115" s="71" t="s">
        <v>345</v>
      </c>
      <c r="C115" s="60" t="s">
        <v>1529</v>
      </c>
      <c r="D115" s="61" t="s">
        <v>173</v>
      </c>
      <c r="E115" s="68" t="s">
        <v>178</v>
      </c>
      <c r="F115" s="69"/>
      <c r="G115" s="149"/>
      <c r="H115" s="64">
        <f t="shared" si="17"/>
        <v>0</v>
      </c>
      <c r="I115" s="65"/>
      <c r="J115" s="24" t="str">
        <f t="shared" ca="1" si="9"/>
        <v/>
      </c>
      <c r="K115" s="15" t="str">
        <f t="shared" si="13"/>
        <v>B055-24230 mm Type 3 Concrete Pavement (Type D)m²</v>
      </c>
      <c r="L115" s="16">
        <f>MATCH(K115,'Pay Items'!$K$1:$K$647,0)</f>
        <v>115</v>
      </c>
      <c r="M115" s="17" t="str">
        <f t="shared" ca="1" si="10"/>
        <v>F0</v>
      </c>
      <c r="N115" s="17" t="str">
        <f t="shared" ca="1" si="11"/>
        <v>C2</v>
      </c>
      <c r="O115" s="17" t="str">
        <f t="shared" ca="1" si="12"/>
        <v>C2</v>
      </c>
    </row>
    <row r="116" spans="1:15" s="25" customFormat="1" ht="39.950000000000003" customHeight="1" x14ac:dyDescent="0.2">
      <c r="A116" s="73" t="s">
        <v>740</v>
      </c>
      <c r="B116" s="71" t="s">
        <v>346</v>
      </c>
      <c r="C116" s="60" t="s">
        <v>1530</v>
      </c>
      <c r="D116" s="61" t="s">
        <v>173</v>
      </c>
      <c r="E116" s="68" t="s">
        <v>178</v>
      </c>
      <c r="F116" s="69"/>
      <c r="G116" s="149"/>
      <c r="H116" s="64">
        <f t="shared" si="17"/>
        <v>0</v>
      </c>
      <c r="I116" s="65"/>
      <c r="J116" s="24" t="str">
        <f t="shared" ca="1" si="9"/>
        <v/>
      </c>
      <c r="K116" s="15" t="str">
        <f t="shared" si="13"/>
        <v>B056-24200 mm Type 3 Concrete Pavement (Type A)m²</v>
      </c>
      <c r="L116" s="16">
        <f>MATCH(K116,'Pay Items'!$K$1:$K$647,0)</f>
        <v>116</v>
      </c>
      <c r="M116" s="17" t="str">
        <f t="shared" ca="1" si="10"/>
        <v>F0</v>
      </c>
      <c r="N116" s="17" t="str">
        <f t="shared" ca="1" si="11"/>
        <v>C2</v>
      </c>
      <c r="O116" s="17" t="str">
        <f t="shared" ca="1" si="12"/>
        <v>C2</v>
      </c>
    </row>
    <row r="117" spans="1:15" s="25" customFormat="1" ht="39.950000000000003" customHeight="1" x14ac:dyDescent="0.2">
      <c r="A117" s="73" t="s">
        <v>741</v>
      </c>
      <c r="B117" s="71" t="s">
        <v>348</v>
      </c>
      <c r="C117" s="60" t="s">
        <v>1531</v>
      </c>
      <c r="D117" s="61" t="s">
        <v>173</v>
      </c>
      <c r="E117" s="68" t="s">
        <v>178</v>
      </c>
      <c r="F117" s="69"/>
      <c r="G117" s="149"/>
      <c r="H117" s="64">
        <f t="shared" si="17"/>
        <v>0</v>
      </c>
      <c r="I117" s="65"/>
      <c r="J117" s="24" t="str">
        <f t="shared" ca="1" si="9"/>
        <v/>
      </c>
      <c r="K117" s="15" t="str">
        <f t="shared" si="13"/>
        <v>B057-24200 mm Type 3 Concrete Pavement (Type B)m²</v>
      </c>
      <c r="L117" s="16">
        <f>MATCH(K117,'Pay Items'!$K$1:$K$647,0)</f>
        <v>117</v>
      </c>
      <c r="M117" s="17" t="str">
        <f t="shared" ca="1" si="10"/>
        <v>F0</v>
      </c>
      <c r="N117" s="17" t="str">
        <f t="shared" ca="1" si="11"/>
        <v>C2</v>
      </c>
      <c r="O117" s="17" t="str">
        <f t="shared" ca="1" si="12"/>
        <v>C2</v>
      </c>
    </row>
    <row r="118" spans="1:15" s="25" customFormat="1" ht="39.950000000000003" customHeight="1" x14ac:dyDescent="0.2">
      <c r="A118" s="73" t="s">
        <v>742</v>
      </c>
      <c r="B118" s="71" t="s">
        <v>347</v>
      </c>
      <c r="C118" s="60" t="s">
        <v>1532</v>
      </c>
      <c r="D118" s="61" t="s">
        <v>173</v>
      </c>
      <c r="E118" s="68" t="s">
        <v>178</v>
      </c>
      <c r="F118" s="69"/>
      <c r="G118" s="149"/>
      <c r="H118" s="64">
        <f t="shared" si="17"/>
        <v>0</v>
      </c>
      <c r="I118" s="70"/>
      <c r="J118" s="24" t="str">
        <f t="shared" ca="1" si="9"/>
        <v/>
      </c>
      <c r="K118" s="15" t="str">
        <f t="shared" si="13"/>
        <v>B058-24200 mm Type 3 Concrete Pavement (Type C)m²</v>
      </c>
      <c r="L118" s="16">
        <f>MATCH(K118,'Pay Items'!$K$1:$K$647,0)</f>
        <v>118</v>
      </c>
      <c r="M118" s="17" t="str">
        <f t="shared" ca="1" si="10"/>
        <v>F0</v>
      </c>
      <c r="N118" s="17" t="str">
        <f t="shared" ca="1" si="11"/>
        <v>C2</v>
      </c>
      <c r="O118" s="17" t="str">
        <f t="shared" ca="1" si="12"/>
        <v>C2</v>
      </c>
    </row>
    <row r="119" spans="1:15" s="25" customFormat="1" ht="39.950000000000003" customHeight="1" x14ac:dyDescent="0.2">
      <c r="A119" s="73" t="s">
        <v>743</v>
      </c>
      <c r="B119" s="71" t="s">
        <v>207</v>
      </c>
      <c r="C119" s="60" t="s">
        <v>1533</v>
      </c>
      <c r="D119" s="61" t="s">
        <v>173</v>
      </c>
      <c r="E119" s="68" t="s">
        <v>178</v>
      </c>
      <c r="F119" s="69"/>
      <c r="G119" s="149"/>
      <c r="H119" s="64">
        <f t="shared" si="17"/>
        <v>0</v>
      </c>
      <c r="I119" s="70"/>
      <c r="J119" s="24" t="str">
        <f t="shared" ca="1" si="9"/>
        <v/>
      </c>
      <c r="K119" s="15" t="str">
        <f t="shared" si="13"/>
        <v>B059-24200 mm Type 3 Concrete Pavement (Type D)m²</v>
      </c>
      <c r="L119" s="16">
        <f>MATCH(K119,'Pay Items'!$K$1:$K$647,0)</f>
        <v>119</v>
      </c>
      <c r="M119" s="17" t="str">
        <f t="shared" ca="1" si="10"/>
        <v>F0</v>
      </c>
      <c r="N119" s="17" t="str">
        <f t="shared" ca="1" si="11"/>
        <v>C2</v>
      </c>
      <c r="O119" s="17" t="str">
        <f t="shared" ca="1" si="12"/>
        <v>C2</v>
      </c>
    </row>
    <row r="120" spans="1:15" s="25" customFormat="1" ht="39.950000000000003" customHeight="1" x14ac:dyDescent="0.2">
      <c r="A120" s="73" t="s">
        <v>744</v>
      </c>
      <c r="B120" s="71" t="s">
        <v>349</v>
      </c>
      <c r="C120" s="60" t="s">
        <v>1534</v>
      </c>
      <c r="D120" s="61" t="s">
        <v>173</v>
      </c>
      <c r="E120" s="68" t="s">
        <v>178</v>
      </c>
      <c r="F120" s="69"/>
      <c r="G120" s="149"/>
      <c r="H120" s="64">
        <f t="shared" si="17"/>
        <v>0</v>
      </c>
      <c r="I120" s="70"/>
      <c r="J120" s="24" t="str">
        <f t="shared" ca="1" si="9"/>
        <v/>
      </c>
      <c r="K120" s="15" t="str">
        <f t="shared" si="13"/>
        <v>B060-24150 mm Type 3 Concrete Pavement (Type A)m²</v>
      </c>
      <c r="L120" s="16">
        <f>MATCH(K120,'Pay Items'!$K$1:$K$647,0)</f>
        <v>120</v>
      </c>
      <c r="M120" s="17" t="str">
        <f t="shared" ca="1" si="10"/>
        <v>F0</v>
      </c>
      <c r="N120" s="17" t="str">
        <f t="shared" ca="1" si="11"/>
        <v>C2</v>
      </c>
      <c r="O120" s="17" t="str">
        <f t="shared" ca="1" si="12"/>
        <v>C2</v>
      </c>
    </row>
    <row r="121" spans="1:15" s="25" customFormat="1" ht="39.950000000000003" customHeight="1" x14ac:dyDescent="0.2">
      <c r="A121" s="73" t="s">
        <v>745</v>
      </c>
      <c r="B121" s="71" t="s">
        <v>438</v>
      </c>
      <c r="C121" s="60" t="s">
        <v>1535</v>
      </c>
      <c r="D121" s="61" t="s">
        <v>173</v>
      </c>
      <c r="E121" s="68" t="s">
        <v>178</v>
      </c>
      <c r="F121" s="69"/>
      <c r="G121" s="149"/>
      <c r="H121" s="64">
        <f t="shared" si="17"/>
        <v>0</v>
      </c>
      <c r="I121" s="70"/>
      <c r="J121" s="24" t="str">
        <f t="shared" ca="1" si="9"/>
        <v/>
      </c>
      <c r="K121" s="15" t="str">
        <f t="shared" si="13"/>
        <v>B061-24150 mm Type 3 Concrete Pavement (Type B)m²</v>
      </c>
      <c r="L121" s="16">
        <f>MATCH(K121,'Pay Items'!$K$1:$K$647,0)</f>
        <v>121</v>
      </c>
      <c r="M121" s="17" t="str">
        <f t="shared" ca="1" si="10"/>
        <v>F0</v>
      </c>
      <c r="N121" s="17" t="str">
        <f t="shared" ca="1" si="11"/>
        <v>C2</v>
      </c>
      <c r="O121" s="17" t="str">
        <f t="shared" ca="1" si="12"/>
        <v>C2</v>
      </c>
    </row>
    <row r="122" spans="1:15" s="25" customFormat="1" ht="39.950000000000003" customHeight="1" x14ac:dyDescent="0.2">
      <c r="A122" s="73" t="s">
        <v>746</v>
      </c>
      <c r="B122" s="71" t="s">
        <v>439</v>
      </c>
      <c r="C122" s="60" t="s">
        <v>1536</v>
      </c>
      <c r="D122" s="61" t="s">
        <v>173</v>
      </c>
      <c r="E122" s="68" t="s">
        <v>178</v>
      </c>
      <c r="F122" s="69"/>
      <c r="G122" s="149"/>
      <c r="H122" s="64">
        <f t="shared" si="17"/>
        <v>0</v>
      </c>
      <c r="I122" s="70"/>
      <c r="J122" s="24" t="str">
        <f t="shared" ca="1" si="9"/>
        <v/>
      </c>
      <c r="K122" s="15" t="str">
        <f t="shared" si="13"/>
        <v>B062-24150 mm Type 3 Concrete Pavement (Type C)m²</v>
      </c>
      <c r="L122" s="16">
        <f>MATCH(K122,'Pay Items'!$K$1:$K$647,0)</f>
        <v>122</v>
      </c>
      <c r="M122" s="17" t="str">
        <f t="shared" ca="1" si="10"/>
        <v>F0</v>
      </c>
      <c r="N122" s="17" t="str">
        <f t="shared" ca="1" si="11"/>
        <v>C2</v>
      </c>
      <c r="O122" s="17" t="str">
        <f t="shared" ca="1" si="12"/>
        <v>C2</v>
      </c>
    </row>
    <row r="123" spans="1:15" s="25" customFormat="1" ht="39.950000000000003" customHeight="1" x14ac:dyDescent="0.2">
      <c r="A123" s="73" t="s">
        <v>747</v>
      </c>
      <c r="B123" s="71" t="s">
        <v>440</v>
      </c>
      <c r="C123" s="60" t="s">
        <v>1537</v>
      </c>
      <c r="D123" s="61" t="s">
        <v>173</v>
      </c>
      <c r="E123" s="68" t="s">
        <v>178</v>
      </c>
      <c r="F123" s="69"/>
      <c r="G123" s="149"/>
      <c r="H123" s="64">
        <f t="shared" si="17"/>
        <v>0</v>
      </c>
      <c r="I123" s="70"/>
      <c r="J123" s="24" t="str">
        <f t="shared" ref="J123:J182" ca="1" si="18">IF(CELL("protect",$G123)=1, "LOCKED", "")</f>
        <v/>
      </c>
      <c r="K123" s="15" t="str">
        <f t="shared" si="13"/>
        <v>B063-24150 mm Type 3 Concrete Pavement (Type D)m²</v>
      </c>
      <c r="L123" s="16">
        <f>MATCH(K123,'Pay Items'!$K$1:$K$647,0)</f>
        <v>123</v>
      </c>
      <c r="M123" s="17" t="str">
        <f t="shared" ref="M123:M182" ca="1" si="19">CELL("format",$F123)</f>
        <v>F0</v>
      </c>
      <c r="N123" s="17" t="str">
        <f t="shared" ref="N123:N182" ca="1" si="20">CELL("format",$G123)</f>
        <v>C2</v>
      </c>
      <c r="O123" s="17" t="str">
        <f t="shared" ref="O123:O182" ca="1" si="21">CELL("format",$H123)</f>
        <v>C2</v>
      </c>
    </row>
    <row r="124" spans="1:15" s="25" customFormat="1" ht="39.950000000000003" customHeight="1" x14ac:dyDescent="0.2">
      <c r="A124" s="73" t="s">
        <v>748</v>
      </c>
      <c r="B124" s="59" t="s">
        <v>159</v>
      </c>
      <c r="C124" s="60" t="s">
        <v>561</v>
      </c>
      <c r="D124" s="61" t="s">
        <v>903</v>
      </c>
      <c r="E124" s="68"/>
      <c r="F124" s="69"/>
      <c r="G124" s="150"/>
      <c r="H124" s="64"/>
      <c r="I124" s="65"/>
      <c r="J124" s="24" t="str">
        <f t="shared" ca="1" si="18"/>
        <v>LOCKED</v>
      </c>
      <c r="K124" s="15" t="str">
        <f t="shared" ref="K124:K183" si="22">CLEAN(CONCATENATE(TRIM($A124),TRIM($C124),IF(LEFT($D124)&lt;&gt;"E",TRIM($D124),),TRIM($E124)))</f>
        <v>B064-72Slab Replacement - Early Opening (72 hour)CW 3230-R8</v>
      </c>
      <c r="L124" s="16">
        <f>MATCH(K124,'Pay Items'!$K$1:$K$647,0)</f>
        <v>124</v>
      </c>
      <c r="M124" s="17" t="str">
        <f t="shared" ca="1" si="19"/>
        <v>F0</v>
      </c>
      <c r="N124" s="17" t="str">
        <f t="shared" ca="1" si="20"/>
        <v>G</v>
      </c>
      <c r="O124" s="17" t="str">
        <f t="shared" ca="1" si="21"/>
        <v>C2</v>
      </c>
    </row>
    <row r="125" spans="1:15" s="25" customFormat="1" ht="39.950000000000003" customHeight="1" x14ac:dyDescent="0.2">
      <c r="A125" s="73" t="s">
        <v>749</v>
      </c>
      <c r="B125" s="71" t="s">
        <v>338</v>
      </c>
      <c r="C125" s="60" t="s">
        <v>1538</v>
      </c>
      <c r="D125" s="61" t="s">
        <v>173</v>
      </c>
      <c r="E125" s="68" t="s">
        <v>178</v>
      </c>
      <c r="F125" s="69"/>
      <c r="G125" s="149"/>
      <c r="H125" s="64">
        <f t="shared" ref="H125:H132" si="23">ROUND(G125*F125,2)</f>
        <v>0</v>
      </c>
      <c r="I125" s="65"/>
      <c r="J125" s="24" t="str">
        <f t="shared" ca="1" si="18"/>
        <v/>
      </c>
      <c r="K125" s="15" t="str">
        <f t="shared" si="22"/>
        <v>B065-72250 mm Type 4 Concrete Pavement (Reinforced)m²</v>
      </c>
      <c r="L125" s="16">
        <f>MATCH(K125,'Pay Items'!$K$1:$K$647,0)</f>
        <v>125</v>
      </c>
      <c r="M125" s="17" t="str">
        <f t="shared" ca="1" si="19"/>
        <v>F0</v>
      </c>
      <c r="N125" s="17" t="str">
        <f t="shared" ca="1" si="20"/>
        <v>C2</v>
      </c>
      <c r="O125" s="17" t="str">
        <f t="shared" ca="1" si="21"/>
        <v>C2</v>
      </c>
    </row>
    <row r="126" spans="1:15" s="25" customFormat="1" ht="39.950000000000003" customHeight="1" x14ac:dyDescent="0.2">
      <c r="A126" s="73" t="s">
        <v>750</v>
      </c>
      <c r="B126" s="71" t="s">
        <v>339</v>
      </c>
      <c r="C126" s="60" t="s">
        <v>1539</v>
      </c>
      <c r="D126" s="61" t="s">
        <v>173</v>
      </c>
      <c r="E126" s="68" t="s">
        <v>178</v>
      </c>
      <c r="F126" s="69"/>
      <c r="G126" s="149"/>
      <c r="H126" s="64">
        <f t="shared" si="23"/>
        <v>0</v>
      </c>
      <c r="I126" s="65"/>
      <c r="J126" s="24" t="str">
        <f t="shared" ca="1" si="18"/>
        <v/>
      </c>
      <c r="K126" s="15" t="str">
        <f t="shared" si="22"/>
        <v>B067-72250 mm Type 4 Concrete Pavement (Plain-Dowelled)m²</v>
      </c>
      <c r="L126" s="16">
        <f>MATCH(K126,'Pay Items'!$K$1:$K$647,0)</f>
        <v>126</v>
      </c>
      <c r="M126" s="17" t="str">
        <f t="shared" ca="1" si="19"/>
        <v>F0</v>
      </c>
      <c r="N126" s="17" t="str">
        <f t="shared" ca="1" si="20"/>
        <v>C2</v>
      </c>
      <c r="O126" s="17" t="str">
        <f t="shared" ca="1" si="21"/>
        <v>C2</v>
      </c>
    </row>
    <row r="127" spans="1:15" s="25" customFormat="1" ht="39.950000000000003" customHeight="1" x14ac:dyDescent="0.2">
      <c r="A127" s="73" t="s">
        <v>751</v>
      </c>
      <c r="B127" s="71" t="s">
        <v>340</v>
      </c>
      <c r="C127" s="60" t="s">
        <v>1540</v>
      </c>
      <c r="D127" s="61" t="s">
        <v>173</v>
      </c>
      <c r="E127" s="68" t="s">
        <v>178</v>
      </c>
      <c r="F127" s="69"/>
      <c r="G127" s="149"/>
      <c r="H127" s="64">
        <f t="shared" si="23"/>
        <v>0</v>
      </c>
      <c r="I127" s="65"/>
      <c r="J127" s="24" t="str">
        <f t="shared" ca="1" si="18"/>
        <v/>
      </c>
      <c r="K127" s="15" t="str">
        <f t="shared" si="22"/>
        <v>B068-72230 mm Type 4 Concrete Pavement (Reinforced)m²</v>
      </c>
      <c r="L127" s="16">
        <f>MATCH(K127,'Pay Items'!$K$1:$K$647,0)</f>
        <v>127</v>
      </c>
      <c r="M127" s="17" t="str">
        <f t="shared" ca="1" si="19"/>
        <v>F0</v>
      </c>
      <c r="N127" s="17" t="str">
        <f t="shared" ca="1" si="20"/>
        <v>C2</v>
      </c>
      <c r="O127" s="17" t="str">
        <f t="shared" ca="1" si="21"/>
        <v>C2</v>
      </c>
    </row>
    <row r="128" spans="1:15" s="25" customFormat="1" ht="39.950000000000003" customHeight="1" x14ac:dyDescent="0.2">
      <c r="A128" s="73" t="s">
        <v>752</v>
      </c>
      <c r="B128" s="71" t="s">
        <v>341</v>
      </c>
      <c r="C128" s="60" t="s">
        <v>1541</v>
      </c>
      <c r="D128" s="61" t="s">
        <v>173</v>
      </c>
      <c r="E128" s="68" t="s">
        <v>178</v>
      </c>
      <c r="F128" s="69"/>
      <c r="G128" s="149"/>
      <c r="H128" s="64">
        <f t="shared" si="23"/>
        <v>0</v>
      </c>
      <c r="I128" s="65"/>
      <c r="J128" s="24" t="str">
        <f t="shared" ca="1" si="18"/>
        <v/>
      </c>
      <c r="K128" s="15" t="str">
        <f t="shared" si="22"/>
        <v>B070-72230 mm Type 4 Concrete Pavement (Plain-Dowelled)m²</v>
      </c>
      <c r="L128" s="16">
        <f>MATCH(K128,'Pay Items'!$K$1:$K$647,0)</f>
        <v>128</v>
      </c>
      <c r="M128" s="17" t="str">
        <f t="shared" ca="1" si="19"/>
        <v>F0</v>
      </c>
      <c r="N128" s="17" t="str">
        <f t="shared" ca="1" si="20"/>
        <v>C2</v>
      </c>
      <c r="O128" s="17" t="str">
        <f t="shared" ca="1" si="21"/>
        <v>C2</v>
      </c>
    </row>
    <row r="129" spans="1:15" s="25" customFormat="1" ht="39.950000000000003" customHeight="1" x14ac:dyDescent="0.2">
      <c r="A129" s="73" t="s">
        <v>753</v>
      </c>
      <c r="B129" s="71" t="s">
        <v>342</v>
      </c>
      <c r="C129" s="60" t="s">
        <v>1542</v>
      </c>
      <c r="D129" s="61" t="s">
        <v>173</v>
      </c>
      <c r="E129" s="68" t="s">
        <v>178</v>
      </c>
      <c r="F129" s="69"/>
      <c r="G129" s="149"/>
      <c r="H129" s="64">
        <f t="shared" si="23"/>
        <v>0</v>
      </c>
      <c r="I129" s="70"/>
      <c r="J129" s="24" t="str">
        <f t="shared" ca="1" si="18"/>
        <v/>
      </c>
      <c r="K129" s="15" t="str">
        <f t="shared" si="22"/>
        <v>B071-72200 mm Type 4 Concrete Pavement (Reinforced)m²</v>
      </c>
      <c r="L129" s="16">
        <f>MATCH(K129,'Pay Items'!$K$1:$K$647,0)</f>
        <v>129</v>
      </c>
      <c r="M129" s="17" t="str">
        <f t="shared" ca="1" si="19"/>
        <v>F0</v>
      </c>
      <c r="N129" s="17" t="str">
        <f t="shared" ca="1" si="20"/>
        <v>C2</v>
      </c>
      <c r="O129" s="17" t="str">
        <f t="shared" ca="1" si="21"/>
        <v>C2</v>
      </c>
    </row>
    <row r="130" spans="1:15" s="25" customFormat="1" ht="39.950000000000003" customHeight="1" x14ac:dyDescent="0.2">
      <c r="A130" s="73" t="s">
        <v>754</v>
      </c>
      <c r="B130" s="71" t="s">
        <v>343</v>
      </c>
      <c r="C130" s="60" t="s">
        <v>1543</v>
      </c>
      <c r="D130" s="61" t="s">
        <v>173</v>
      </c>
      <c r="E130" s="68" t="s">
        <v>178</v>
      </c>
      <c r="F130" s="69"/>
      <c r="G130" s="149"/>
      <c r="H130" s="64">
        <f t="shared" si="23"/>
        <v>0</v>
      </c>
      <c r="I130" s="70"/>
      <c r="J130" s="24" t="str">
        <f t="shared" ca="1" si="18"/>
        <v/>
      </c>
      <c r="K130" s="15" t="str">
        <f t="shared" si="22"/>
        <v>B073-72200 mm Type 4 Concrete Pavement (Plain-Dowelled)m²</v>
      </c>
      <c r="L130" s="16">
        <f>MATCH(K130,'Pay Items'!$K$1:$K$647,0)</f>
        <v>130</v>
      </c>
      <c r="M130" s="17" t="str">
        <f t="shared" ca="1" si="19"/>
        <v>F0</v>
      </c>
      <c r="N130" s="17" t="str">
        <f t="shared" ca="1" si="20"/>
        <v>C2</v>
      </c>
      <c r="O130" s="17" t="str">
        <f t="shared" ca="1" si="21"/>
        <v>C2</v>
      </c>
    </row>
    <row r="131" spans="1:15" s="25" customFormat="1" ht="39.950000000000003" customHeight="1" x14ac:dyDescent="0.2">
      <c r="A131" s="73" t="s">
        <v>755</v>
      </c>
      <c r="B131" s="71" t="s">
        <v>344</v>
      </c>
      <c r="C131" s="60" t="s">
        <v>1544</v>
      </c>
      <c r="D131" s="61" t="s">
        <v>173</v>
      </c>
      <c r="E131" s="68" t="s">
        <v>178</v>
      </c>
      <c r="F131" s="69"/>
      <c r="G131" s="149"/>
      <c r="H131" s="64">
        <f t="shared" si="23"/>
        <v>0</v>
      </c>
      <c r="I131" s="70"/>
      <c r="J131" s="24" t="str">
        <f t="shared" ca="1" si="18"/>
        <v/>
      </c>
      <c r="K131" s="15" t="str">
        <f t="shared" si="22"/>
        <v>B074-72150 mm Type 4 Concrete Pavement (Reinforced)m²</v>
      </c>
      <c r="L131" s="16">
        <f>MATCH(K131,'Pay Items'!$K$1:$K$647,0)</f>
        <v>131</v>
      </c>
      <c r="M131" s="17" t="str">
        <f t="shared" ca="1" si="19"/>
        <v>F0</v>
      </c>
      <c r="N131" s="17" t="str">
        <f t="shared" ca="1" si="20"/>
        <v>C2</v>
      </c>
      <c r="O131" s="17" t="str">
        <f t="shared" ca="1" si="21"/>
        <v>C2</v>
      </c>
    </row>
    <row r="132" spans="1:15" s="25" customFormat="1" ht="39.950000000000003" customHeight="1" x14ac:dyDescent="0.2">
      <c r="A132" s="73" t="s">
        <v>756</v>
      </c>
      <c r="B132" s="71" t="s">
        <v>345</v>
      </c>
      <c r="C132" s="60" t="s">
        <v>1545</v>
      </c>
      <c r="D132" s="61" t="s">
        <v>173</v>
      </c>
      <c r="E132" s="68" t="s">
        <v>178</v>
      </c>
      <c r="F132" s="69"/>
      <c r="G132" s="149"/>
      <c r="H132" s="64">
        <f t="shared" si="23"/>
        <v>0</v>
      </c>
      <c r="I132" s="70"/>
      <c r="J132" s="24" t="str">
        <f t="shared" ca="1" si="18"/>
        <v/>
      </c>
      <c r="K132" s="15" t="str">
        <f t="shared" si="22"/>
        <v>B076-72150 mm Type 4 Concrete Pavement (Plain-Dowelled)m²</v>
      </c>
      <c r="L132" s="16">
        <f>MATCH(K132,'Pay Items'!$K$1:$K$647,0)</f>
        <v>132</v>
      </c>
      <c r="M132" s="17" t="str">
        <f t="shared" ca="1" si="19"/>
        <v>F0</v>
      </c>
      <c r="N132" s="17" t="str">
        <f t="shared" ca="1" si="20"/>
        <v>C2</v>
      </c>
      <c r="O132" s="17" t="str">
        <f t="shared" ca="1" si="21"/>
        <v>C2</v>
      </c>
    </row>
    <row r="133" spans="1:15" s="25" customFormat="1" ht="39.950000000000003" customHeight="1" x14ac:dyDescent="0.2">
      <c r="A133" s="73" t="s">
        <v>757</v>
      </c>
      <c r="B133" s="81" t="s">
        <v>357</v>
      </c>
      <c r="C133" s="60" t="s">
        <v>452</v>
      </c>
      <c r="D133" s="61" t="s">
        <v>903</v>
      </c>
      <c r="E133" s="68"/>
      <c r="F133" s="69"/>
      <c r="G133" s="150"/>
      <c r="H133" s="64"/>
      <c r="I133" s="65"/>
      <c r="J133" s="24" t="str">
        <f t="shared" ca="1" si="18"/>
        <v>LOCKED</v>
      </c>
      <c r="K133" s="15" t="str">
        <f t="shared" si="22"/>
        <v>B077-72Partial Slab Patches - Early Opening (72 hour)CW 3230-R8</v>
      </c>
      <c r="L133" s="16">
        <f>MATCH(K133,'Pay Items'!$K$1:$K$647,0)</f>
        <v>133</v>
      </c>
      <c r="M133" s="17" t="str">
        <f t="shared" ca="1" si="19"/>
        <v>F0</v>
      </c>
      <c r="N133" s="17" t="str">
        <f t="shared" ca="1" si="20"/>
        <v>G</v>
      </c>
      <c r="O133" s="17" t="str">
        <f t="shared" ca="1" si="21"/>
        <v>C2</v>
      </c>
    </row>
    <row r="134" spans="1:15" s="25" customFormat="1" ht="39.950000000000003" customHeight="1" x14ac:dyDescent="0.2">
      <c r="A134" s="73" t="s">
        <v>758</v>
      </c>
      <c r="B134" s="71" t="s">
        <v>338</v>
      </c>
      <c r="C134" s="60" t="s">
        <v>1546</v>
      </c>
      <c r="D134" s="61" t="s">
        <v>173</v>
      </c>
      <c r="E134" s="68" t="s">
        <v>178</v>
      </c>
      <c r="F134" s="69"/>
      <c r="G134" s="149"/>
      <c r="H134" s="64">
        <f t="shared" ref="H134:H151" si="24">ROUND(G134*F134,2)</f>
        <v>0</v>
      </c>
      <c r="I134" s="65"/>
      <c r="J134" s="24" t="str">
        <f t="shared" ca="1" si="18"/>
        <v/>
      </c>
      <c r="K134" s="15" t="str">
        <f t="shared" si="22"/>
        <v>B078-72250 mm Type 4 Concrete Pavement (Type A)m²</v>
      </c>
      <c r="L134" s="16">
        <f>MATCH(K134,'Pay Items'!$K$1:$K$647,0)</f>
        <v>134</v>
      </c>
      <c r="M134" s="17" t="str">
        <f t="shared" ca="1" si="19"/>
        <v>F0</v>
      </c>
      <c r="N134" s="17" t="str">
        <f t="shared" ca="1" si="20"/>
        <v>C2</v>
      </c>
      <c r="O134" s="17" t="str">
        <f t="shared" ca="1" si="21"/>
        <v>C2</v>
      </c>
    </row>
    <row r="135" spans="1:15" s="25" customFormat="1" ht="39.950000000000003" customHeight="1" x14ac:dyDescent="0.2">
      <c r="A135" s="73" t="s">
        <v>759</v>
      </c>
      <c r="B135" s="71" t="s">
        <v>339</v>
      </c>
      <c r="C135" s="60" t="s">
        <v>1547</v>
      </c>
      <c r="D135" s="61" t="s">
        <v>173</v>
      </c>
      <c r="E135" s="68" t="s">
        <v>178</v>
      </c>
      <c r="F135" s="69"/>
      <c r="G135" s="149"/>
      <c r="H135" s="64">
        <f t="shared" si="24"/>
        <v>0</v>
      </c>
      <c r="I135" s="65"/>
      <c r="J135" s="24" t="str">
        <f t="shared" ca="1" si="18"/>
        <v/>
      </c>
      <c r="K135" s="15" t="str">
        <f t="shared" si="22"/>
        <v>B079-72250 mm Type 4 Concrete Pavement (Type B)m²</v>
      </c>
      <c r="L135" s="16">
        <f>MATCH(K135,'Pay Items'!$K$1:$K$647,0)</f>
        <v>135</v>
      </c>
      <c r="M135" s="17" t="str">
        <f t="shared" ca="1" si="19"/>
        <v>F0</v>
      </c>
      <c r="N135" s="17" t="str">
        <f t="shared" ca="1" si="20"/>
        <v>C2</v>
      </c>
      <c r="O135" s="17" t="str">
        <f t="shared" ca="1" si="21"/>
        <v>C2</v>
      </c>
    </row>
    <row r="136" spans="1:15" s="25" customFormat="1" ht="39.950000000000003" customHeight="1" x14ac:dyDescent="0.2">
      <c r="A136" s="73" t="s">
        <v>760</v>
      </c>
      <c r="B136" s="71" t="s">
        <v>340</v>
      </c>
      <c r="C136" s="60" t="s">
        <v>1548</v>
      </c>
      <c r="D136" s="61" t="s">
        <v>173</v>
      </c>
      <c r="E136" s="68" t="s">
        <v>178</v>
      </c>
      <c r="F136" s="69"/>
      <c r="G136" s="149"/>
      <c r="H136" s="64">
        <f t="shared" si="24"/>
        <v>0</v>
      </c>
      <c r="I136" s="65"/>
      <c r="J136" s="24" t="str">
        <f t="shared" ca="1" si="18"/>
        <v/>
      </c>
      <c r="K136" s="15" t="str">
        <f t="shared" si="22"/>
        <v>B080-72250 mm Type 4 Concrete Pavement (Type C)m²</v>
      </c>
      <c r="L136" s="16">
        <f>MATCH(K136,'Pay Items'!$K$1:$K$647,0)</f>
        <v>136</v>
      </c>
      <c r="M136" s="17" t="str">
        <f t="shared" ca="1" si="19"/>
        <v>F0</v>
      </c>
      <c r="N136" s="17" t="str">
        <f t="shared" ca="1" si="20"/>
        <v>C2</v>
      </c>
      <c r="O136" s="17" t="str">
        <f t="shared" ca="1" si="21"/>
        <v>C2</v>
      </c>
    </row>
    <row r="137" spans="1:15" s="25" customFormat="1" ht="39.950000000000003" customHeight="1" x14ac:dyDescent="0.2">
      <c r="A137" s="73" t="s">
        <v>761</v>
      </c>
      <c r="B137" s="71" t="s">
        <v>341</v>
      </c>
      <c r="C137" s="60" t="s">
        <v>1549</v>
      </c>
      <c r="D137" s="61" t="s">
        <v>173</v>
      </c>
      <c r="E137" s="68" t="s">
        <v>178</v>
      </c>
      <c r="F137" s="69"/>
      <c r="G137" s="149"/>
      <c r="H137" s="64">
        <f t="shared" si="24"/>
        <v>0</v>
      </c>
      <c r="I137" s="65"/>
      <c r="J137" s="24" t="str">
        <f t="shared" ca="1" si="18"/>
        <v/>
      </c>
      <c r="K137" s="15" t="str">
        <f t="shared" si="22"/>
        <v>B081-72250 mm Type 4 Concrete Pavement (Type D)m²</v>
      </c>
      <c r="L137" s="16">
        <f>MATCH(K137,'Pay Items'!$K$1:$K$647,0)</f>
        <v>137</v>
      </c>
      <c r="M137" s="17" t="str">
        <f t="shared" ca="1" si="19"/>
        <v>F0</v>
      </c>
      <c r="N137" s="17" t="str">
        <f t="shared" ca="1" si="20"/>
        <v>C2</v>
      </c>
      <c r="O137" s="17" t="str">
        <f t="shared" ca="1" si="21"/>
        <v>C2</v>
      </c>
    </row>
    <row r="138" spans="1:15" s="25" customFormat="1" ht="39.950000000000003" customHeight="1" x14ac:dyDescent="0.2">
      <c r="A138" s="73" t="s">
        <v>762</v>
      </c>
      <c r="B138" s="71" t="s">
        <v>342</v>
      </c>
      <c r="C138" s="60" t="s">
        <v>1550</v>
      </c>
      <c r="D138" s="61" t="s">
        <v>173</v>
      </c>
      <c r="E138" s="68" t="s">
        <v>178</v>
      </c>
      <c r="F138" s="69"/>
      <c r="G138" s="149"/>
      <c r="H138" s="64">
        <f t="shared" si="24"/>
        <v>0</v>
      </c>
      <c r="I138" s="65"/>
      <c r="J138" s="24" t="str">
        <f t="shared" ca="1" si="18"/>
        <v/>
      </c>
      <c r="K138" s="15" t="str">
        <f t="shared" si="22"/>
        <v>B082-72230 mm Type 4 Concrete Pavement (Type A)m²</v>
      </c>
      <c r="L138" s="16">
        <f>MATCH(K138,'Pay Items'!$K$1:$K$647,0)</f>
        <v>138</v>
      </c>
      <c r="M138" s="17" t="str">
        <f t="shared" ca="1" si="19"/>
        <v>F0</v>
      </c>
      <c r="N138" s="17" t="str">
        <f t="shared" ca="1" si="20"/>
        <v>C2</v>
      </c>
      <c r="O138" s="17" t="str">
        <f t="shared" ca="1" si="21"/>
        <v>C2</v>
      </c>
    </row>
    <row r="139" spans="1:15" s="25" customFormat="1" ht="39.950000000000003" customHeight="1" x14ac:dyDescent="0.2">
      <c r="A139" s="73" t="s">
        <v>763</v>
      </c>
      <c r="B139" s="71" t="s">
        <v>343</v>
      </c>
      <c r="C139" s="60" t="s">
        <v>1551</v>
      </c>
      <c r="D139" s="61" t="s">
        <v>173</v>
      </c>
      <c r="E139" s="68" t="s">
        <v>178</v>
      </c>
      <c r="F139" s="69"/>
      <c r="G139" s="149"/>
      <c r="H139" s="64">
        <f t="shared" si="24"/>
        <v>0</v>
      </c>
      <c r="I139" s="65"/>
      <c r="J139" s="24" t="str">
        <f t="shared" ca="1" si="18"/>
        <v/>
      </c>
      <c r="K139" s="15" t="str">
        <f t="shared" si="22"/>
        <v>B083-72230 mm Type 4 Concrete Pavement (Type B)m²</v>
      </c>
      <c r="L139" s="16">
        <f>MATCH(K139,'Pay Items'!$K$1:$K$647,0)</f>
        <v>139</v>
      </c>
      <c r="M139" s="17" t="str">
        <f t="shared" ca="1" si="19"/>
        <v>F0</v>
      </c>
      <c r="N139" s="17" t="str">
        <f t="shared" ca="1" si="20"/>
        <v>C2</v>
      </c>
      <c r="O139" s="17" t="str">
        <f t="shared" ca="1" si="21"/>
        <v>C2</v>
      </c>
    </row>
    <row r="140" spans="1:15" s="25" customFormat="1" ht="39.950000000000003" customHeight="1" x14ac:dyDescent="0.2">
      <c r="A140" s="73" t="s">
        <v>764</v>
      </c>
      <c r="B140" s="71" t="s">
        <v>344</v>
      </c>
      <c r="C140" s="60" t="s">
        <v>1552</v>
      </c>
      <c r="D140" s="61" t="s">
        <v>173</v>
      </c>
      <c r="E140" s="68" t="s">
        <v>178</v>
      </c>
      <c r="F140" s="69"/>
      <c r="G140" s="149"/>
      <c r="H140" s="64">
        <f t="shared" si="24"/>
        <v>0</v>
      </c>
      <c r="I140" s="65"/>
      <c r="J140" s="24" t="str">
        <f t="shared" ca="1" si="18"/>
        <v/>
      </c>
      <c r="K140" s="15" t="str">
        <f t="shared" si="22"/>
        <v>B084-72230 mm Type 4 Concrete Pavement (Type C)m²</v>
      </c>
      <c r="L140" s="16">
        <f>MATCH(K140,'Pay Items'!$K$1:$K$647,0)</f>
        <v>140</v>
      </c>
      <c r="M140" s="17" t="str">
        <f t="shared" ca="1" si="19"/>
        <v>F0</v>
      </c>
      <c r="N140" s="17" t="str">
        <f t="shared" ca="1" si="20"/>
        <v>C2</v>
      </c>
      <c r="O140" s="17" t="str">
        <f t="shared" ca="1" si="21"/>
        <v>C2</v>
      </c>
    </row>
    <row r="141" spans="1:15" s="25" customFormat="1" ht="39.950000000000003" customHeight="1" x14ac:dyDescent="0.2">
      <c r="A141" s="73" t="s">
        <v>765</v>
      </c>
      <c r="B141" s="71" t="s">
        <v>345</v>
      </c>
      <c r="C141" s="60" t="s">
        <v>1553</v>
      </c>
      <c r="D141" s="61" t="s">
        <v>173</v>
      </c>
      <c r="E141" s="68" t="s">
        <v>178</v>
      </c>
      <c r="F141" s="69"/>
      <c r="G141" s="149"/>
      <c r="H141" s="64">
        <f t="shared" si="24"/>
        <v>0</v>
      </c>
      <c r="I141" s="65"/>
      <c r="J141" s="24" t="str">
        <f t="shared" ca="1" si="18"/>
        <v/>
      </c>
      <c r="K141" s="15" t="str">
        <f t="shared" si="22"/>
        <v>B085-72230 mm Type 4 Concrete Pavement (Type D)m²</v>
      </c>
      <c r="L141" s="16">
        <f>MATCH(K141,'Pay Items'!$K$1:$K$647,0)</f>
        <v>141</v>
      </c>
      <c r="M141" s="17" t="str">
        <f t="shared" ca="1" si="19"/>
        <v>F0</v>
      </c>
      <c r="N141" s="17" t="str">
        <f t="shared" ca="1" si="20"/>
        <v>C2</v>
      </c>
      <c r="O141" s="17" t="str">
        <f t="shared" ca="1" si="21"/>
        <v>C2</v>
      </c>
    </row>
    <row r="142" spans="1:15" s="25" customFormat="1" ht="39.950000000000003" customHeight="1" x14ac:dyDescent="0.2">
      <c r="A142" s="73" t="s">
        <v>766</v>
      </c>
      <c r="B142" s="71" t="s">
        <v>346</v>
      </c>
      <c r="C142" s="60" t="s">
        <v>1554</v>
      </c>
      <c r="D142" s="61" t="s">
        <v>173</v>
      </c>
      <c r="E142" s="68" t="s">
        <v>178</v>
      </c>
      <c r="F142" s="69"/>
      <c r="G142" s="149"/>
      <c r="H142" s="64">
        <f t="shared" si="24"/>
        <v>0</v>
      </c>
      <c r="I142" s="65"/>
      <c r="J142" s="24" t="str">
        <f t="shared" ca="1" si="18"/>
        <v/>
      </c>
      <c r="K142" s="15" t="str">
        <f t="shared" si="22"/>
        <v>B086-72200 mm Type 4 Concrete Pavement (Type A)m²</v>
      </c>
      <c r="L142" s="16">
        <f>MATCH(K142,'Pay Items'!$K$1:$K$647,0)</f>
        <v>142</v>
      </c>
      <c r="M142" s="17" t="str">
        <f t="shared" ca="1" si="19"/>
        <v>F0</v>
      </c>
      <c r="N142" s="17" t="str">
        <f t="shared" ca="1" si="20"/>
        <v>C2</v>
      </c>
      <c r="O142" s="17" t="str">
        <f t="shared" ca="1" si="21"/>
        <v>C2</v>
      </c>
    </row>
    <row r="143" spans="1:15" s="25" customFormat="1" ht="39.950000000000003" customHeight="1" x14ac:dyDescent="0.2">
      <c r="A143" s="73" t="s">
        <v>767</v>
      </c>
      <c r="B143" s="71" t="s">
        <v>348</v>
      </c>
      <c r="C143" s="60" t="s">
        <v>1555</v>
      </c>
      <c r="D143" s="61" t="s">
        <v>173</v>
      </c>
      <c r="E143" s="68" t="s">
        <v>178</v>
      </c>
      <c r="F143" s="69"/>
      <c r="G143" s="149"/>
      <c r="H143" s="64">
        <f t="shared" si="24"/>
        <v>0</v>
      </c>
      <c r="I143" s="65"/>
      <c r="J143" s="24" t="str">
        <f t="shared" ca="1" si="18"/>
        <v/>
      </c>
      <c r="K143" s="15" t="str">
        <f t="shared" si="22"/>
        <v>B087-72200 mm Type 4 Concrete Pavement (Type B)m²</v>
      </c>
      <c r="L143" s="16">
        <f>MATCH(K143,'Pay Items'!$K$1:$K$647,0)</f>
        <v>143</v>
      </c>
      <c r="M143" s="17" t="str">
        <f t="shared" ca="1" si="19"/>
        <v>F0</v>
      </c>
      <c r="N143" s="17" t="str">
        <f t="shared" ca="1" si="20"/>
        <v>C2</v>
      </c>
      <c r="O143" s="17" t="str">
        <f t="shared" ca="1" si="21"/>
        <v>C2</v>
      </c>
    </row>
    <row r="144" spans="1:15" s="25" customFormat="1" ht="39.950000000000003" customHeight="1" x14ac:dyDescent="0.2">
      <c r="A144" s="73" t="s">
        <v>768</v>
      </c>
      <c r="B144" s="71" t="s">
        <v>347</v>
      </c>
      <c r="C144" s="60" t="s">
        <v>1556</v>
      </c>
      <c r="D144" s="61" t="s">
        <v>173</v>
      </c>
      <c r="E144" s="68" t="s">
        <v>178</v>
      </c>
      <c r="F144" s="69"/>
      <c r="G144" s="149"/>
      <c r="H144" s="64">
        <f t="shared" si="24"/>
        <v>0</v>
      </c>
      <c r="I144" s="65"/>
      <c r="J144" s="24" t="str">
        <f t="shared" ca="1" si="18"/>
        <v/>
      </c>
      <c r="K144" s="15" t="str">
        <f t="shared" si="22"/>
        <v>B088-72200 mm Type 4 Concrete Pavement (Type C)m²</v>
      </c>
      <c r="L144" s="16">
        <f>MATCH(K144,'Pay Items'!$K$1:$K$647,0)</f>
        <v>144</v>
      </c>
      <c r="M144" s="17" t="str">
        <f t="shared" ca="1" si="19"/>
        <v>F0</v>
      </c>
      <c r="N144" s="17" t="str">
        <f t="shared" ca="1" si="20"/>
        <v>C2</v>
      </c>
      <c r="O144" s="17" t="str">
        <f t="shared" ca="1" si="21"/>
        <v>C2</v>
      </c>
    </row>
    <row r="145" spans="1:15" s="25" customFormat="1" ht="39.950000000000003" customHeight="1" x14ac:dyDescent="0.2">
      <c r="A145" s="73" t="s">
        <v>769</v>
      </c>
      <c r="B145" s="71" t="s">
        <v>207</v>
      </c>
      <c r="C145" s="60" t="s">
        <v>1557</v>
      </c>
      <c r="D145" s="61" t="s">
        <v>173</v>
      </c>
      <c r="E145" s="68" t="s">
        <v>178</v>
      </c>
      <c r="F145" s="69"/>
      <c r="G145" s="149"/>
      <c r="H145" s="64">
        <f t="shared" si="24"/>
        <v>0</v>
      </c>
      <c r="I145" s="65"/>
      <c r="J145" s="24" t="str">
        <f t="shared" ca="1" si="18"/>
        <v/>
      </c>
      <c r="K145" s="15" t="str">
        <f t="shared" si="22"/>
        <v>B089-72200 mm Type 4 Concrete Pavement (Type D)m²</v>
      </c>
      <c r="L145" s="16">
        <f>MATCH(K145,'Pay Items'!$K$1:$K$647,0)</f>
        <v>145</v>
      </c>
      <c r="M145" s="17" t="str">
        <f t="shared" ca="1" si="19"/>
        <v>F0</v>
      </c>
      <c r="N145" s="17" t="str">
        <f t="shared" ca="1" si="20"/>
        <v>C2</v>
      </c>
      <c r="O145" s="17" t="str">
        <f t="shared" ca="1" si="21"/>
        <v>C2</v>
      </c>
    </row>
    <row r="146" spans="1:15" s="25" customFormat="1" ht="39.950000000000003" customHeight="1" x14ac:dyDescent="0.2">
      <c r="A146" s="73" t="s">
        <v>770</v>
      </c>
      <c r="B146" s="71" t="s">
        <v>349</v>
      </c>
      <c r="C146" s="60" t="s">
        <v>1558</v>
      </c>
      <c r="D146" s="61" t="s">
        <v>173</v>
      </c>
      <c r="E146" s="68" t="s">
        <v>178</v>
      </c>
      <c r="F146" s="69"/>
      <c r="G146" s="149"/>
      <c r="H146" s="64">
        <f t="shared" si="24"/>
        <v>0</v>
      </c>
      <c r="I146" s="70"/>
      <c r="J146" s="24" t="str">
        <f t="shared" ca="1" si="18"/>
        <v/>
      </c>
      <c r="K146" s="15" t="str">
        <f t="shared" si="22"/>
        <v>B090-72150 mm Type 4 Concrete Pavement (Type A)m²</v>
      </c>
      <c r="L146" s="16">
        <f>MATCH(K146,'Pay Items'!$K$1:$K$647,0)</f>
        <v>146</v>
      </c>
      <c r="M146" s="17" t="str">
        <f t="shared" ca="1" si="19"/>
        <v>F0</v>
      </c>
      <c r="N146" s="17" t="str">
        <f t="shared" ca="1" si="20"/>
        <v>C2</v>
      </c>
      <c r="O146" s="17" t="str">
        <f t="shared" ca="1" si="21"/>
        <v>C2</v>
      </c>
    </row>
    <row r="147" spans="1:15" s="25" customFormat="1" ht="39.950000000000003" customHeight="1" x14ac:dyDescent="0.2">
      <c r="A147" s="73" t="s">
        <v>771</v>
      </c>
      <c r="B147" s="71" t="s">
        <v>438</v>
      </c>
      <c r="C147" s="60" t="s">
        <v>1559</v>
      </c>
      <c r="D147" s="61" t="s">
        <v>173</v>
      </c>
      <c r="E147" s="68" t="s">
        <v>178</v>
      </c>
      <c r="F147" s="69"/>
      <c r="G147" s="149"/>
      <c r="H147" s="64">
        <f t="shared" si="24"/>
        <v>0</v>
      </c>
      <c r="I147" s="70"/>
      <c r="J147" s="24" t="str">
        <f t="shared" ca="1" si="18"/>
        <v/>
      </c>
      <c r="K147" s="15" t="str">
        <f t="shared" si="22"/>
        <v>B091-72150 mm Type 4 Concrete Pavement (Type B)m²</v>
      </c>
      <c r="L147" s="16">
        <f>MATCH(K147,'Pay Items'!$K$1:$K$647,0)</f>
        <v>147</v>
      </c>
      <c r="M147" s="17" t="str">
        <f t="shared" ca="1" si="19"/>
        <v>F0</v>
      </c>
      <c r="N147" s="17" t="str">
        <f t="shared" ca="1" si="20"/>
        <v>C2</v>
      </c>
      <c r="O147" s="17" t="str">
        <f t="shared" ca="1" si="21"/>
        <v>C2</v>
      </c>
    </row>
    <row r="148" spans="1:15" s="25" customFormat="1" ht="39.950000000000003" customHeight="1" x14ac:dyDescent="0.2">
      <c r="A148" s="73" t="s">
        <v>772</v>
      </c>
      <c r="B148" s="71" t="s">
        <v>439</v>
      </c>
      <c r="C148" s="60" t="s">
        <v>1560</v>
      </c>
      <c r="D148" s="61" t="s">
        <v>173</v>
      </c>
      <c r="E148" s="68" t="s">
        <v>178</v>
      </c>
      <c r="F148" s="69"/>
      <c r="G148" s="149"/>
      <c r="H148" s="64">
        <f t="shared" si="24"/>
        <v>0</v>
      </c>
      <c r="I148" s="70"/>
      <c r="J148" s="24" t="str">
        <f t="shared" ca="1" si="18"/>
        <v/>
      </c>
      <c r="K148" s="15" t="str">
        <f t="shared" si="22"/>
        <v>B092-72150 mm Type 4 Concrete Pavement (Type C)m²</v>
      </c>
      <c r="L148" s="16">
        <f>MATCH(K148,'Pay Items'!$K$1:$K$647,0)</f>
        <v>148</v>
      </c>
      <c r="M148" s="17" t="str">
        <f t="shared" ca="1" si="19"/>
        <v>F0</v>
      </c>
      <c r="N148" s="17" t="str">
        <f t="shared" ca="1" si="20"/>
        <v>C2</v>
      </c>
      <c r="O148" s="17" t="str">
        <f t="shared" ca="1" si="21"/>
        <v>C2</v>
      </c>
    </row>
    <row r="149" spans="1:15" s="25" customFormat="1" ht="39.950000000000003" customHeight="1" x14ac:dyDescent="0.2">
      <c r="A149" s="73" t="s">
        <v>773</v>
      </c>
      <c r="B149" s="71" t="s">
        <v>440</v>
      </c>
      <c r="C149" s="60" t="s">
        <v>1561</v>
      </c>
      <c r="D149" s="61" t="s">
        <v>173</v>
      </c>
      <c r="E149" s="68" t="s">
        <v>178</v>
      </c>
      <c r="F149" s="69"/>
      <c r="G149" s="149"/>
      <c r="H149" s="64">
        <f t="shared" si="24"/>
        <v>0</v>
      </c>
      <c r="I149" s="70"/>
      <c r="J149" s="24" t="str">
        <f t="shared" ca="1" si="18"/>
        <v/>
      </c>
      <c r="K149" s="15" t="str">
        <f t="shared" si="22"/>
        <v>B093-72150 mm Type 4 Concrete Pavement (Type D)m²</v>
      </c>
      <c r="L149" s="16">
        <f>MATCH(K149,'Pay Items'!$K$1:$K$647,0)</f>
        <v>149</v>
      </c>
      <c r="M149" s="17" t="str">
        <f t="shared" ca="1" si="19"/>
        <v>F0</v>
      </c>
      <c r="N149" s="17" t="str">
        <f t="shared" ca="1" si="20"/>
        <v>C2</v>
      </c>
      <c r="O149" s="17" t="str">
        <f t="shared" ca="1" si="21"/>
        <v>C2</v>
      </c>
    </row>
    <row r="150" spans="1:15" s="25" customFormat="1" ht="30" customHeight="1" x14ac:dyDescent="0.2">
      <c r="A150" s="73" t="s">
        <v>876</v>
      </c>
      <c r="B150" s="59" t="s">
        <v>160</v>
      </c>
      <c r="C150" s="82" t="s">
        <v>877</v>
      </c>
      <c r="D150" s="61" t="s">
        <v>1308</v>
      </c>
      <c r="E150" s="68" t="s">
        <v>178</v>
      </c>
      <c r="F150" s="69"/>
      <c r="G150" s="149"/>
      <c r="H150" s="64">
        <f t="shared" si="24"/>
        <v>0</v>
      </c>
      <c r="I150" s="70" t="s">
        <v>1122</v>
      </c>
      <c r="J150" s="24" t="str">
        <f t="shared" ca="1" si="18"/>
        <v/>
      </c>
      <c r="K150" s="15" t="str">
        <f t="shared" si="22"/>
        <v>B093APartial Depth Planing of Existing Jointsm²</v>
      </c>
      <c r="L150" s="16">
        <f>MATCH(K150,'Pay Items'!$K$1:$K$647,0)</f>
        <v>150</v>
      </c>
      <c r="M150" s="17" t="str">
        <f t="shared" ca="1" si="19"/>
        <v>F0</v>
      </c>
      <c r="N150" s="17" t="str">
        <f t="shared" ca="1" si="20"/>
        <v>C2</v>
      </c>
      <c r="O150" s="17" t="str">
        <f t="shared" ca="1" si="21"/>
        <v>C2</v>
      </c>
    </row>
    <row r="151" spans="1:15" s="25" customFormat="1" ht="39.950000000000003" customHeight="1" x14ac:dyDescent="0.2">
      <c r="A151" s="73" t="s">
        <v>878</v>
      </c>
      <c r="B151" s="59" t="s">
        <v>191</v>
      </c>
      <c r="C151" s="82" t="s">
        <v>879</v>
      </c>
      <c r="D151" s="61" t="s">
        <v>1308</v>
      </c>
      <c r="E151" s="68" t="s">
        <v>178</v>
      </c>
      <c r="F151" s="69"/>
      <c r="G151" s="149"/>
      <c r="H151" s="64">
        <f t="shared" si="24"/>
        <v>0</v>
      </c>
      <c r="I151" s="70"/>
      <c r="J151" s="24" t="str">
        <f t="shared" ca="1" si="18"/>
        <v/>
      </c>
      <c r="K151" s="15" t="str">
        <f t="shared" si="22"/>
        <v>B093BAsphalt Patching of Partial Depth Jointsm²</v>
      </c>
      <c r="L151" s="16">
        <f>MATCH(K151,'Pay Items'!$K$1:$K$647,0)</f>
        <v>151</v>
      </c>
      <c r="M151" s="17" t="str">
        <f t="shared" ca="1" si="19"/>
        <v>F0</v>
      </c>
      <c r="N151" s="17" t="str">
        <f t="shared" ca="1" si="20"/>
        <v>C2</v>
      </c>
      <c r="O151" s="17" t="str">
        <f t="shared" ca="1" si="21"/>
        <v>C2</v>
      </c>
    </row>
    <row r="152" spans="1:15" s="25" customFormat="1" ht="30" customHeight="1" x14ac:dyDescent="0.2">
      <c r="A152" s="73" t="s">
        <v>289</v>
      </c>
      <c r="B152" s="59" t="s">
        <v>155</v>
      </c>
      <c r="C152" s="60" t="s">
        <v>161</v>
      </c>
      <c r="D152" s="61" t="s">
        <v>903</v>
      </c>
      <c r="E152" s="68"/>
      <c r="F152" s="69"/>
      <c r="G152" s="150"/>
      <c r="H152" s="64"/>
      <c r="I152" s="65"/>
      <c r="J152" s="24" t="str">
        <f t="shared" ca="1" si="18"/>
        <v>LOCKED</v>
      </c>
      <c r="K152" s="15" t="str">
        <f t="shared" si="22"/>
        <v>B094Drilled DowelsCW 3230-R8</v>
      </c>
      <c r="L152" s="16">
        <f>MATCH(K152,'Pay Items'!$K$1:$K$647,0)</f>
        <v>152</v>
      </c>
      <c r="M152" s="17" t="str">
        <f t="shared" ca="1" si="19"/>
        <v>F0</v>
      </c>
      <c r="N152" s="17" t="str">
        <f t="shared" ca="1" si="20"/>
        <v>G</v>
      </c>
      <c r="O152" s="17" t="str">
        <f t="shared" ca="1" si="21"/>
        <v>C2</v>
      </c>
    </row>
    <row r="153" spans="1:15" s="25" customFormat="1" ht="30" customHeight="1" x14ac:dyDescent="0.2">
      <c r="A153" s="73" t="s">
        <v>290</v>
      </c>
      <c r="B153" s="71" t="s">
        <v>338</v>
      </c>
      <c r="C153" s="60" t="s">
        <v>189</v>
      </c>
      <c r="D153" s="61" t="s">
        <v>173</v>
      </c>
      <c r="E153" s="68" t="s">
        <v>181</v>
      </c>
      <c r="F153" s="69"/>
      <c r="G153" s="149"/>
      <c r="H153" s="64">
        <f>ROUND(G153*F153,2)</f>
        <v>0</v>
      </c>
      <c r="I153" s="65"/>
      <c r="J153" s="24" t="str">
        <f t="shared" ca="1" si="18"/>
        <v/>
      </c>
      <c r="K153" s="15" t="str">
        <f t="shared" si="22"/>
        <v>B09519.1 mm Diametereach</v>
      </c>
      <c r="L153" s="16">
        <f>MATCH(K153,'Pay Items'!$K$1:$K$647,0)</f>
        <v>153</v>
      </c>
      <c r="M153" s="17" t="str">
        <f t="shared" ca="1" si="19"/>
        <v>F0</v>
      </c>
      <c r="N153" s="17" t="str">
        <f t="shared" ca="1" si="20"/>
        <v>C2</v>
      </c>
      <c r="O153" s="17" t="str">
        <f t="shared" ca="1" si="21"/>
        <v>C2</v>
      </c>
    </row>
    <row r="154" spans="1:15" s="25" customFormat="1" ht="30" customHeight="1" x14ac:dyDescent="0.2">
      <c r="A154" s="73" t="s">
        <v>291</v>
      </c>
      <c r="B154" s="71" t="s">
        <v>339</v>
      </c>
      <c r="C154" s="60" t="s">
        <v>190</v>
      </c>
      <c r="D154" s="61" t="s">
        <v>173</v>
      </c>
      <c r="E154" s="68" t="s">
        <v>181</v>
      </c>
      <c r="F154" s="69"/>
      <c r="G154" s="149"/>
      <c r="H154" s="64">
        <f>ROUND(G154*F154,2)</f>
        <v>0</v>
      </c>
      <c r="I154" s="65"/>
      <c r="J154" s="24" t="str">
        <f t="shared" ca="1" si="18"/>
        <v/>
      </c>
      <c r="K154" s="15" t="str">
        <f t="shared" si="22"/>
        <v>B09628.6 mm Diametereach</v>
      </c>
      <c r="L154" s="16">
        <f>MATCH(K154,'Pay Items'!$K$1:$K$647,0)</f>
        <v>154</v>
      </c>
      <c r="M154" s="17" t="str">
        <f t="shared" ca="1" si="19"/>
        <v>F0</v>
      </c>
      <c r="N154" s="17" t="str">
        <f t="shared" ca="1" si="20"/>
        <v>C2</v>
      </c>
      <c r="O154" s="17" t="str">
        <f t="shared" ca="1" si="21"/>
        <v>C2</v>
      </c>
    </row>
    <row r="155" spans="1:15" s="25" customFormat="1" ht="30" customHeight="1" x14ac:dyDescent="0.2">
      <c r="A155" s="73" t="s">
        <v>292</v>
      </c>
      <c r="B155" s="59" t="s">
        <v>156</v>
      </c>
      <c r="C155" s="60" t="s">
        <v>162</v>
      </c>
      <c r="D155" s="61" t="s">
        <v>903</v>
      </c>
      <c r="E155" s="68"/>
      <c r="F155" s="69"/>
      <c r="G155" s="150"/>
      <c r="H155" s="64"/>
      <c r="I155" s="65"/>
      <c r="J155" s="24" t="str">
        <f t="shared" ca="1" si="18"/>
        <v>LOCKED</v>
      </c>
      <c r="K155" s="15" t="str">
        <f t="shared" si="22"/>
        <v>B097Drilled Tie BarsCW 3230-R8</v>
      </c>
      <c r="L155" s="16">
        <f>MATCH(K155,'Pay Items'!$K$1:$K$647,0)</f>
        <v>155</v>
      </c>
      <c r="M155" s="17" t="str">
        <f t="shared" ca="1" si="19"/>
        <v>F0</v>
      </c>
      <c r="N155" s="17" t="str">
        <f t="shared" ca="1" si="20"/>
        <v>G</v>
      </c>
      <c r="O155" s="17" t="str">
        <f t="shared" ca="1" si="21"/>
        <v>C2</v>
      </c>
    </row>
    <row r="156" spans="1:15" s="25" customFormat="1" ht="30" customHeight="1" x14ac:dyDescent="0.2">
      <c r="A156" s="83" t="s">
        <v>939</v>
      </c>
      <c r="B156" s="84" t="s">
        <v>338</v>
      </c>
      <c r="C156" s="85" t="s">
        <v>940</v>
      </c>
      <c r="D156" s="84" t="s">
        <v>173</v>
      </c>
      <c r="E156" s="84" t="s">
        <v>181</v>
      </c>
      <c r="F156" s="69"/>
      <c r="G156" s="149"/>
      <c r="H156" s="64">
        <f>ROUND(G156*F156,2)</f>
        <v>0</v>
      </c>
      <c r="I156" s="65"/>
      <c r="J156" s="24" t="str">
        <f t="shared" ca="1" si="18"/>
        <v/>
      </c>
      <c r="K156" s="15" t="str">
        <f t="shared" si="22"/>
        <v>B097A15 M Deformed Tie Bareach</v>
      </c>
      <c r="L156" s="16">
        <f>MATCH(K156,'Pay Items'!$K$1:$K$647,0)</f>
        <v>156</v>
      </c>
      <c r="M156" s="17" t="str">
        <f t="shared" ca="1" si="19"/>
        <v>F0</v>
      </c>
      <c r="N156" s="17" t="str">
        <f t="shared" ca="1" si="20"/>
        <v>C2</v>
      </c>
      <c r="O156" s="17" t="str">
        <f t="shared" ca="1" si="21"/>
        <v>C2</v>
      </c>
    </row>
    <row r="157" spans="1:15" s="25" customFormat="1" ht="30" customHeight="1" x14ac:dyDescent="0.2">
      <c r="A157" s="73" t="s">
        <v>293</v>
      </c>
      <c r="B157" s="71" t="s">
        <v>339</v>
      </c>
      <c r="C157" s="60" t="s">
        <v>187</v>
      </c>
      <c r="D157" s="61" t="s">
        <v>173</v>
      </c>
      <c r="E157" s="68" t="s">
        <v>181</v>
      </c>
      <c r="F157" s="69"/>
      <c r="G157" s="149"/>
      <c r="H157" s="64">
        <f>ROUND(G157*F157,2)</f>
        <v>0</v>
      </c>
      <c r="I157" s="65"/>
      <c r="J157" s="24" t="str">
        <f t="shared" ca="1" si="18"/>
        <v/>
      </c>
      <c r="K157" s="15" t="str">
        <f t="shared" si="22"/>
        <v>B09820 M Deformed Tie Bareach</v>
      </c>
      <c r="L157" s="16">
        <f>MATCH(K157,'Pay Items'!$K$1:$K$647,0)</f>
        <v>157</v>
      </c>
      <c r="M157" s="17" t="str">
        <f t="shared" ca="1" si="19"/>
        <v>F0</v>
      </c>
      <c r="N157" s="17" t="str">
        <f t="shared" ca="1" si="20"/>
        <v>C2</v>
      </c>
      <c r="O157" s="17" t="str">
        <f t="shared" ca="1" si="21"/>
        <v>C2</v>
      </c>
    </row>
    <row r="158" spans="1:15" s="25" customFormat="1" ht="30" customHeight="1" x14ac:dyDescent="0.2">
      <c r="A158" s="73" t="s">
        <v>437</v>
      </c>
      <c r="B158" s="71" t="s">
        <v>340</v>
      </c>
      <c r="C158" s="60" t="s">
        <v>188</v>
      </c>
      <c r="D158" s="61" t="s">
        <v>173</v>
      </c>
      <c r="E158" s="68" t="s">
        <v>181</v>
      </c>
      <c r="F158" s="69"/>
      <c r="G158" s="149"/>
      <c r="H158" s="64">
        <f>ROUND(G158*F158,2)</f>
        <v>0</v>
      </c>
      <c r="I158" s="65"/>
      <c r="J158" s="24" t="str">
        <f t="shared" ca="1" si="18"/>
        <v/>
      </c>
      <c r="K158" s="15" t="str">
        <f t="shared" si="22"/>
        <v>B09925 M Deformed Tie Bareach</v>
      </c>
      <c r="L158" s="16">
        <f>MATCH(K158,'Pay Items'!$K$1:$K$647,0)</f>
        <v>158</v>
      </c>
      <c r="M158" s="17" t="str">
        <f t="shared" ca="1" si="19"/>
        <v>F0</v>
      </c>
      <c r="N158" s="17" t="str">
        <f t="shared" ca="1" si="20"/>
        <v>C2</v>
      </c>
      <c r="O158" s="17" t="str">
        <f t="shared" ca="1" si="21"/>
        <v>C2</v>
      </c>
    </row>
    <row r="159" spans="1:15" s="25" customFormat="1" ht="30" customHeight="1" x14ac:dyDescent="0.2">
      <c r="A159" s="73" t="s">
        <v>774</v>
      </c>
      <c r="B159" s="59" t="s">
        <v>163</v>
      </c>
      <c r="C159" s="60" t="s">
        <v>317</v>
      </c>
      <c r="D159" s="61" t="s">
        <v>6</v>
      </c>
      <c r="E159" s="68"/>
      <c r="F159" s="69"/>
      <c r="G159" s="150"/>
      <c r="H159" s="64"/>
      <c r="I159" s="65"/>
      <c r="J159" s="24" t="str">
        <f t="shared" ca="1" si="18"/>
        <v>LOCKED</v>
      </c>
      <c r="K159" s="15" t="str">
        <f t="shared" si="22"/>
        <v>B100rMiscellaneous Concrete Slab RemovalCW 3235-R9</v>
      </c>
      <c r="L159" s="16">
        <f>MATCH(K159,'Pay Items'!$K$1:$K$647,0)</f>
        <v>159</v>
      </c>
      <c r="M159" s="17" t="str">
        <f t="shared" ca="1" si="19"/>
        <v>F0</v>
      </c>
      <c r="N159" s="17" t="str">
        <f t="shared" ca="1" si="20"/>
        <v>G</v>
      </c>
      <c r="O159" s="17" t="str">
        <f t="shared" ca="1" si="21"/>
        <v>C2</v>
      </c>
    </row>
    <row r="160" spans="1:15" s="25" customFormat="1" ht="30" customHeight="1" x14ac:dyDescent="0.2">
      <c r="A160" s="73" t="s">
        <v>775</v>
      </c>
      <c r="B160" s="71" t="s">
        <v>338</v>
      </c>
      <c r="C160" s="60" t="s">
        <v>318</v>
      </c>
      <c r="D160" s="61" t="s">
        <v>173</v>
      </c>
      <c r="E160" s="68" t="s">
        <v>178</v>
      </c>
      <c r="F160" s="69"/>
      <c r="G160" s="149"/>
      <c r="H160" s="64">
        <f t="shared" ref="H160:H166" si="25">ROUND(G160*F160,2)</f>
        <v>0</v>
      </c>
      <c r="I160" s="65"/>
      <c r="J160" s="24" t="str">
        <f t="shared" ca="1" si="18"/>
        <v/>
      </c>
      <c r="K160" s="15" t="str">
        <f t="shared" si="22"/>
        <v>B101rMedian Slabm²</v>
      </c>
      <c r="L160" s="16">
        <f>MATCH(K160,'Pay Items'!$K$1:$K$647,0)</f>
        <v>160</v>
      </c>
      <c r="M160" s="17" t="str">
        <f t="shared" ca="1" si="19"/>
        <v>F0</v>
      </c>
      <c r="N160" s="17" t="str">
        <f t="shared" ca="1" si="20"/>
        <v>C2</v>
      </c>
      <c r="O160" s="17" t="str">
        <f t="shared" ca="1" si="21"/>
        <v>C2</v>
      </c>
    </row>
    <row r="161" spans="1:15" s="25" customFormat="1" ht="30" customHeight="1" x14ac:dyDescent="0.2">
      <c r="A161" s="73" t="s">
        <v>776</v>
      </c>
      <c r="B161" s="71" t="s">
        <v>339</v>
      </c>
      <c r="C161" s="60" t="s">
        <v>383</v>
      </c>
      <c r="D161" s="61" t="s">
        <v>173</v>
      </c>
      <c r="E161" s="68" t="s">
        <v>178</v>
      </c>
      <c r="F161" s="69"/>
      <c r="G161" s="149"/>
      <c r="H161" s="64">
        <f t="shared" si="25"/>
        <v>0</v>
      </c>
      <c r="I161" s="65"/>
      <c r="J161" s="24" t="str">
        <f t="shared" ca="1" si="18"/>
        <v/>
      </c>
      <c r="K161" s="15" t="str">
        <f t="shared" si="22"/>
        <v>B102rMonolithic Median Slabm²</v>
      </c>
      <c r="L161" s="16">
        <f>MATCH(K161,'Pay Items'!$K$1:$K$647,0)</f>
        <v>161</v>
      </c>
      <c r="M161" s="17" t="str">
        <f t="shared" ca="1" si="19"/>
        <v>F0</v>
      </c>
      <c r="N161" s="17" t="str">
        <f t="shared" ca="1" si="20"/>
        <v>C2</v>
      </c>
      <c r="O161" s="17" t="str">
        <f t="shared" ca="1" si="21"/>
        <v>C2</v>
      </c>
    </row>
    <row r="162" spans="1:15" s="25" customFormat="1" ht="30" customHeight="1" x14ac:dyDescent="0.2">
      <c r="A162" s="73" t="s">
        <v>777</v>
      </c>
      <c r="B162" s="71" t="s">
        <v>340</v>
      </c>
      <c r="C162" s="60" t="s">
        <v>319</v>
      </c>
      <c r="D162" s="61" t="s">
        <v>173</v>
      </c>
      <c r="E162" s="68" t="s">
        <v>178</v>
      </c>
      <c r="F162" s="69"/>
      <c r="G162" s="149"/>
      <c r="H162" s="64">
        <f t="shared" si="25"/>
        <v>0</v>
      </c>
      <c r="I162" s="70"/>
      <c r="J162" s="24" t="str">
        <f t="shared" ca="1" si="18"/>
        <v/>
      </c>
      <c r="K162" s="15" t="str">
        <f t="shared" si="22"/>
        <v>B103rSafety Medianm²</v>
      </c>
      <c r="L162" s="16">
        <f>MATCH(K162,'Pay Items'!$K$1:$K$647,0)</f>
        <v>162</v>
      </c>
      <c r="M162" s="17" t="str">
        <f t="shared" ca="1" si="19"/>
        <v>F0</v>
      </c>
      <c r="N162" s="17" t="str">
        <f t="shared" ca="1" si="20"/>
        <v>C2</v>
      </c>
      <c r="O162" s="17" t="str">
        <f t="shared" ca="1" si="21"/>
        <v>C2</v>
      </c>
    </row>
    <row r="163" spans="1:15" s="25" customFormat="1" ht="30" customHeight="1" x14ac:dyDescent="0.2">
      <c r="A163" s="73" t="s">
        <v>778</v>
      </c>
      <c r="B163" s="71" t="s">
        <v>341</v>
      </c>
      <c r="C163" s="60" t="s">
        <v>10</v>
      </c>
      <c r="D163" s="61" t="s">
        <v>173</v>
      </c>
      <c r="E163" s="68" t="s">
        <v>178</v>
      </c>
      <c r="F163" s="69"/>
      <c r="G163" s="149"/>
      <c r="H163" s="64">
        <f t="shared" si="25"/>
        <v>0</v>
      </c>
      <c r="I163" s="65"/>
      <c r="J163" s="24" t="str">
        <f t="shared" ca="1" si="18"/>
        <v/>
      </c>
      <c r="K163" s="15" t="str">
        <f t="shared" si="22"/>
        <v>B104r100 mm Sidewalkm²</v>
      </c>
      <c r="L163" s="16">
        <f>MATCH(K163,'Pay Items'!$K$1:$K$647,0)</f>
        <v>163</v>
      </c>
      <c r="M163" s="17" t="str">
        <f t="shared" ca="1" si="19"/>
        <v>F0</v>
      </c>
      <c r="N163" s="17" t="str">
        <f t="shared" ca="1" si="20"/>
        <v>C2</v>
      </c>
      <c r="O163" s="17" t="str">
        <f t="shared" ca="1" si="21"/>
        <v>C2</v>
      </c>
    </row>
    <row r="164" spans="1:15" s="25" customFormat="1" ht="30" customHeight="1" x14ac:dyDescent="0.2">
      <c r="A164" s="73" t="s">
        <v>880</v>
      </c>
      <c r="B164" s="71" t="s">
        <v>342</v>
      </c>
      <c r="C164" s="60" t="s">
        <v>7</v>
      </c>
      <c r="D164" s="61" t="s">
        <v>173</v>
      </c>
      <c r="E164" s="68" t="s">
        <v>178</v>
      </c>
      <c r="F164" s="69"/>
      <c r="G164" s="149"/>
      <c r="H164" s="64">
        <f t="shared" si="25"/>
        <v>0</v>
      </c>
      <c r="I164" s="65"/>
      <c r="J164" s="24" t="str">
        <f t="shared" ca="1" si="18"/>
        <v/>
      </c>
      <c r="K164" s="15" t="str">
        <f t="shared" si="22"/>
        <v>B104rA150 mm Reinforced Sidewalkm²</v>
      </c>
      <c r="L164" s="16">
        <f>MATCH(K164,'Pay Items'!$K$1:$K$647,0)</f>
        <v>164</v>
      </c>
      <c r="M164" s="17" t="str">
        <f t="shared" ca="1" si="19"/>
        <v>F0</v>
      </c>
      <c r="N164" s="17" t="str">
        <f t="shared" ca="1" si="20"/>
        <v>C2</v>
      </c>
      <c r="O164" s="17" t="str">
        <f t="shared" ca="1" si="21"/>
        <v>C2</v>
      </c>
    </row>
    <row r="165" spans="1:15" s="25" customFormat="1" ht="30" customHeight="1" x14ac:dyDescent="0.2">
      <c r="A165" s="73" t="s">
        <v>779</v>
      </c>
      <c r="B165" s="71" t="s">
        <v>343</v>
      </c>
      <c r="C165" s="60" t="s">
        <v>320</v>
      </c>
      <c r="D165" s="61" t="s">
        <v>173</v>
      </c>
      <c r="E165" s="68" t="s">
        <v>178</v>
      </c>
      <c r="F165" s="69"/>
      <c r="G165" s="149"/>
      <c r="H165" s="64">
        <f t="shared" si="25"/>
        <v>0</v>
      </c>
      <c r="I165" s="65"/>
      <c r="J165" s="24" t="str">
        <f t="shared" ca="1" si="18"/>
        <v/>
      </c>
      <c r="K165" s="15" t="str">
        <f t="shared" si="22"/>
        <v>B105rBullnosem²</v>
      </c>
      <c r="L165" s="16">
        <f>MATCH(K165,'Pay Items'!$K$1:$K$647,0)</f>
        <v>165</v>
      </c>
      <c r="M165" s="17" t="str">
        <f t="shared" ca="1" si="19"/>
        <v>F0</v>
      </c>
      <c r="N165" s="17" t="str">
        <f t="shared" ca="1" si="20"/>
        <v>C2</v>
      </c>
      <c r="O165" s="17" t="str">
        <f t="shared" ca="1" si="21"/>
        <v>C2</v>
      </c>
    </row>
    <row r="166" spans="1:15" s="25" customFormat="1" ht="30" customHeight="1" x14ac:dyDescent="0.2">
      <c r="A166" s="73" t="s">
        <v>780</v>
      </c>
      <c r="B166" s="71" t="s">
        <v>344</v>
      </c>
      <c r="C166" s="60" t="s">
        <v>321</v>
      </c>
      <c r="D166" s="61" t="s">
        <v>173</v>
      </c>
      <c r="E166" s="68" t="s">
        <v>178</v>
      </c>
      <c r="F166" s="69"/>
      <c r="G166" s="149"/>
      <c r="H166" s="64">
        <f t="shared" si="25"/>
        <v>0</v>
      </c>
      <c r="I166" s="65"/>
      <c r="J166" s="24" t="str">
        <f t="shared" ca="1" si="18"/>
        <v/>
      </c>
      <c r="K166" s="15" t="str">
        <f t="shared" si="22"/>
        <v>B106rMonolithic Curb and Sidewalkm²</v>
      </c>
      <c r="L166" s="16">
        <f>MATCH(K166,'Pay Items'!$K$1:$K$647,0)</f>
        <v>166</v>
      </c>
      <c r="M166" s="17" t="str">
        <f t="shared" ca="1" si="19"/>
        <v>F0</v>
      </c>
      <c r="N166" s="17" t="str">
        <f t="shared" ca="1" si="20"/>
        <v>C2</v>
      </c>
      <c r="O166" s="17" t="str">
        <f t="shared" ca="1" si="21"/>
        <v>C2</v>
      </c>
    </row>
    <row r="167" spans="1:15" s="25" customFormat="1" ht="39.950000000000003" customHeight="1" x14ac:dyDescent="0.2">
      <c r="A167" s="73" t="s">
        <v>781</v>
      </c>
      <c r="B167" s="59" t="s">
        <v>164</v>
      </c>
      <c r="C167" s="60" t="s">
        <v>322</v>
      </c>
      <c r="D167" s="61" t="s">
        <v>1309</v>
      </c>
      <c r="E167" s="68"/>
      <c r="F167" s="69"/>
      <c r="G167" s="150"/>
      <c r="H167" s="64"/>
      <c r="I167" s="65"/>
      <c r="J167" s="24" t="str">
        <f t="shared" ca="1" si="18"/>
        <v>LOCKED</v>
      </c>
      <c r="K167" s="15" t="str">
        <f t="shared" si="22"/>
        <v>B107iMiscellaneous Concrete Slab InstallationCW 3235-R9</v>
      </c>
      <c r="L167" s="16">
        <f>MATCH(K167,'Pay Items'!$K$1:$K$647,0)</f>
        <v>167</v>
      </c>
      <c r="M167" s="17" t="str">
        <f t="shared" ca="1" si="19"/>
        <v>F0</v>
      </c>
      <c r="N167" s="17" t="str">
        <f t="shared" ca="1" si="20"/>
        <v>G</v>
      </c>
      <c r="O167" s="17" t="str">
        <f t="shared" ca="1" si="21"/>
        <v>C2</v>
      </c>
    </row>
    <row r="168" spans="1:15" s="25" customFormat="1" ht="30" customHeight="1" x14ac:dyDescent="0.2">
      <c r="A168" s="73" t="s">
        <v>782</v>
      </c>
      <c r="B168" s="71" t="s">
        <v>338</v>
      </c>
      <c r="C168" s="60" t="s">
        <v>1310</v>
      </c>
      <c r="D168" s="61" t="s">
        <v>326</v>
      </c>
      <c r="E168" s="68" t="s">
        <v>178</v>
      </c>
      <c r="F168" s="69"/>
      <c r="G168" s="149"/>
      <c r="H168" s="64">
        <f t="shared" ref="H168:H179" si="26">ROUND(G168*F168,2)</f>
        <v>0</v>
      </c>
      <c r="I168" s="65"/>
      <c r="J168" s="24" t="str">
        <f t="shared" ca="1" si="18"/>
        <v/>
      </c>
      <c r="K168" s="15" t="str">
        <f t="shared" si="22"/>
        <v>B108iType ^ Concrete Median SlabSD-227Am²</v>
      </c>
      <c r="L168" s="16">
        <f>MATCH(K168,'Pay Items'!$K$1:$K$647,0)</f>
        <v>168</v>
      </c>
      <c r="M168" s="17" t="str">
        <f t="shared" ca="1" si="19"/>
        <v>F0</v>
      </c>
      <c r="N168" s="17" t="str">
        <f t="shared" ca="1" si="20"/>
        <v>C2</v>
      </c>
      <c r="O168" s="17" t="str">
        <f t="shared" ca="1" si="21"/>
        <v>C2</v>
      </c>
    </row>
    <row r="169" spans="1:15" s="25" customFormat="1" ht="39.950000000000003" customHeight="1" x14ac:dyDescent="0.2">
      <c r="A169" s="73" t="s">
        <v>783</v>
      </c>
      <c r="B169" s="71" t="s">
        <v>339</v>
      </c>
      <c r="C169" s="60" t="s">
        <v>1311</v>
      </c>
      <c r="D169" s="61" t="s">
        <v>324</v>
      </c>
      <c r="E169" s="68" t="s">
        <v>178</v>
      </c>
      <c r="F169" s="69"/>
      <c r="G169" s="149"/>
      <c r="H169" s="64">
        <f t="shared" si="26"/>
        <v>0</v>
      </c>
      <c r="I169" s="65"/>
      <c r="J169" s="24" t="str">
        <f t="shared" ca="1" si="18"/>
        <v/>
      </c>
      <c r="K169" s="15" t="str">
        <f t="shared" si="22"/>
        <v>B109iType ^ Concrete Monolithic Median SlabSD-226Am²</v>
      </c>
      <c r="L169" s="16">
        <f>MATCH(K169,'Pay Items'!$K$1:$K$647,0)</f>
        <v>169</v>
      </c>
      <c r="M169" s="17" t="str">
        <f t="shared" ca="1" si="19"/>
        <v>F0</v>
      </c>
      <c r="N169" s="17" t="str">
        <f t="shared" ca="1" si="20"/>
        <v>C2</v>
      </c>
      <c r="O169" s="17" t="str">
        <f t="shared" ca="1" si="21"/>
        <v>C2</v>
      </c>
    </row>
    <row r="170" spans="1:15" s="25" customFormat="1" ht="30" customHeight="1" x14ac:dyDescent="0.2">
      <c r="A170" s="73" t="s">
        <v>784</v>
      </c>
      <c r="B170" s="71" t="s">
        <v>340</v>
      </c>
      <c r="C170" s="60" t="s">
        <v>1312</v>
      </c>
      <c r="D170" s="61" t="s">
        <v>325</v>
      </c>
      <c r="E170" s="68" t="s">
        <v>178</v>
      </c>
      <c r="F170" s="69"/>
      <c r="G170" s="149"/>
      <c r="H170" s="64">
        <f t="shared" si="26"/>
        <v>0</v>
      </c>
      <c r="I170" s="65"/>
      <c r="J170" s="24" t="str">
        <f t="shared" ca="1" si="18"/>
        <v/>
      </c>
      <c r="K170" s="15" t="str">
        <f t="shared" si="22"/>
        <v>B110iType ^ Concrete Safety MedianSD-226Bm²</v>
      </c>
      <c r="L170" s="16">
        <f>MATCH(K170,'Pay Items'!$K$1:$K$647,0)</f>
        <v>170</v>
      </c>
      <c r="M170" s="17" t="str">
        <f t="shared" ca="1" si="19"/>
        <v>F0</v>
      </c>
      <c r="N170" s="17" t="str">
        <f t="shared" ca="1" si="20"/>
        <v>C2</v>
      </c>
      <c r="O170" s="17" t="str">
        <f t="shared" ca="1" si="21"/>
        <v>C2</v>
      </c>
    </row>
    <row r="171" spans="1:15" s="25" customFormat="1" ht="30" customHeight="1" x14ac:dyDescent="0.2">
      <c r="A171" s="73" t="s">
        <v>893</v>
      </c>
      <c r="B171" s="71" t="s">
        <v>341</v>
      </c>
      <c r="C171" s="60" t="s">
        <v>1313</v>
      </c>
      <c r="D171" s="61" t="s">
        <v>384</v>
      </c>
      <c r="E171" s="68" t="s">
        <v>178</v>
      </c>
      <c r="F171" s="69"/>
      <c r="G171" s="149"/>
      <c r="H171" s="64">
        <f t="shared" si="26"/>
        <v>0</v>
      </c>
      <c r="I171" s="65"/>
      <c r="J171" s="24" t="str">
        <f t="shared" ca="1" si="18"/>
        <v/>
      </c>
      <c r="K171" s="15" t="str">
        <f t="shared" si="22"/>
        <v>B111iType ^ Concrete 100 mm SidewalkSD-228Am²</v>
      </c>
      <c r="L171" s="16">
        <f>MATCH(K171,'Pay Items'!$K$1:$K$647,0)</f>
        <v>171</v>
      </c>
      <c r="M171" s="17" t="str">
        <f t="shared" ca="1" si="19"/>
        <v>F0</v>
      </c>
      <c r="N171" s="17" t="str">
        <f t="shared" ca="1" si="20"/>
        <v>C2</v>
      </c>
      <c r="O171" s="17" t="str">
        <f t="shared" ca="1" si="21"/>
        <v>C2</v>
      </c>
    </row>
    <row r="172" spans="1:15" s="25" customFormat="1" ht="39.950000000000003" customHeight="1" x14ac:dyDescent="0.2">
      <c r="A172" s="73" t="s">
        <v>881</v>
      </c>
      <c r="B172" s="71" t="s">
        <v>342</v>
      </c>
      <c r="C172" s="60" t="s">
        <v>1314</v>
      </c>
      <c r="D172" s="61" t="s">
        <v>173</v>
      </c>
      <c r="E172" s="68" t="s">
        <v>178</v>
      </c>
      <c r="F172" s="69"/>
      <c r="G172" s="149"/>
      <c r="H172" s="64">
        <f t="shared" si="26"/>
        <v>0</v>
      </c>
      <c r="I172" s="65"/>
      <c r="J172" s="24" t="str">
        <f t="shared" ca="1" si="18"/>
        <v/>
      </c>
      <c r="K172" s="15" t="str">
        <f t="shared" si="22"/>
        <v>B111iAType ^ Concrete 150 mm Reinforced Sidewalkm²</v>
      </c>
      <c r="L172" s="16">
        <f>MATCH(K172,'Pay Items'!$K$1:$K$647,0)</f>
        <v>172</v>
      </c>
      <c r="M172" s="17" t="str">
        <f t="shared" ca="1" si="19"/>
        <v>F0</v>
      </c>
      <c r="N172" s="17" t="str">
        <f t="shared" ca="1" si="20"/>
        <v>C2</v>
      </c>
      <c r="O172" s="17" t="str">
        <f t="shared" ca="1" si="21"/>
        <v>C2</v>
      </c>
    </row>
    <row r="173" spans="1:15" s="25" customFormat="1" ht="30" customHeight="1" x14ac:dyDescent="0.2">
      <c r="A173" s="73" t="s">
        <v>785</v>
      </c>
      <c r="B173" s="71" t="s">
        <v>343</v>
      </c>
      <c r="C173" s="60" t="s">
        <v>1315</v>
      </c>
      <c r="D173" s="61" t="s">
        <v>590</v>
      </c>
      <c r="E173" s="68" t="s">
        <v>178</v>
      </c>
      <c r="F173" s="69"/>
      <c r="G173" s="149"/>
      <c r="H173" s="64">
        <f t="shared" si="26"/>
        <v>0</v>
      </c>
      <c r="I173" s="65"/>
      <c r="J173" s="24" t="str">
        <f t="shared" ca="1" si="18"/>
        <v/>
      </c>
      <c r="K173" s="15" t="str">
        <f t="shared" si="22"/>
        <v>B112iType ^ Concrete BullnoseSD-227Cm²</v>
      </c>
      <c r="L173" s="16">
        <f>MATCH(K173,'Pay Items'!$K$1:$K$647,0)</f>
        <v>173</v>
      </c>
      <c r="M173" s="17" t="str">
        <f t="shared" ca="1" si="19"/>
        <v>F0</v>
      </c>
      <c r="N173" s="17" t="str">
        <f t="shared" ca="1" si="20"/>
        <v>C2</v>
      </c>
      <c r="O173" s="17" t="str">
        <f t="shared" ca="1" si="21"/>
        <v>C2</v>
      </c>
    </row>
    <row r="174" spans="1:15" s="25" customFormat="1" ht="39.950000000000003" customHeight="1" x14ac:dyDescent="0.2">
      <c r="A174" s="73" t="s">
        <v>786</v>
      </c>
      <c r="B174" s="71" t="s">
        <v>344</v>
      </c>
      <c r="C174" s="60" t="s">
        <v>1316</v>
      </c>
      <c r="D174" s="61" t="s">
        <v>337</v>
      </c>
      <c r="E174" s="68" t="s">
        <v>178</v>
      </c>
      <c r="F174" s="69"/>
      <c r="G174" s="149"/>
      <c r="H174" s="64">
        <f t="shared" si="26"/>
        <v>0</v>
      </c>
      <c r="I174" s="65" t="s">
        <v>19</v>
      </c>
      <c r="J174" s="24" t="str">
        <f t="shared" ca="1" si="18"/>
        <v/>
      </c>
      <c r="K174" s="15" t="str">
        <f t="shared" si="22"/>
        <v>B113iType ^ Concrete Monolithic Curb and SidewalkSD-228Bm²</v>
      </c>
      <c r="L174" s="16">
        <f>MATCH(K174,'Pay Items'!$K$1:$K$647,0)</f>
        <v>174</v>
      </c>
      <c r="M174" s="17" t="str">
        <f t="shared" ca="1" si="19"/>
        <v>F0</v>
      </c>
      <c r="N174" s="17" t="str">
        <f t="shared" ca="1" si="20"/>
        <v>C2</v>
      </c>
      <c r="O174" s="17" t="str">
        <f t="shared" ca="1" si="21"/>
        <v>C2</v>
      </c>
    </row>
    <row r="175" spans="1:15" s="25" customFormat="1" ht="39.950000000000003" customHeight="1" x14ac:dyDescent="0.2">
      <c r="A175" s="73" t="s">
        <v>1204</v>
      </c>
      <c r="B175" s="59" t="s">
        <v>158</v>
      </c>
      <c r="C175" s="60" t="s">
        <v>1317</v>
      </c>
      <c r="D175" s="61" t="s">
        <v>1264</v>
      </c>
      <c r="E175" s="68" t="s">
        <v>178</v>
      </c>
      <c r="F175" s="86"/>
      <c r="G175" s="149"/>
      <c r="H175" s="64">
        <f t="shared" si="26"/>
        <v>0</v>
      </c>
      <c r="I175" s="70" t="s">
        <v>1206</v>
      </c>
      <c r="J175" s="24" t="str">
        <f t="shared" ca="1" si="18"/>
        <v/>
      </c>
      <c r="K175" s="15" t="str">
        <f t="shared" si="22"/>
        <v>B114AType ^ Concrete 100 mm Sidewalk with Block Outsm²</v>
      </c>
      <c r="L175" s="16">
        <f>MATCH(K175,'Pay Items'!$K$1:$K$647,0)</f>
        <v>175</v>
      </c>
      <c r="M175" s="17" t="str">
        <f t="shared" ca="1" si="19"/>
        <v>F0</v>
      </c>
      <c r="N175" s="17" t="str">
        <f t="shared" ca="1" si="20"/>
        <v>C2</v>
      </c>
      <c r="O175" s="17" t="str">
        <f t="shared" ca="1" si="21"/>
        <v>C2</v>
      </c>
    </row>
    <row r="176" spans="1:15" s="25" customFormat="1" ht="39.950000000000003" customHeight="1" x14ac:dyDescent="0.2">
      <c r="A176" s="73" t="s">
        <v>1207</v>
      </c>
      <c r="B176" s="59" t="s">
        <v>673</v>
      </c>
      <c r="C176" s="60" t="s">
        <v>1318</v>
      </c>
      <c r="D176" s="61" t="s">
        <v>1264</v>
      </c>
      <c r="E176" s="68" t="s">
        <v>178</v>
      </c>
      <c r="F176" s="86"/>
      <c r="G176" s="149"/>
      <c r="H176" s="64">
        <f t="shared" si="26"/>
        <v>0</v>
      </c>
      <c r="I176" s="70"/>
      <c r="J176" s="24" t="str">
        <f t="shared" ca="1" si="18"/>
        <v/>
      </c>
      <c r="K176" s="15" t="str">
        <f t="shared" si="22"/>
        <v>B114BType ^ Concrete 150 mm Sidewalk with Block Outsm²</v>
      </c>
      <c r="L176" s="16">
        <f>MATCH(K176,'Pay Items'!$K$1:$K$647,0)</f>
        <v>176</v>
      </c>
      <c r="M176" s="17" t="str">
        <f t="shared" ca="1" si="19"/>
        <v>F0</v>
      </c>
      <c r="N176" s="17" t="str">
        <f t="shared" ca="1" si="20"/>
        <v>C2</v>
      </c>
      <c r="O176" s="17" t="str">
        <f t="shared" ca="1" si="21"/>
        <v>C2</v>
      </c>
    </row>
    <row r="177" spans="1:15" s="25" customFormat="1" ht="39.950000000000003" customHeight="1" x14ac:dyDescent="0.2">
      <c r="A177" s="73" t="s">
        <v>1208</v>
      </c>
      <c r="B177" s="59" t="s">
        <v>166</v>
      </c>
      <c r="C177" s="60" t="s">
        <v>1319</v>
      </c>
      <c r="D177" s="61" t="s">
        <v>1264</v>
      </c>
      <c r="E177" s="68" t="s">
        <v>178</v>
      </c>
      <c r="F177" s="86"/>
      <c r="G177" s="149"/>
      <c r="H177" s="64">
        <f t="shared" si="26"/>
        <v>0</v>
      </c>
      <c r="I177" s="70" t="s">
        <v>1265</v>
      </c>
      <c r="J177" s="24" t="str">
        <f t="shared" ca="1" si="18"/>
        <v/>
      </c>
      <c r="K177" s="15" t="str">
        <f t="shared" si="22"/>
        <v>B114CType ^ Concrete Monolithic Curb and 100 mm Sidewalk with Block Outs ^m²</v>
      </c>
      <c r="L177" s="16">
        <f>MATCH(K177,'Pay Items'!$K$1:$K$647,0)</f>
        <v>177</v>
      </c>
      <c r="M177" s="17" t="str">
        <f t="shared" ca="1" si="19"/>
        <v>F0</v>
      </c>
      <c r="N177" s="17" t="str">
        <f t="shared" ca="1" si="20"/>
        <v>C2</v>
      </c>
      <c r="O177" s="17" t="str">
        <f t="shared" ca="1" si="21"/>
        <v>C2</v>
      </c>
    </row>
    <row r="178" spans="1:15" s="25" customFormat="1" ht="39.950000000000003" customHeight="1" x14ac:dyDescent="0.2">
      <c r="A178" s="73" t="s">
        <v>1209</v>
      </c>
      <c r="B178" s="59" t="s">
        <v>167</v>
      </c>
      <c r="C178" s="60" t="s">
        <v>1320</v>
      </c>
      <c r="D178" s="61" t="s">
        <v>1264</v>
      </c>
      <c r="E178" s="68" t="s">
        <v>178</v>
      </c>
      <c r="F178" s="86"/>
      <c r="G178" s="149"/>
      <c r="H178" s="64">
        <f t="shared" si="26"/>
        <v>0</v>
      </c>
      <c r="I178" s="70" t="s">
        <v>1265</v>
      </c>
      <c r="J178" s="24" t="str">
        <f t="shared" ca="1" si="18"/>
        <v/>
      </c>
      <c r="K178" s="15" t="str">
        <f t="shared" si="22"/>
        <v>B114DType ^ Concrete Monolithic Curb and 150 mm Sidewalk with Block Outs ^m²</v>
      </c>
      <c r="L178" s="16">
        <f>MATCH(K178,'Pay Items'!$K$1:$K$647,0)</f>
        <v>178</v>
      </c>
      <c r="M178" s="17" t="str">
        <f t="shared" ca="1" si="19"/>
        <v>F0</v>
      </c>
      <c r="N178" s="17" t="str">
        <f t="shared" ca="1" si="20"/>
        <v>C2</v>
      </c>
      <c r="O178" s="17" t="str">
        <f t="shared" ca="1" si="21"/>
        <v>C2</v>
      </c>
    </row>
    <row r="179" spans="1:15" s="25" customFormat="1" ht="30" customHeight="1" x14ac:dyDescent="0.2">
      <c r="A179" s="73" t="s">
        <v>1210</v>
      </c>
      <c r="B179" s="59" t="s">
        <v>168</v>
      </c>
      <c r="C179" s="60" t="s">
        <v>1211</v>
      </c>
      <c r="D179" s="61" t="s">
        <v>1321</v>
      </c>
      <c r="E179" s="68" t="s">
        <v>178</v>
      </c>
      <c r="F179" s="86"/>
      <c r="G179" s="149"/>
      <c r="H179" s="64">
        <f t="shared" si="26"/>
        <v>0</v>
      </c>
      <c r="I179" s="65"/>
      <c r="J179" s="24" t="str">
        <f t="shared" ca="1" si="18"/>
        <v/>
      </c>
      <c r="K179" s="15" t="str">
        <f t="shared" si="22"/>
        <v>B114EPaving Stone Indicator Surfacesm²</v>
      </c>
      <c r="L179" s="16">
        <f>MATCH(K179,'Pay Items'!$K$1:$K$647,0)</f>
        <v>179</v>
      </c>
      <c r="M179" s="17" t="str">
        <f t="shared" ca="1" si="19"/>
        <v>F0</v>
      </c>
      <c r="N179" s="17" t="str">
        <f t="shared" ca="1" si="20"/>
        <v>C2</v>
      </c>
      <c r="O179" s="17" t="str">
        <f t="shared" ca="1" si="21"/>
        <v>C2</v>
      </c>
    </row>
    <row r="180" spans="1:15" s="25" customFormat="1" ht="30" customHeight="1" x14ac:dyDescent="0.2">
      <c r="A180" s="73" t="s">
        <v>787</v>
      </c>
      <c r="B180" s="59" t="s">
        <v>169</v>
      </c>
      <c r="C180" s="60" t="s">
        <v>323</v>
      </c>
      <c r="D180" s="61" t="s">
        <v>1309</v>
      </c>
      <c r="E180" s="68"/>
      <c r="F180" s="69"/>
      <c r="G180" s="150"/>
      <c r="H180" s="64"/>
      <c r="I180" s="65"/>
      <c r="J180" s="24" t="str">
        <f t="shared" ca="1" si="18"/>
        <v>LOCKED</v>
      </c>
      <c r="K180" s="15" t="str">
        <f t="shared" si="22"/>
        <v>B114rlMiscellaneous Concrete Slab RenewalCW 3235-R9</v>
      </c>
      <c r="L180" s="16">
        <f>MATCH(K180,'Pay Items'!$K$1:$K$647,0)</f>
        <v>180</v>
      </c>
      <c r="M180" s="17" t="str">
        <f t="shared" ca="1" si="19"/>
        <v>F0</v>
      </c>
      <c r="N180" s="17" t="str">
        <f t="shared" ca="1" si="20"/>
        <v>G</v>
      </c>
      <c r="O180" s="17" t="str">
        <f t="shared" ca="1" si="21"/>
        <v>C2</v>
      </c>
    </row>
    <row r="181" spans="1:15" s="25" customFormat="1" ht="30" customHeight="1" x14ac:dyDescent="0.2">
      <c r="A181" s="73" t="s">
        <v>788</v>
      </c>
      <c r="B181" s="71" t="s">
        <v>338</v>
      </c>
      <c r="C181" s="60" t="s">
        <v>1310</v>
      </c>
      <c r="D181" s="61" t="s">
        <v>326</v>
      </c>
      <c r="E181" s="68" t="s">
        <v>178</v>
      </c>
      <c r="F181" s="69"/>
      <c r="G181" s="149"/>
      <c r="H181" s="64">
        <f>ROUND(G181*F181,2)</f>
        <v>0</v>
      </c>
      <c r="I181" s="65"/>
      <c r="J181" s="24" t="str">
        <f t="shared" ca="1" si="18"/>
        <v/>
      </c>
      <c r="K181" s="15" t="str">
        <f t="shared" si="22"/>
        <v>B115rlType ^ Concrete Median SlabSD-227Am²</v>
      </c>
      <c r="L181" s="16">
        <f>MATCH(K181,'Pay Items'!$K$1:$K$647,0)</f>
        <v>181</v>
      </c>
      <c r="M181" s="17" t="str">
        <f t="shared" ca="1" si="19"/>
        <v>F0</v>
      </c>
      <c r="N181" s="17" t="str">
        <f t="shared" ca="1" si="20"/>
        <v>C2</v>
      </c>
      <c r="O181" s="17" t="str">
        <f t="shared" ca="1" si="21"/>
        <v>C2</v>
      </c>
    </row>
    <row r="182" spans="1:15" s="25" customFormat="1" ht="39.950000000000003" customHeight="1" x14ac:dyDescent="0.2">
      <c r="A182" s="73" t="s">
        <v>789</v>
      </c>
      <c r="B182" s="71" t="s">
        <v>339</v>
      </c>
      <c r="C182" s="60" t="s">
        <v>1311</v>
      </c>
      <c r="D182" s="61" t="s">
        <v>324</v>
      </c>
      <c r="E182" s="68" t="s">
        <v>178</v>
      </c>
      <c r="F182" s="69"/>
      <c r="G182" s="149"/>
      <c r="H182" s="64">
        <f>ROUND(G182*F182,2)</f>
        <v>0</v>
      </c>
      <c r="I182" s="65"/>
      <c r="J182" s="24" t="str">
        <f t="shared" ca="1" si="18"/>
        <v/>
      </c>
      <c r="K182" s="15" t="str">
        <f t="shared" si="22"/>
        <v>B116rlType ^ Concrete Monolithic Median SlabSD-226Am²</v>
      </c>
      <c r="L182" s="16">
        <f>MATCH(K182,'Pay Items'!$K$1:$K$647,0)</f>
        <v>182</v>
      </c>
      <c r="M182" s="17" t="str">
        <f t="shared" ca="1" si="19"/>
        <v>F0</v>
      </c>
      <c r="N182" s="17" t="str">
        <f t="shared" ca="1" si="20"/>
        <v>C2</v>
      </c>
      <c r="O182" s="17" t="str">
        <f t="shared" ca="1" si="21"/>
        <v>C2</v>
      </c>
    </row>
    <row r="183" spans="1:15" s="25" customFormat="1" ht="30" customHeight="1" x14ac:dyDescent="0.2">
      <c r="A183" s="73" t="s">
        <v>790</v>
      </c>
      <c r="B183" s="71" t="s">
        <v>340</v>
      </c>
      <c r="C183" s="60" t="s">
        <v>1312</v>
      </c>
      <c r="D183" s="61" t="s">
        <v>325</v>
      </c>
      <c r="E183" s="68" t="s">
        <v>178</v>
      </c>
      <c r="F183" s="69"/>
      <c r="G183" s="149"/>
      <c r="H183" s="64">
        <f>ROUND(G183*F183,2)</f>
        <v>0</v>
      </c>
      <c r="I183" s="65"/>
      <c r="J183" s="24" t="str">
        <f t="shared" ref="J183:J244" ca="1" si="27">IF(CELL("protect",$G183)=1, "LOCKED", "")</f>
        <v/>
      </c>
      <c r="K183" s="15" t="str">
        <f t="shared" si="22"/>
        <v>B117rlType ^ Concrete Safety MedianSD-226Bm²</v>
      </c>
      <c r="L183" s="16">
        <f>MATCH(K183,'Pay Items'!$K$1:$K$647,0)</f>
        <v>183</v>
      </c>
      <c r="M183" s="17" t="str">
        <f t="shared" ref="M183:M244" ca="1" si="28">CELL("format",$F183)</f>
        <v>F0</v>
      </c>
      <c r="N183" s="17" t="str">
        <f t="shared" ref="N183:N244" ca="1" si="29">CELL("format",$G183)</f>
        <v>C2</v>
      </c>
      <c r="O183" s="17" t="str">
        <f t="shared" ref="O183:O244" ca="1" si="30">CELL("format",$H183)</f>
        <v>C2</v>
      </c>
    </row>
    <row r="184" spans="1:15" s="25" customFormat="1" ht="30" customHeight="1" x14ac:dyDescent="0.2">
      <c r="A184" s="73" t="s">
        <v>791</v>
      </c>
      <c r="B184" s="71" t="s">
        <v>96</v>
      </c>
      <c r="C184" s="60" t="s">
        <v>1322</v>
      </c>
      <c r="D184" s="61" t="s">
        <v>384</v>
      </c>
      <c r="E184" s="68"/>
      <c r="F184" s="69"/>
      <c r="G184" s="150"/>
      <c r="H184" s="64"/>
      <c r="I184" s="65"/>
      <c r="J184" s="24" t="str">
        <f t="shared" ca="1" si="27"/>
        <v>LOCKED</v>
      </c>
      <c r="K184" s="15" t="str">
        <f t="shared" ref="K184:K245" si="31">CLEAN(CONCATENATE(TRIM($A184),TRIM($C184),IF(LEFT($D184)&lt;&gt;"E",TRIM($D184),),TRIM($E184)))</f>
        <v>B118rl100 mm Type ^ Concrete SidewalkSD-228A</v>
      </c>
      <c r="L184" s="16">
        <f>MATCH(K184,'Pay Items'!$K$1:$K$647,0)</f>
        <v>184</v>
      </c>
      <c r="M184" s="17" t="str">
        <f t="shared" ca="1" si="28"/>
        <v>F0</v>
      </c>
      <c r="N184" s="17" t="str">
        <f t="shared" ca="1" si="29"/>
        <v>G</v>
      </c>
      <c r="O184" s="17" t="str">
        <f t="shared" ca="1" si="30"/>
        <v>C2</v>
      </c>
    </row>
    <row r="185" spans="1:15" s="25" customFormat="1" ht="30" customHeight="1" x14ac:dyDescent="0.2">
      <c r="A185" s="73" t="s">
        <v>792</v>
      </c>
      <c r="B185" s="87" t="s">
        <v>684</v>
      </c>
      <c r="C185" s="60" t="s">
        <v>685</v>
      </c>
      <c r="D185" s="61"/>
      <c r="E185" s="68" t="s">
        <v>178</v>
      </c>
      <c r="F185" s="69"/>
      <c r="G185" s="149"/>
      <c r="H185" s="64">
        <f>ROUND(G185*F185,2)</f>
        <v>0</v>
      </c>
      <c r="I185" s="88"/>
      <c r="J185" s="24" t="str">
        <f t="shared" ca="1" si="27"/>
        <v/>
      </c>
      <c r="K185" s="15" t="str">
        <f t="shared" si="31"/>
        <v>B119rlLess than 5 sq.m.m²</v>
      </c>
      <c r="L185" s="16">
        <f>MATCH(K185,'Pay Items'!$K$1:$K$647,0)</f>
        <v>185</v>
      </c>
      <c r="M185" s="17" t="str">
        <f t="shared" ca="1" si="28"/>
        <v>F0</v>
      </c>
      <c r="N185" s="17" t="str">
        <f t="shared" ca="1" si="29"/>
        <v>C2</v>
      </c>
      <c r="O185" s="17" t="str">
        <f t="shared" ca="1" si="30"/>
        <v>C2</v>
      </c>
    </row>
    <row r="186" spans="1:15" s="25" customFormat="1" ht="30" customHeight="1" x14ac:dyDescent="0.2">
      <c r="A186" s="73" t="s">
        <v>793</v>
      </c>
      <c r="B186" s="87" t="s">
        <v>686</v>
      </c>
      <c r="C186" s="60" t="s">
        <v>687</v>
      </c>
      <c r="D186" s="61"/>
      <c r="E186" s="68" t="s">
        <v>178</v>
      </c>
      <c r="F186" s="69"/>
      <c r="G186" s="149"/>
      <c r="H186" s="64">
        <f>ROUND(G186*F186,2)</f>
        <v>0</v>
      </c>
      <c r="I186" s="65"/>
      <c r="J186" s="24" t="str">
        <f t="shared" ca="1" si="27"/>
        <v/>
      </c>
      <c r="K186" s="15" t="str">
        <f t="shared" si="31"/>
        <v>B120rl5 sq.m. to 20 sq.m.m²</v>
      </c>
      <c r="L186" s="16">
        <f>MATCH(K186,'Pay Items'!$K$1:$K$647,0)</f>
        <v>186</v>
      </c>
      <c r="M186" s="17" t="str">
        <f t="shared" ca="1" si="28"/>
        <v>F0</v>
      </c>
      <c r="N186" s="17" t="str">
        <f t="shared" ca="1" si="29"/>
        <v>C2</v>
      </c>
      <c r="O186" s="17" t="str">
        <f t="shared" ca="1" si="30"/>
        <v>C2</v>
      </c>
    </row>
    <row r="187" spans="1:15" s="25" customFormat="1" ht="30" customHeight="1" x14ac:dyDescent="0.2">
      <c r="A187" s="73" t="s">
        <v>794</v>
      </c>
      <c r="B187" s="87" t="s">
        <v>688</v>
      </c>
      <c r="C187" s="60" t="s">
        <v>689</v>
      </c>
      <c r="D187" s="61" t="s">
        <v>173</v>
      </c>
      <c r="E187" s="68" t="s">
        <v>178</v>
      </c>
      <c r="F187" s="69"/>
      <c r="G187" s="149"/>
      <c r="H187" s="64">
        <f>ROUND(G187*F187,2)</f>
        <v>0</v>
      </c>
      <c r="I187" s="89"/>
      <c r="J187" s="24" t="str">
        <f t="shared" ca="1" si="27"/>
        <v/>
      </c>
      <c r="K187" s="15" t="str">
        <f t="shared" si="31"/>
        <v>B121rlGreater than 20 sq.m.m²</v>
      </c>
      <c r="L187" s="16">
        <f>MATCH(K187,'Pay Items'!$K$1:$K$647,0)</f>
        <v>187</v>
      </c>
      <c r="M187" s="17" t="str">
        <f t="shared" ca="1" si="28"/>
        <v>F0</v>
      </c>
      <c r="N187" s="17" t="str">
        <f t="shared" ca="1" si="29"/>
        <v>C2</v>
      </c>
      <c r="O187" s="17" t="str">
        <f t="shared" ca="1" si="30"/>
        <v>C2</v>
      </c>
    </row>
    <row r="188" spans="1:15" s="25" customFormat="1" ht="39.950000000000003" customHeight="1" x14ac:dyDescent="0.2">
      <c r="A188" s="73" t="s">
        <v>886</v>
      </c>
      <c r="B188" s="71" t="s">
        <v>342</v>
      </c>
      <c r="C188" s="60" t="s">
        <v>1323</v>
      </c>
      <c r="D188" s="61" t="s">
        <v>173</v>
      </c>
      <c r="E188" s="68"/>
      <c r="F188" s="69"/>
      <c r="G188" s="64"/>
      <c r="H188" s="72"/>
      <c r="I188" s="65"/>
      <c r="J188" s="24" t="str">
        <f t="shared" ca="1" si="27"/>
        <v>LOCKED</v>
      </c>
      <c r="K188" s="15" t="str">
        <f t="shared" si="31"/>
        <v>B121rlA150 mm Type ^ Concrete Reinforced Sidewalk</v>
      </c>
      <c r="L188" s="16">
        <f>MATCH(K188,'Pay Items'!$K$1:$K$647,0)</f>
        <v>188</v>
      </c>
      <c r="M188" s="17" t="str">
        <f t="shared" ca="1" si="28"/>
        <v>F0</v>
      </c>
      <c r="N188" s="17" t="str">
        <f t="shared" ca="1" si="29"/>
        <v>C2</v>
      </c>
      <c r="O188" s="17" t="str">
        <f t="shared" ca="1" si="30"/>
        <v>C2</v>
      </c>
    </row>
    <row r="189" spans="1:15" s="25" customFormat="1" ht="30" customHeight="1" x14ac:dyDescent="0.2">
      <c r="A189" s="73" t="s">
        <v>887</v>
      </c>
      <c r="B189" s="87" t="s">
        <v>684</v>
      </c>
      <c r="C189" s="60" t="s">
        <v>685</v>
      </c>
      <c r="D189" s="61"/>
      <c r="E189" s="68" t="s">
        <v>178</v>
      </c>
      <c r="F189" s="69"/>
      <c r="G189" s="149"/>
      <c r="H189" s="64">
        <f t="shared" ref="H189:H196" si="32">ROUND(G189*F189,2)</f>
        <v>0</v>
      </c>
      <c r="I189" s="88"/>
      <c r="J189" s="24" t="str">
        <f t="shared" ca="1" si="27"/>
        <v/>
      </c>
      <c r="K189" s="15" t="str">
        <f t="shared" si="31"/>
        <v>B121rlBLess than 5 sq.m.m²</v>
      </c>
      <c r="L189" s="16">
        <f>MATCH(K189,'Pay Items'!$K$1:$K$647,0)</f>
        <v>189</v>
      </c>
      <c r="M189" s="17" t="str">
        <f t="shared" ca="1" si="28"/>
        <v>F0</v>
      </c>
      <c r="N189" s="17" t="str">
        <f t="shared" ca="1" si="29"/>
        <v>C2</v>
      </c>
      <c r="O189" s="17" t="str">
        <f t="shared" ca="1" si="30"/>
        <v>C2</v>
      </c>
    </row>
    <row r="190" spans="1:15" s="25" customFormat="1" ht="30" customHeight="1" x14ac:dyDescent="0.2">
      <c r="A190" s="73" t="s">
        <v>888</v>
      </c>
      <c r="B190" s="87" t="s">
        <v>686</v>
      </c>
      <c r="C190" s="60" t="s">
        <v>687</v>
      </c>
      <c r="D190" s="61"/>
      <c r="E190" s="68" t="s">
        <v>178</v>
      </c>
      <c r="F190" s="69"/>
      <c r="G190" s="149"/>
      <c r="H190" s="64">
        <f t="shared" si="32"/>
        <v>0</v>
      </c>
      <c r="I190" s="65"/>
      <c r="J190" s="24" t="str">
        <f t="shared" ca="1" si="27"/>
        <v/>
      </c>
      <c r="K190" s="15" t="str">
        <f t="shared" si="31"/>
        <v>B121rlC5 sq.m. to 20 sq.m.m²</v>
      </c>
      <c r="L190" s="16">
        <f>MATCH(K190,'Pay Items'!$K$1:$K$647,0)</f>
        <v>190</v>
      </c>
      <c r="M190" s="17" t="str">
        <f t="shared" ca="1" si="28"/>
        <v>F0</v>
      </c>
      <c r="N190" s="17" t="str">
        <f t="shared" ca="1" si="29"/>
        <v>C2</v>
      </c>
      <c r="O190" s="17" t="str">
        <f t="shared" ca="1" si="30"/>
        <v>C2</v>
      </c>
    </row>
    <row r="191" spans="1:15" s="25" customFormat="1" ht="30" customHeight="1" x14ac:dyDescent="0.2">
      <c r="A191" s="73" t="s">
        <v>889</v>
      </c>
      <c r="B191" s="87" t="s">
        <v>688</v>
      </c>
      <c r="C191" s="60" t="s">
        <v>689</v>
      </c>
      <c r="D191" s="61" t="s">
        <v>173</v>
      </c>
      <c r="E191" s="68" t="s">
        <v>178</v>
      </c>
      <c r="F191" s="69"/>
      <c r="G191" s="149"/>
      <c r="H191" s="64">
        <f t="shared" si="32"/>
        <v>0</v>
      </c>
      <c r="I191" s="89"/>
      <c r="J191" s="24" t="str">
        <f t="shared" ca="1" si="27"/>
        <v/>
      </c>
      <c r="K191" s="15" t="str">
        <f t="shared" si="31"/>
        <v>B121rlDGreater than 20 sq.m.m²</v>
      </c>
      <c r="L191" s="16">
        <f>MATCH(K191,'Pay Items'!$K$1:$K$647,0)</f>
        <v>191</v>
      </c>
      <c r="M191" s="17" t="str">
        <f t="shared" ca="1" si="28"/>
        <v>F0</v>
      </c>
      <c r="N191" s="17" t="str">
        <f t="shared" ca="1" si="29"/>
        <v>C2</v>
      </c>
      <c r="O191" s="17" t="str">
        <f t="shared" ca="1" si="30"/>
        <v>C2</v>
      </c>
    </row>
    <row r="192" spans="1:15" s="25" customFormat="1" ht="30" customHeight="1" x14ac:dyDescent="0.2">
      <c r="A192" s="73" t="s">
        <v>795</v>
      </c>
      <c r="B192" s="71" t="s">
        <v>343</v>
      </c>
      <c r="C192" s="60" t="s">
        <v>1315</v>
      </c>
      <c r="D192" s="61" t="s">
        <v>590</v>
      </c>
      <c r="E192" s="68" t="s">
        <v>178</v>
      </c>
      <c r="F192" s="69"/>
      <c r="G192" s="149"/>
      <c r="H192" s="64">
        <f t="shared" si="32"/>
        <v>0</v>
      </c>
      <c r="I192" s="65"/>
      <c r="J192" s="24" t="str">
        <f t="shared" ca="1" si="27"/>
        <v/>
      </c>
      <c r="K192" s="15" t="str">
        <f t="shared" si="31"/>
        <v>B122rlType ^ Concrete BullnoseSD-227Cm²</v>
      </c>
      <c r="L192" s="16">
        <f>MATCH(K192,'Pay Items'!$K$1:$K$647,0)</f>
        <v>192</v>
      </c>
      <c r="M192" s="17" t="str">
        <f t="shared" ca="1" si="28"/>
        <v>F0</v>
      </c>
      <c r="N192" s="17" t="str">
        <f t="shared" ca="1" si="29"/>
        <v>C2</v>
      </c>
      <c r="O192" s="17" t="str">
        <f t="shared" ca="1" si="30"/>
        <v>C2</v>
      </c>
    </row>
    <row r="193" spans="1:15" s="25" customFormat="1" ht="39.950000000000003" customHeight="1" x14ac:dyDescent="0.2">
      <c r="A193" s="73" t="s">
        <v>796</v>
      </c>
      <c r="B193" s="71" t="s">
        <v>344</v>
      </c>
      <c r="C193" s="60" t="s">
        <v>1316</v>
      </c>
      <c r="D193" s="61" t="s">
        <v>337</v>
      </c>
      <c r="E193" s="68" t="s">
        <v>178</v>
      </c>
      <c r="F193" s="69"/>
      <c r="G193" s="149"/>
      <c r="H193" s="64">
        <f t="shared" si="32"/>
        <v>0</v>
      </c>
      <c r="I193" s="65" t="s">
        <v>20</v>
      </c>
      <c r="J193" s="24" t="str">
        <f t="shared" ca="1" si="27"/>
        <v/>
      </c>
      <c r="K193" s="15" t="str">
        <f t="shared" si="31"/>
        <v>B123rlType ^ Concrete Monolithic Curb and SidewalkSD-228Bm²</v>
      </c>
      <c r="L193" s="16">
        <f>MATCH(K193,'Pay Items'!$K$1:$K$647,0)</f>
        <v>193</v>
      </c>
      <c r="M193" s="17" t="str">
        <f t="shared" ca="1" si="28"/>
        <v>F0</v>
      </c>
      <c r="N193" s="17" t="str">
        <f t="shared" ca="1" si="29"/>
        <v>C2</v>
      </c>
      <c r="O193" s="17" t="str">
        <f t="shared" ca="1" si="30"/>
        <v>C2</v>
      </c>
    </row>
    <row r="194" spans="1:15" s="25" customFormat="1" ht="39.950000000000003" customHeight="1" x14ac:dyDescent="0.2">
      <c r="A194" s="73" t="s">
        <v>458</v>
      </c>
      <c r="B194" s="59" t="s">
        <v>170</v>
      </c>
      <c r="C194" s="60" t="s">
        <v>399</v>
      </c>
      <c r="D194" s="61" t="s">
        <v>6</v>
      </c>
      <c r="E194" s="68" t="s">
        <v>178</v>
      </c>
      <c r="F194" s="86"/>
      <c r="G194" s="149"/>
      <c r="H194" s="64">
        <f t="shared" si="32"/>
        <v>0</v>
      </c>
      <c r="I194" s="65"/>
      <c r="J194" s="24" t="str">
        <f t="shared" ca="1" si="27"/>
        <v/>
      </c>
      <c r="K194" s="15" t="str">
        <f t="shared" si="31"/>
        <v>B124Adjustment of Precast Sidewalk BlocksCW 3235-R9m²</v>
      </c>
      <c r="L194" s="16">
        <f>MATCH(K194,'Pay Items'!$K$1:$K$647,0)</f>
        <v>194</v>
      </c>
      <c r="M194" s="17" t="str">
        <f t="shared" ca="1" si="28"/>
        <v>F0</v>
      </c>
      <c r="N194" s="17" t="str">
        <f t="shared" ca="1" si="29"/>
        <v>C2</v>
      </c>
      <c r="O194" s="17" t="str">
        <f t="shared" ca="1" si="30"/>
        <v>C2</v>
      </c>
    </row>
    <row r="195" spans="1:15" s="25" customFormat="1" ht="30" customHeight="1" x14ac:dyDescent="0.2">
      <c r="A195" s="73" t="s">
        <v>459</v>
      </c>
      <c r="B195" s="59" t="s">
        <v>171</v>
      </c>
      <c r="C195" s="60" t="s">
        <v>400</v>
      </c>
      <c r="D195" s="61" t="s">
        <v>6</v>
      </c>
      <c r="E195" s="68" t="s">
        <v>178</v>
      </c>
      <c r="F195" s="69"/>
      <c r="G195" s="149"/>
      <c r="H195" s="64">
        <f t="shared" si="32"/>
        <v>0</v>
      </c>
      <c r="I195" s="65"/>
      <c r="J195" s="24" t="str">
        <f t="shared" ca="1" si="27"/>
        <v/>
      </c>
      <c r="K195" s="15" t="str">
        <f t="shared" si="31"/>
        <v>B125Supply of Precast Sidewalk BlocksCW 3235-R9m²</v>
      </c>
      <c r="L195" s="16">
        <f>MATCH(K195,'Pay Items'!$K$1:$K$647,0)</f>
        <v>195</v>
      </c>
      <c r="M195" s="17" t="str">
        <f t="shared" ca="1" si="28"/>
        <v>F0</v>
      </c>
      <c r="N195" s="17" t="str">
        <f t="shared" ca="1" si="29"/>
        <v>C2</v>
      </c>
      <c r="O195" s="17" t="str">
        <f t="shared" ca="1" si="30"/>
        <v>C2</v>
      </c>
    </row>
    <row r="196" spans="1:15" s="25" customFormat="1" ht="30" customHeight="1" x14ac:dyDescent="0.2">
      <c r="A196" s="73" t="s">
        <v>599</v>
      </c>
      <c r="B196" s="59" t="s">
        <v>358</v>
      </c>
      <c r="C196" s="60" t="s">
        <v>589</v>
      </c>
      <c r="D196" s="61" t="s">
        <v>6</v>
      </c>
      <c r="E196" s="68" t="s">
        <v>178</v>
      </c>
      <c r="F196" s="69"/>
      <c r="G196" s="149"/>
      <c r="H196" s="64">
        <f t="shared" si="32"/>
        <v>0</v>
      </c>
      <c r="I196" s="65"/>
      <c r="J196" s="24" t="str">
        <f t="shared" ca="1" si="27"/>
        <v/>
      </c>
      <c r="K196" s="15" t="str">
        <f t="shared" si="31"/>
        <v>B125ARemoval of Precast Sidewalk BlocksCW 3235-R9m²</v>
      </c>
      <c r="L196" s="16">
        <f>MATCH(K196,'Pay Items'!$K$1:$K$647,0)</f>
        <v>196</v>
      </c>
      <c r="M196" s="17" t="str">
        <f t="shared" ca="1" si="28"/>
        <v>F0</v>
      </c>
      <c r="N196" s="17" t="str">
        <f t="shared" ca="1" si="29"/>
        <v>C2</v>
      </c>
      <c r="O196" s="17" t="str">
        <f t="shared" ca="1" si="30"/>
        <v>C2</v>
      </c>
    </row>
    <row r="197" spans="1:15" s="25" customFormat="1" ht="30" customHeight="1" x14ac:dyDescent="0.2">
      <c r="A197" s="73" t="s">
        <v>797</v>
      </c>
      <c r="B197" s="59" t="s">
        <v>206</v>
      </c>
      <c r="C197" s="60" t="s">
        <v>327</v>
      </c>
      <c r="D197" s="61" t="s">
        <v>900</v>
      </c>
      <c r="E197" s="68"/>
      <c r="F197" s="69"/>
      <c r="G197" s="150"/>
      <c r="H197" s="64"/>
      <c r="I197" s="65"/>
      <c r="J197" s="24" t="str">
        <f t="shared" ca="1" si="27"/>
        <v>LOCKED</v>
      </c>
      <c r="K197" s="15" t="str">
        <f t="shared" si="31"/>
        <v>B126rConcrete Curb RemovalCW 3240-R10</v>
      </c>
      <c r="L197" s="16">
        <f>MATCH(K197,'Pay Items'!$K$1:$K$647,0)</f>
        <v>197</v>
      </c>
      <c r="M197" s="17" t="str">
        <f t="shared" ca="1" si="28"/>
        <v>F0</v>
      </c>
      <c r="N197" s="17" t="str">
        <f t="shared" ca="1" si="29"/>
        <v>G</v>
      </c>
      <c r="O197" s="17" t="str">
        <f t="shared" ca="1" si="30"/>
        <v>C2</v>
      </c>
    </row>
    <row r="198" spans="1:15" s="25" customFormat="1" ht="30" customHeight="1" x14ac:dyDescent="0.2">
      <c r="A198" s="73" t="s">
        <v>798</v>
      </c>
      <c r="B198" s="71" t="s">
        <v>338</v>
      </c>
      <c r="C198" s="60" t="s">
        <v>1324</v>
      </c>
      <c r="D198" s="61" t="s">
        <v>173</v>
      </c>
      <c r="E198" s="68" t="s">
        <v>182</v>
      </c>
      <c r="F198" s="69"/>
      <c r="G198" s="149"/>
      <c r="H198" s="64">
        <f t="shared" ref="H198:H209" si="33">ROUND(G198*F198,2)</f>
        <v>0</v>
      </c>
      <c r="I198" s="65" t="s">
        <v>1238</v>
      </c>
      <c r="J198" s="24" t="str">
        <f t="shared" ca="1" si="27"/>
        <v/>
      </c>
      <c r="K198" s="15" t="str">
        <f t="shared" si="31"/>
        <v>B127rBarrier ^m</v>
      </c>
      <c r="L198" s="16">
        <f>MATCH(K198,'Pay Items'!$K$1:$K$647,0)</f>
        <v>198</v>
      </c>
      <c r="M198" s="17" t="str">
        <f t="shared" ca="1" si="28"/>
        <v>F0</v>
      </c>
      <c r="N198" s="17" t="str">
        <f t="shared" ca="1" si="29"/>
        <v>C2</v>
      </c>
      <c r="O198" s="17" t="str">
        <f t="shared" ca="1" si="30"/>
        <v>C2</v>
      </c>
    </row>
    <row r="199" spans="1:15" s="25" customFormat="1" ht="30" customHeight="1" x14ac:dyDescent="0.2">
      <c r="A199" s="73" t="s">
        <v>1123</v>
      </c>
      <c r="B199" s="71" t="s">
        <v>947</v>
      </c>
      <c r="C199" s="60" t="s">
        <v>948</v>
      </c>
      <c r="D199" s="61" t="s">
        <v>173</v>
      </c>
      <c r="E199" s="68" t="s">
        <v>182</v>
      </c>
      <c r="F199" s="69"/>
      <c r="G199" s="149"/>
      <c r="H199" s="64">
        <f t="shared" si="33"/>
        <v>0</v>
      </c>
      <c r="I199" s="65" t="s">
        <v>1238</v>
      </c>
      <c r="J199" s="24" t="str">
        <f t="shared" ca="1" si="27"/>
        <v/>
      </c>
      <c r="K199" s="15" t="str">
        <f t="shared" si="31"/>
        <v>B127rABarrier Integralm</v>
      </c>
      <c r="L199" s="16">
        <f>MATCH(K199,'Pay Items'!$K$1:$K$647,0)</f>
        <v>199</v>
      </c>
      <c r="M199" s="17" t="str">
        <f t="shared" ca="1" si="28"/>
        <v>F0</v>
      </c>
      <c r="N199" s="17" t="str">
        <f t="shared" ca="1" si="29"/>
        <v>C2</v>
      </c>
      <c r="O199" s="17" t="str">
        <f t="shared" ca="1" si="30"/>
        <v>C2</v>
      </c>
    </row>
    <row r="200" spans="1:15" s="25" customFormat="1" ht="30" customHeight="1" x14ac:dyDescent="0.2">
      <c r="A200" s="73" t="s">
        <v>1124</v>
      </c>
      <c r="B200" s="71" t="s">
        <v>947</v>
      </c>
      <c r="C200" s="60" t="s">
        <v>949</v>
      </c>
      <c r="D200" s="61" t="s">
        <v>173</v>
      </c>
      <c r="E200" s="68" t="s">
        <v>182</v>
      </c>
      <c r="F200" s="69"/>
      <c r="G200" s="149"/>
      <c r="H200" s="64">
        <f t="shared" si="33"/>
        <v>0</v>
      </c>
      <c r="I200" s="65" t="s">
        <v>1238</v>
      </c>
      <c r="J200" s="24" t="str">
        <f t="shared" ca="1" si="27"/>
        <v/>
      </c>
      <c r="K200" s="15" t="str">
        <f t="shared" si="31"/>
        <v>B127rBBarrier Separatem</v>
      </c>
      <c r="L200" s="16">
        <f>MATCH(K200,'Pay Items'!$K$1:$K$647,0)</f>
        <v>200</v>
      </c>
      <c r="M200" s="17" t="str">
        <f t="shared" ca="1" si="28"/>
        <v>F0</v>
      </c>
      <c r="N200" s="17" t="str">
        <f t="shared" ca="1" si="29"/>
        <v>C2</v>
      </c>
      <c r="O200" s="17" t="str">
        <f t="shared" ca="1" si="30"/>
        <v>C2</v>
      </c>
    </row>
    <row r="201" spans="1:15" s="25" customFormat="1" ht="30" customHeight="1" x14ac:dyDescent="0.2">
      <c r="A201" s="73" t="s">
        <v>799</v>
      </c>
      <c r="B201" s="71" t="s">
        <v>339</v>
      </c>
      <c r="C201" s="60" t="s">
        <v>1325</v>
      </c>
      <c r="D201" s="61"/>
      <c r="E201" s="68" t="s">
        <v>182</v>
      </c>
      <c r="F201" s="69"/>
      <c r="G201" s="149"/>
      <c r="H201" s="64">
        <f t="shared" si="33"/>
        <v>0</v>
      </c>
      <c r="I201" s="65" t="s">
        <v>1238</v>
      </c>
      <c r="J201" s="24" t="str">
        <f t="shared" ca="1" si="27"/>
        <v/>
      </c>
      <c r="K201" s="15" t="str">
        <f t="shared" si="31"/>
        <v>B128rModified Barrier ^m</v>
      </c>
      <c r="L201" s="16">
        <f>MATCH(K201,'Pay Items'!$K$1:$K$647,0)</f>
        <v>201</v>
      </c>
      <c r="M201" s="17" t="str">
        <f t="shared" ca="1" si="28"/>
        <v>F0</v>
      </c>
      <c r="N201" s="17" t="str">
        <f t="shared" ca="1" si="29"/>
        <v>C2</v>
      </c>
      <c r="O201" s="17" t="str">
        <f t="shared" ca="1" si="30"/>
        <v>C2</v>
      </c>
    </row>
    <row r="202" spans="1:15" s="25" customFormat="1" ht="30" customHeight="1" x14ac:dyDescent="0.2">
      <c r="A202" s="73" t="s">
        <v>800</v>
      </c>
      <c r="B202" s="71" t="s">
        <v>340</v>
      </c>
      <c r="C202" s="60" t="s">
        <v>388</v>
      </c>
      <c r="D202" s="61" t="s">
        <v>173</v>
      </c>
      <c r="E202" s="68" t="s">
        <v>182</v>
      </c>
      <c r="F202" s="69"/>
      <c r="G202" s="149"/>
      <c r="H202" s="64">
        <f t="shared" si="33"/>
        <v>0</v>
      </c>
      <c r="I202" s="70"/>
      <c r="J202" s="24" t="str">
        <f t="shared" ca="1" si="27"/>
        <v/>
      </c>
      <c r="K202" s="15" t="str">
        <f t="shared" si="31"/>
        <v>B129rCurb and Gutterm</v>
      </c>
      <c r="L202" s="16">
        <f>MATCH(K202,'Pay Items'!$K$1:$K$647,0)</f>
        <v>202</v>
      </c>
      <c r="M202" s="17" t="str">
        <f t="shared" ca="1" si="28"/>
        <v>F0</v>
      </c>
      <c r="N202" s="17" t="str">
        <f t="shared" ca="1" si="29"/>
        <v>C2</v>
      </c>
      <c r="O202" s="17" t="str">
        <f t="shared" ca="1" si="30"/>
        <v>C2</v>
      </c>
    </row>
    <row r="203" spans="1:15" s="25" customFormat="1" ht="30" customHeight="1" x14ac:dyDescent="0.2">
      <c r="A203" s="73" t="s">
        <v>801</v>
      </c>
      <c r="B203" s="71" t="s">
        <v>341</v>
      </c>
      <c r="C203" s="60" t="s">
        <v>389</v>
      </c>
      <c r="D203" s="61" t="s">
        <v>173</v>
      </c>
      <c r="E203" s="68" t="s">
        <v>182</v>
      </c>
      <c r="F203" s="69"/>
      <c r="G203" s="149"/>
      <c r="H203" s="64">
        <f t="shared" si="33"/>
        <v>0</v>
      </c>
      <c r="I203" s="70"/>
      <c r="J203" s="24" t="str">
        <f t="shared" ca="1" si="27"/>
        <v/>
      </c>
      <c r="K203" s="15" t="str">
        <f t="shared" si="31"/>
        <v>B130rMountable Curbm</v>
      </c>
      <c r="L203" s="16">
        <f>MATCH(K203,'Pay Items'!$K$1:$K$647,0)</f>
        <v>203</v>
      </c>
      <c r="M203" s="17" t="str">
        <f t="shared" ca="1" si="28"/>
        <v>F0</v>
      </c>
      <c r="N203" s="17" t="str">
        <f t="shared" ca="1" si="29"/>
        <v>C2</v>
      </c>
      <c r="O203" s="17" t="str">
        <f t="shared" ca="1" si="30"/>
        <v>C2</v>
      </c>
    </row>
    <row r="204" spans="1:15" s="25" customFormat="1" ht="30" customHeight="1" x14ac:dyDescent="0.2">
      <c r="A204" s="73" t="s">
        <v>802</v>
      </c>
      <c r="B204" s="71" t="s">
        <v>342</v>
      </c>
      <c r="C204" s="60" t="s">
        <v>390</v>
      </c>
      <c r="D204" s="61" t="s">
        <v>334</v>
      </c>
      <c r="E204" s="68" t="s">
        <v>182</v>
      </c>
      <c r="F204" s="69"/>
      <c r="G204" s="149"/>
      <c r="H204" s="64">
        <f t="shared" si="33"/>
        <v>0</v>
      </c>
      <c r="I204" s="65" t="s">
        <v>803</v>
      </c>
      <c r="J204" s="24" t="str">
        <f t="shared" ca="1" si="27"/>
        <v/>
      </c>
      <c r="K204" s="15" t="str">
        <f t="shared" si="31"/>
        <v>B131rLip CurbSD-202Cm</v>
      </c>
      <c r="L204" s="16">
        <f>MATCH(K204,'Pay Items'!$K$1:$K$647,0)</f>
        <v>204</v>
      </c>
      <c r="M204" s="17" t="str">
        <f t="shared" ca="1" si="28"/>
        <v>F0</v>
      </c>
      <c r="N204" s="17" t="str">
        <f t="shared" ca="1" si="29"/>
        <v>C2</v>
      </c>
      <c r="O204" s="17" t="str">
        <f t="shared" ca="1" si="30"/>
        <v>C2</v>
      </c>
    </row>
    <row r="205" spans="1:15" s="25" customFormat="1" ht="30" customHeight="1" x14ac:dyDescent="0.2">
      <c r="A205" s="73" t="s">
        <v>804</v>
      </c>
      <c r="B205" s="71" t="s">
        <v>343</v>
      </c>
      <c r="C205" s="60" t="s">
        <v>674</v>
      </c>
      <c r="D205" s="61" t="s">
        <v>173</v>
      </c>
      <c r="E205" s="68" t="s">
        <v>182</v>
      </c>
      <c r="F205" s="69"/>
      <c r="G205" s="149"/>
      <c r="H205" s="64">
        <f t="shared" si="33"/>
        <v>0</v>
      </c>
      <c r="I205" s="65"/>
      <c r="J205" s="24" t="str">
        <f t="shared" ca="1" si="27"/>
        <v/>
      </c>
      <c r="K205" s="15" t="str">
        <f t="shared" si="31"/>
        <v>B132rCurb Rampm</v>
      </c>
      <c r="L205" s="16">
        <f>MATCH(K205,'Pay Items'!$K$1:$K$647,0)</f>
        <v>205</v>
      </c>
      <c r="M205" s="17" t="str">
        <f t="shared" ca="1" si="28"/>
        <v>F0</v>
      </c>
      <c r="N205" s="17" t="str">
        <f t="shared" ca="1" si="29"/>
        <v>C2</v>
      </c>
      <c r="O205" s="17" t="str">
        <f t="shared" ca="1" si="30"/>
        <v>C2</v>
      </c>
    </row>
    <row r="206" spans="1:15" s="25" customFormat="1" ht="30" customHeight="1" x14ac:dyDescent="0.2">
      <c r="A206" s="73" t="s">
        <v>805</v>
      </c>
      <c r="B206" s="71" t="s">
        <v>344</v>
      </c>
      <c r="C206" s="60" t="s">
        <v>328</v>
      </c>
      <c r="D206" s="61" t="s">
        <v>173</v>
      </c>
      <c r="E206" s="68" t="s">
        <v>182</v>
      </c>
      <c r="F206" s="69"/>
      <c r="G206" s="149"/>
      <c r="H206" s="64">
        <f t="shared" si="33"/>
        <v>0</v>
      </c>
      <c r="I206" s="65"/>
      <c r="J206" s="24" t="str">
        <f t="shared" ca="1" si="27"/>
        <v/>
      </c>
      <c r="K206" s="15" t="str">
        <f t="shared" si="31"/>
        <v>B133rSafety Curbm</v>
      </c>
      <c r="L206" s="16">
        <f>MATCH(K206,'Pay Items'!$K$1:$K$647,0)</f>
        <v>206</v>
      </c>
      <c r="M206" s="17" t="str">
        <f t="shared" ca="1" si="28"/>
        <v>F0</v>
      </c>
      <c r="N206" s="17" t="str">
        <f t="shared" ca="1" si="29"/>
        <v>C2</v>
      </c>
      <c r="O206" s="17" t="str">
        <f t="shared" ca="1" si="30"/>
        <v>C2</v>
      </c>
    </row>
    <row r="207" spans="1:15" s="31" customFormat="1" ht="30" customHeight="1" x14ac:dyDescent="0.2">
      <c r="A207" s="73" t="s">
        <v>806</v>
      </c>
      <c r="B207" s="71" t="s">
        <v>345</v>
      </c>
      <c r="C207" s="60" t="s">
        <v>1326</v>
      </c>
      <c r="D207" s="61"/>
      <c r="E207" s="68" t="s">
        <v>182</v>
      </c>
      <c r="F207" s="69"/>
      <c r="G207" s="149"/>
      <c r="H207" s="64">
        <f t="shared" si="33"/>
        <v>0</v>
      </c>
      <c r="I207" s="65" t="s">
        <v>1237</v>
      </c>
      <c r="J207" s="24" t="str">
        <f t="shared" ca="1" si="27"/>
        <v/>
      </c>
      <c r="K207" s="15" t="str">
        <f t="shared" si="31"/>
        <v>B134rSplash Strip ^m</v>
      </c>
      <c r="L207" s="16">
        <f>MATCH(K207,'Pay Items'!$K$1:$K$647,0)</f>
        <v>207</v>
      </c>
      <c r="M207" s="17" t="str">
        <f t="shared" ca="1" si="28"/>
        <v>F0</v>
      </c>
      <c r="N207" s="17" t="str">
        <f t="shared" ca="1" si="29"/>
        <v>C2</v>
      </c>
      <c r="O207" s="17" t="str">
        <f t="shared" ca="1" si="30"/>
        <v>C2</v>
      </c>
    </row>
    <row r="208" spans="1:15" s="31" customFormat="1" ht="30" customHeight="1" x14ac:dyDescent="0.2">
      <c r="A208" s="73" t="s">
        <v>1125</v>
      </c>
      <c r="B208" s="71" t="s">
        <v>950</v>
      </c>
      <c r="C208" s="60" t="s">
        <v>951</v>
      </c>
      <c r="D208" s="61"/>
      <c r="E208" s="68" t="s">
        <v>182</v>
      </c>
      <c r="F208" s="69"/>
      <c r="G208" s="149"/>
      <c r="H208" s="64">
        <f t="shared" si="33"/>
        <v>0</v>
      </c>
      <c r="I208" s="65"/>
      <c r="J208" s="24" t="str">
        <f t="shared" ca="1" si="27"/>
        <v/>
      </c>
      <c r="K208" s="15" t="str">
        <f t="shared" si="31"/>
        <v>B134rASplash Strip Monolithicm</v>
      </c>
      <c r="L208" s="16">
        <f>MATCH(K208,'Pay Items'!$K$1:$K$647,0)</f>
        <v>208</v>
      </c>
      <c r="M208" s="17" t="str">
        <f t="shared" ca="1" si="28"/>
        <v>F0</v>
      </c>
      <c r="N208" s="17" t="str">
        <f t="shared" ca="1" si="29"/>
        <v>C2</v>
      </c>
      <c r="O208" s="17" t="str">
        <f t="shared" ca="1" si="30"/>
        <v>C2</v>
      </c>
    </row>
    <row r="209" spans="1:15" s="31" customFormat="1" ht="30" customHeight="1" x14ac:dyDescent="0.2">
      <c r="A209" s="73" t="s">
        <v>1126</v>
      </c>
      <c r="B209" s="71" t="s">
        <v>950</v>
      </c>
      <c r="C209" s="60" t="s">
        <v>952</v>
      </c>
      <c r="D209" s="61"/>
      <c r="E209" s="68" t="s">
        <v>182</v>
      </c>
      <c r="F209" s="69"/>
      <c r="G209" s="149"/>
      <c r="H209" s="64">
        <f t="shared" si="33"/>
        <v>0</v>
      </c>
      <c r="I209" s="65"/>
      <c r="J209" s="24" t="str">
        <f t="shared" ca="1" si="27"/>
        <v/>
      </c>
      <c r="K209" s="15" t="str">
        <f t="shared" si="31"/>
        <v>B134rBSplash Strip Separatem</v>
      </c>
      <c r="L209" s="16">
        <f>MATCH(K209,'Pay Items'!$K$1:$K$647,0)</f>
        <v>209</v>
      </c>
      <c r="M209" s="17" t="str">
        <f t="shared" ca="1" si="28"/>
        <v>F0</v>
      </c>
      <c r="N209" s="17" t="str">
        <f t="shared" ca="1" si="29"/>
        <v>C2</v>
      </c>
      <c r="O209" s="17" t="str">
        <f t="shared" ca="1" si="30"/>
        <v>C2</v>
      </c>
    </row>
    <row r="210" spans="1:15" s="25" customFormat="1" ht="30" customHeight="1" x14ac:dyDescent="0.2">
      <c r="A210" s="73" t="s">
        <v>807</v>
      </c>
      <c r="B210" s="59" t="s">
        <v>300</v>
      </c>
      <c r="C210" s="60" t="s">
        <v>329</v>
      </c>
      <c r="D210" s="61" t="s">
        <v>900</v>
      </c>
      <c r="E210" s="68"/>
      <c r="F210" s="69"/>
      <c r="G210" s="150"/>
      <c r="H210" s="64"/>
      <c r="I210" s="65"/>
      <c r="J210" s="24" t="str">
        <f t="shared" ca="1" si="27"/>
        <v>LOCKED</v>
      </c>
      <c r="K210" s="15" t="str">
        <f t="shared" si="31"/>
        <v>B135iConcrete Curb InstallationCW 3240-R10</v>
      </c>
      <c r="L210" s="16">
        <f>MATCH(K210,'Pay Items'!$K$1:$K$647,0)</f>
        <v>210</v>
      </c>
      <c r="M210" s="17" t="str">
        <f t="shared" ca="1" si="28"/>
        <v>F0</v>
      </c>
      <c r="N210" s="17" t="str">
        <f t="shared" ca="1" si="29"/>
        <v>G</v>
      </c>
      <c r="O210" s="17" t="str">
        <f t="shared" ca="1" si="30"/>
        <v>C2</v>
      </c>
    </row>
    <row r="211" spans="1:15" s="25" customFormat="1" ht="39.950000000000003" customHeight="1" x14ac:dyDescent="0.2">
      <c r="A211" s="73" t="s">
        <v>808</v>
      </c>
      <c r="B211" s="71" t="s">
        <v>338</v>
      </c>
      <c r="C211" s="60" t="s">
        <v>1327</v>
      </c>
      <c r="D211" s="61" t="s">
        <v>385</v>
      </c>
      <c r="E211" s="68" t="s">
        <v>182</v>
      </c>
      <c r="F211" s="69"/>
      <c r="G211" s="149"/>
      <c r="H211" s="64">
        <f t="shared" ref="H211:H243" si="34">ROUND(G211*F211,2)</f>
        <v>0</v>
      </c>
      <c r="I211" s="65" t="s">
        <v>1231</v>
      </c>
      <c r="J211" s="24" t="str">
        <f t="shared" ca="1" si="27"/>
        <v/>
      </c>
      <c r="K211" s="15" t="str">
        <f t="shared" si="31"/>
        <v>B136iType ^ Concrete Barrier (^ mm reveal ht, Dowelled)SD-205m</v>
      </c>
      <c r="L211" s="16">
        <f>MATCH(K211,'Pay Items'!$K$1:$K$647,0)</f>
        <v>211</v>
      </c>
      <c r="M211" s="17" t="str">
        <f t="shared" ca="1" si="28"/>
        <v>F0</v>
      </c>
      <c r="N211" s="17" t="str">
        <f t="shared" ca="1" si="29"/>
        <v>C2</v>
      </c>
      <c r="O211" s="17" t="str">
        <f t="shared" ca="1" si="30"/>
        <v>C2</v>
      </c>
    </row>
    <row r="212" spans="1:15" s="25" customFormat="1" ht="39.950000000000003" customHeight="1" x14ac:dyDescent="0.2">
      <c r="A212" s="73" t="s">
        <v>1127</v>
      </c>
      <c r="B212" s="71" t="s">
        <v>947</v>
      </c>
      <c r="C212" s="60" t="s">
        <v>1328</v>
      </c>
      <c r="D212" s="61" t="s">
        <v>385</v>
      </c>
      <c r="E212" s="68" t="s">
        <v>182</v>
      </c>
      <c r="F212" s="69"/>
      <c r="G212" s="149"/>
      <c r="H212" s="64">
        <f t="shared" si="34"/>
        <v>0</v>
      </c>
      <c r="I212" s="65" t="s">
        <v>572</v>
      </c>
      <c r="J212" s="24" t="str">
        <f t="shared" ca="1" si="27"/>
        <v/>
      </c>
      <c r="K212" s="15" t="str">
        <f t="shared" si="31"/>
        <v>B136iAType ^ Concrete Barrier (150 mm reveal ht, Dowelled)SD-205m</v>
      </c>
      <c r="L212" s="16">
        <f>MATCH(K212,'Pay Items'!$K$1:$K$647,0)</f>
        <v>212</v>
      </c>
      <c r="M212" s="17" t="str">
        <f t="shared" ca="1" si="28"/>
        <v>F0</v>
      </c>
      <c r="N212" s="17" t="str">
        <f t="shared" ca="1" si="29"/>
        <v>C2</v>
      </c>
      <c r="O212" s="17" t="str">
        <f t="shared" ca="1" si="30"/>
        <v>C2</v>
      </c>
    </row>
    <row r="213" spans="1:15" s="25" customFormat="1" ht="39.950000000000003" customHeight="1" x14ac:dyDescent="0.2">
      <c r="A213" s="73" t="s">
        <v>1128</v>
      </c>
      <c r="B213" s="71" t="s">
        <v>947</v>
      </c>
      <c r="C213" s="60" t="s">
        <v>1329</v>
      </c>
      <c r="D213" s="61" t="s">
        <v>385</v>
      </c>
      <c r="E213" s="68" t="s">
        <v>182</v>
      </c>
      <c r="F213" s="69"/>
      <c r="G213" s="149"/>
      <c r="H213" s="64">
        <f t="shared" si="34"/>
        <v>0</v>
      </c>
      <c r="I213" s="65" t="s">
        <v>572</v>
      </c>
      <c r="J213" s="24" t="str">
        <f t="shared" ca="1" si="27"/>
        <v/>
      </c>
      <c r="K213" s="15" t="str">
        <f t="shared" si="31"/>
        <v>B136iBType ^ Concrete Barrier (180 mm reveal ht, Dowelled)SD-205m</v>
      </c>
      <c r="L213" s="16">
        <f>MATCH(K213,'Pay Items'!$K$1:$K$647,0)</f>
        <v>213</v>
      </c>
      <c r="M213" s="17" t="str">
        <f t="shared" ca="1" si="28"/>
        <v>F0</v>
      </c>
      <c r="N213" s="17" t="str">
        <f t="shared" ca="1" si="29"/>
        <v>C2</v>
      </c>
      <c r="O213" s="17" t="str">
        <f t="shared" ca="1" si="30"/>
        <v>C2</v>
      </c>
    </row>
    <row r="214" spans="1:15" s="25" customFormat="1" ht="39.950000000000003" customHeight="1" x14ac:dyDescent="0.2">
      <c r="A214" s="73" t="s">
        <v>809</v>
      </c>
      <c r="B214" s="71" t="s">
        <v>339</v>
      </c>
      <c r="C214" s="60" t="s">
        <v>1330</v>
      </c>
      <c r="D214" s="61" t="s">
        <v>562</v>
      </c>
      <c r="E214" s="68" t="s">
        <v>182</v>
      </c>
      <c r="F214" s="69"/>
      <c r="G214" s="149"/>
      <c r="H214" s="64">
        <f t="shared" si="34"/>
        <v>0</v>
      </c>
      <c r="I214" s="65" t="s">
        <v>1231</v>
      </c>
      <c r="J214" s="24" t="str">
        <f t="shared" ca="1" si="27"/>
        <v/>
      </c>
      <c r="K214" s="15" t="str">
        <f t="shared" si="31"/>
        <v>B137iType ^ Concrete Barrier (^ mm reveal ht, Separate)SD-203Am</v>
      </c>
      <c r="L214" s="16">
        <f>MATCH(K214,'Pay Items'!$K$1:$K$647,0)</f>
        <v>214</v>
      </c>
      <c r="M214" s="17" t="str">
        <f t="shared" ca="1" si="28"/>
        <v>F0</v>
      </c>
      <c r="N214" s="17" t="str">
        <f t="shared" ca="1" si="29"/>
        <v>C2</v>
      </c>
      <c r="O214" s="17" t="str">
        <f t="shared" ca="1" si="30"/>
        <v>C2</v>
      </c>
    </row>
    <row r="215" spans="1:15" s="25" customFormat="1" ht="39.950000000000003" customHeight="1" x14ac:dyDescent="0.2">
      <c r="A215" s="73" t="s">
        <v>1129</v>
      </c>
      <c r="B215" s="71" t="s">
        <v>953</v>
      </c>
      <c r="C215" s="60" t="s">
        <v>1331</v>
      </c>
      <c r="D215" s="61" t="s">
        <v>562</v>
      </c>
      <c r="E215" s="68" t="s">
        <v>182</v>
      </c>
      <c r="F215" s="69"/>
      <c r="G215" s="149"/>
      <c r="H215" s="64">
        <f t="shared" si="34"/>
        <v>0</v>
      </c>
      <c r="I215" s="65" t="s">
        <v>572</v>
      </c>
      <c r="J215" s="24" t="str">
        <f t="shared" ca="1" si="27"/>
        <v/>
      </c>
      <c r="K215" s="15" t="str">
        <f t="shared" si="31"/>
        <v>B137iAType ^ Concrete Barrier (150 mm reveal ht, Separate)SD-203Am</v>
      </c>
      <c r="L215" s="16">
        <f>MATCH(K215,'Pay Items'!$K$1:$K$647,0)</f>
        <v>215</v>
      </c>
      <c r="M215" s="17" t="str">
        <f t="shared" ca="1" si="28"/>
        <v>F0</v>
      </c>
      <c r="N215" s="17" t="str">
        <f t="shared" ca="1" si="29"/>
        <v>C2</v>
      </c>
      <c r="O215" s="17" t="str">
        <f t="shared" ca="1" si="30"/>
        <v>C2</v>
      </c>
    </row>
    <row r="216" spans="1:15" s="25" customFormat="1" ht="39.950000000000003" customHeight="1" x14ac:dyDescent="0.2">
      <c r="A216" s="73" t="s">
        <v>1130</v>
      </c>
      <c r="B216" s="71" t="s">
        <v>953</v>
      </c>
      <c r="C216" s="60" t="s">
        <v>1332</v>
      </c>
      <c r="D216" s="61" t="s">
        <v>562</v>
      </c>
      <c r="E216" s="68" t="s">
        <v>182</v>
      </c>
      <c r="F216" s="69"/>
      <c r="G216" s="149"/>
      <c r="H216" s="64">
        <f t="shared" si="34"/>
        <v>0</v>
      </c>
      <c r="I216" s="65" t="s">
        <v>572</v>
      </c>
      <c r="J216" s="24" t="str">
        <f t="shared" ca="1" si="27"/>
        <v/>
      </c>
      <c r="K216" s="15" t="str">
        <f t="shared" si="31"/>
        <v>B137iBType ^ Concrete Barrier (180 mm reveal ht, Separate)SD-203Am</v>
      </c>
      <c r="L216" s="16">
        <f>MATCH(K216,'Pay Items'!$K$1:$K$647,0)</f>
        <v>216</v>
      </c>
      <c r="M216" s="17" t="str">
        <f t="shared" ca="1" si="28"/>
        <v>F0</v>
      </c>
      <c r="N216" s="17" t="str">
        <f t="shared" ca="1" si="29"/>
        <v>C2</v>
      </c>
      <c r="O216" s="17" t="str">
        <f t="shared" ca="1" si="30"/>
        <v>C2</v>
      </c>
    </row>
    <row r="217" spans="1:15" s="25" customFormat="1" ht="39.950000000000003" customHeight="1" x14ac:dyDescent="0.2">
      <c r="A217" s="73" t="s">
        <v>810</v>
      </c>
      <c r="B217" s="71" t="s">
        <v>340</v>
      </c>
      <c r="C217" s="60" t="s">
        <v>1333</v>
      </c>
      <c r="D217" s="61" t="s">
        <v>336</v>
      </c>
      <c r="E217" s="68" t="s">
        <v>182</v>
      </c>
      <c r="F217" s="69"/>
      <c r="G217" s="149"/>
      <c r="H217" s="64">
        <f t="shared" si="34"/>
        <v>0</v>
      </c>
      <c r="I217" s="65" t="s">
        <v>1233</v>
      </c>
      <c r="J217" s="24" t="str">
        <f t="shared" ca="1" si="27"/>
        <v/>
      </c>
      <c r="K217" s="15" t="str">
        <f t="shared" si="31"/>
        <v>B138iType ^ Concrete Barrier (^ mm reveal ht, Integral)SD-204m</v>
      </c>
      <c r="L217" s="16">
        <f>MATCH(K217,'Pay Items'!$K$1:$K$647,0)</f>
        <v>217</v>
      </c>
      <c r="M217" s="17" t="str">
        <f t="shared" ca="1" si="28"/>
        <v>F0</v>
      </c>
      <c r="N217" s="17" t="str">
        <f t="shared" ca="1" si="29"/>
        <v>C2</v>
      </c>
      <c r="O217" s="17" t="str">
        <f t="shared" ca="1" si="30"/>
        <v>C2</v>
      </c>
    </row>
    <row r="218" spans="1:15" s="25" customFormat="1" ht="39.950000000000003" customHeight="1" x14ac:dyDescent="0.2">
      <c r="A218" s="73" t="s">
        <v>1131</v>
      </c>
      <c r="B218" s="71" t="s">
        <v>954</v>
      </c>
      <c r="C218" s="60" t="s">
        <v>1334</v>
      </c>
      <c r="D218" s="61" t="s">
        <v>336</v>
      </c>
      <c r="E218" s="68" t="s">
        <v>182</v>
      </c>
      <c r="F218" s="69"/>
      <c r="G218" s="149"/>
      <c r="H218" s="64">
        <f t="shared" si="34"/>
        <v>0</v>
      </c>
      <c r="I218" s="65"/>
      <c r="J218" s="24" t="str">
        <f t="shared" ca="1" si="27"/>
        <v/>
      </c>
      <c r="K218" s="15" t="str">
        <f t="shared" si="31"/>
        <v>B138iAType ^ Concrete Barrier (150 mm reveal ht, Integral)SD-204m</v>
      </c>
      <c r="L218" s="16">
        <f>MATCH(K218,'Pay Items'!$K$1:$K$647,0)</f>
        <v>218</v>
      </c>
      <c r="M218" s="17" t="str">
        <f t="shared" ca="1" si="28"/>
        <v>F0</v>
      </c>
      <c r="N218" s="17" t="str">
        <f t="shared" ca="1" si="29"/>
        <v>C2</v>
      </c>
      <c r="O218" s="17" t="str">
        <f t="shared" ca="1" si="30"/>
        <v>C2</v>
      </c>
    </row>
    <row r="219" spans="1:15" s="25" customFormat="1" ht="39.950000000000003" customHeight="1" x14ac:dyDescent="0.2">
      <c r="A219" s="73" t="s">
        <v>1132</v>
      </c>
      <c r="B219" s="71" t="s">
        <v>954</v>
      </c>
      <c r="C219" s="60" t="s">
        <v>1335</v>
      </c>
      <c r="D219" s="61" t="s">
        <v>336</v>
      </c>
      <c r="E219" s="68" t="s">
        <v>182</v>
      </c>
      <c r="F219" s="69"/>
      <c r="G219" s="149"/>
      <c r="H219" s="64">
        <f t="shared" si="34"/>
        <v>0</v>
      </c>
      <c r="I219" s="90"/>
      <c r="J219" s="24" t="str">
        <f t="shared" ca="1" si="27"/>
        <v/>
      </c>
      <c r="K219" s="15" t="str">
        <f t="shared" si="31"/>
        <v>B138iBType ^ Concrete Barrier (180 mm reveal ht, Integral)SD-204m</v>
      </c>
      <c r="L219" s="16">
        <f>MATCH(K219,'Pay Items'!$K$1:$K$647,0)</f>
        <v>219</v>
      </c>
      <c r="M219" s="17" t="str">
        <f t="shared" ca="1" si="28"/>
        <v>F0</v>
      </c>
      <c r="N219" s="17" t="str">
        <f t="shared" ca="1" si="29"/>
        <v>C2</v>
      </c>
      <c r="O219" s="17" t="str">
        <f t="shared" ca="1" si="30"/>
        <v>C2</v>
      </c>
    </row>
    <row r="220" spans="1:15" s="25" customFormat="1" ht="39.950000000000003" customHeight="1" x14ac:dyDescent="0.2">
      <c r="A220" s="73" t="s">
        <v>811</v>
      </c>
      <c r="B220" s="71" t="s">
        <v>341</v>
      </c>
      <c r="C220" s="60" t="s">
        <v>1336</v>
      </c>
      <c r="D220" s="61" t="s">
        <v>386</v>
      </c>
      <c r="E220" s="68" t="s">
        <v>182</v>
      </c>
      <c r="F220" s="69"/>
      <c r="G220" s="149"/>
      <c r="H220" s="64">
        <f t="shared" si="34"/>
        <v>0</v>
      </c>
      <c r="I220" s="65" t="s">
        <v>1233</v>
      </c>
      <c r="J220" s="24" t="str">
        <f t="shared" ca="1" si="27"/>
        <v/>
      </c>
      <c r="K220" s="15" t="str">
        <f t="shared" si="31"/>
        <v>B139iType ^ Concrete Modified Barrier (^ mm reveal ht, Dowelled)SD-203Bm</v>
      </c>
      <c r="L220" s="16">
        <f>MATCH(K220,'Pay Items'!$K$1:$K$647,0)</f>
        <v>220</v>
      </c>
      <c r="M220" s="17" t="str">
        <f t="shared" ca="1" si="28"/>
        <v>F0</v>
      </c>
      <c r="N220" s="17" t="str">
        <f t="shared" ca="1" si="29"/>
        <v>C2</v>
      </c>
      <c r="O220" s="17" t="str">
        <f t="shared" ca="1" si="30"/>
        <v>C2</v>
      </c>
    </row>
    <row r="221" spans="1:15" s="25" customFormat="1" ht="39.950000000000003" customHeight="1" x14ac:dyDescent="0.2">
      <c r="A221" s="73" t="s">
        <v>1133</v>
      </c>
      <c r="B221" s="71" t="s">
        <v>955</v>
      </c>
      <c r="C221" s="60" t="s">
        <v>1337</v>
      </c>
      <c r="D221" s="61" t="s">
        <v>386</v>
      </c>
      <c r="E221" s="68" t="s">
        <v>182</v>
      </c>
      <c r="F221" s="69"/>
      <c r="G221" s="149"/>
      <c r="H221" s="64">
        <f t="shared" si="34"/>
        <v>0</v>
      </c>
      <c r="I221" s="65"/>
      <c r="J221" s="24" t="str">
        <f t="shared" ca="1" si="27"/>
        <v/>
      </c>
      <c r="K221" s="15" t="str">
        <f t="shared" si="31"/>
        <v>B139iAType ^ Concrete Modified Barrier (150 mm reveal ht, Dowelled)SD-203Bm</v>
      </c>
      <c r="L221" s="16">
        <f>MATCH(K221,'Pay Items'!$K$1:$K$647,0)</f>
        <v>221</v>
      </c>
      <c r="M221" s="17" t="str">
        <f t="shared" ca="1" si="28"/>
        <v>F0</v>
      </c>
      <c r="N221" s="17" t="str">
        <f t="shared" ca="1" si="29"/>
        <v>C2</v>
      </c>
      <c r="O221" s="17" t="str">
        <f t="shared" ca="1" si="30"/>
        <v>C2</v>
      </c>
    </row>
    <row r="222" spans="1:15" s="25" customFormat="1" ht="39.950000000000003" customHeight="1" x14ac:dyDescent="0.2">
      <c r="A222" s="73" t="s">
        <v>1134</v>
      </c>
      <c r="B222" s="71" t="s">
        <v>955</v>
      </c>
      <c r="C222" s="60" t="s">
        <v>1338</v>
      </c>
      <c r="D222" s="61" t="s">
        <v>386</v>
      </c>
      <c r="E222" s="68" t="s">
        <v>182</v>
      </c>
      <c r="F222" s="69"/>
      <c r="G222" s="149"/>
      <c r="H222" s="64">
        <f t="shared" si="34"/>
        <v>0</v>
      </c>
      <c r="I222" s="65"/>
      <c r="J222" s="24" t="str">
        <f t="shared" ca="1" si="27"/>
        <v/>
      </c>
      <c r="K222" s="15" t="str">
        <f t="shared" si="31"/>
        <v>B139iBType ^ Concrete Modified Barrier (180 mm reveal ht, Dowelled)SD-203Bm</v>
      </c>
      <c r="L222" s="16">
        <f>MATCH(K222,'Pay Items'!$K$1:$K$647,0)</f>
        <v>222</v>
      </c>
      <c r="M222" s="17" t="str">
        <f t="shared" ca="1" si="28"/>
        <v>F0</v>
      </c>
      <c r="N222" s="17" t="str">
        <f t="shared" ca="1" si="29"/>
        <v>C2</v>
      </c>
      <c r="O222" s="17" t="str">
        <f t="shared" ca="1" si="30"/>
        <v>C2</v>
      </c>
    </row>
    <row r="223" spans="1:15" s="25" customFormat="1" ht="39.950000000000003" customHeight="1" x14ac:dyDescent="0.2">
      <c r="A223" s="73" t="s">
        <v>812</v>
      </c>
      <c r="B223" s="71" t="s">
        <v>342</v>
      </c>
      <c r="C223" s="60" t="s">
        <v>1339</v>
      </c>
      <c r="D223" s="61" t="s">
        <v>386</v>
      </c>
      <c r="E223" s="68" t="s">
        <v>182</v>
      </c>
      <c r="F223" s="69"/>
      <c r="G223" s="149"/>
      <c r="H223" s="64">
        <f t="shared" si="34"/>
        <v>0</v>
      </c>
      <c r="I223" s="65" t="s">
        <v>1233</v>
      </c>
      <c r="J223" s="24" t="str">
        <f t="shared" ca="1" si="27"/>
        <v/>
      </c>
      <c r="K223" s="15" t="str">
        <f t="shared" si="31"/>
        <v>B140iType ^ Concrete Modified Barrier (^ mm reveal ht, Integral)SD-203Bm</v>
      </c>
      <c r="L223" s="16">
        <f>MATCH(K223,'Pay Items'!$K$1:$K$647,0)</f>
        <v>223</v>
      </c>
      <c r="M223" s="17" t="str">
        <f t="shared" ca="1" si="28"/>
        <v>F0</v>
      </c>
      <c r="N223" s="17" t="str">
        <f t="shared" ca="1" si="29"/>
        <v>C2</v>
      </c>
      <c r="O223" s="17" t="str">
        <f t="shared" ca="1" si="30"/>
        <v>C2</v>
      </c>
    </row>
    <row r="224" spans="1:15" s="25" customFormat="1" ht="39.950000000000003" customHeight="1" x14ac:dyDescent="0.2">
      <c r="A224" s="73" t="s">
        <v>1135</v>
      </c>
      <c r="B224" s="71" t="s">
        <v>956</v>
      </c>
      <c r="C224" s="60" t="s">
        <v>1340</v>
      </c>
      <c r="D224" s="61" t="s">
        <v>386</v>
      </c>
      <c r="E224" s="68" t="s">
        <v>182</v>
      </c>
      <c r="F224" s="69"/>
      <c r="G224" s="149"/>
      <c r="H224" s="64">
        <f t="shared" si="34"/>
        <v>0</v>
      </c>
      <c r="I224" s="65"/>
      <c r="J224" s="24" t="str">
        <f t="shared" ca="1" si="27"/>
        <v/>
      </c>
      <c r="K224" s="15" t="str">
        <f t="shared" si="31"/>
        <v>B140iAType ^ Concrete Modified Barrier (150 mm reveal ht, Integral)SD-203Bm</v>
      </c>
      <c r="L224" s="16">
        <f>MATCH(K224,'Pay Items'!$K$1:$K$647,0)</f>
        <v>224</v>
      </c>
      <c r="M224" s="17" t="str">
        <f t="shared" ca="1" si="28"/>
        <v>F0</v>
      </c>
      <c r="N224" s="17" t="str">
        <f t="shared" ca="1" si="29"/>
        <v>C2</v>
      </c>
      <c r="O224" s="17" t="str">
        <f t="shared" ca="1" si="30"/>
        <v>C2</v>
      </c>
    </row>
    <row r="225" spans="1:15" s="25" customFormat="1" ht="39.950000000000003" customHeight="1" x14ac:dyDescent="0.2">
      <c r="A225" s="73" t="s">
        <v>1136</v>
      </c>
      <c r="B225" s="71" t="s">
        <v>956</v>
      </c>
      <c r="C225" s="60" t="s">
        <v>1341</v>
      </c>
      <c r="D225" s="61" t="s">
        <v>386</v>
      </c>
      <c r="E225" s="68" t="s">
        <v>182</v>
      </c>
      <c r="F225" s="69"/>
      <c r="G225" s="149"/>
      <c r="H225" s="64">
        <f t="shared" si="34"/>
        <v>0</v>
      </c>
      <c r="I225" s="65"/>
      <c r="J225" s="24" t="str">
        <f t="shared" ca="1" si="27"/>
        <v/>
      </c>
      <c r="K225" s="15" t="str">
        <f t="shared" si="31"/>
        <v>B140iBType ^ Concrete Modified Barrier (180 mm reveal ht, Integral)SD-203Bm</v>
      </c>
      <c r="L225" s="16">
        <f>MATCH(K225,'Pay Items'!$K$1:$K$647,0)</f>
        <v>225</v>
      </c>
      <c r="M225" s="17" t="str">
        <f t="shared" ca="1" si="28"/>
        <v>F0</v>
      </c>
      <c r="N225" s="17" t="str">
        <f t="shared" ca="1" si="29"/>
        <v>C2</v>
      </c>
      <c r="O225" s="17" t="str">
        <f t="shared" ca="1" si="30"/>
        <v>C2</v>
      </c>
    </row>
    <row r="226" spans="1:15" s="25" customFormat="1" ht="39.950000000000003" customHeight="1" x14ac:dyDescent="0.2">
      <c r="A226" s="73" t="s">
        <v>813</v>
      </c>
      <c r="B226" s="71" t="s">
        <v>343</v>
      </c>
      <c r="C226" s="60" t="s">
        <v>1342</v>
      </c>
      <c r="D226" s="61" t="s">
        <v>330</v>
      </c>
      <c r="E226" s="68" t="s">
        <v>182</v>
      </c>
      <c r="F226" s="69"/>
      <c r="G226" s="149"/>
      <c r="H226" s="64">
        <f t="shared" si="34"/>
        <v>0</v>
      </c>
      <c r="I226" s="65" t="s">
        <v>1236</v>
      </c>
      <c r="J226" s="24" t="str">
        <f t="shared" ca="1" si="27"/>
        <v/>
      </c>
      <c r="K226" s="15" t="str">
        <f t="shared" si="31"/>
        <v>B141iType ^ Concrete Mountable Curb (^ mm reveal ht, Integral)SD-201m</v>
      </c>
      <c r="L226" s="16">
        <f>MATCH(K226,'Pay Items'!$K$1:$K$647,0)</f>
        <v>226</v>
      </c>
      <c r="M226" s="17" t="str">
        <f t="shared" ca="1" si="28"/>
        <v>F0</v>
      </c>
      <c r="N226" s="17" t="str">
        <f t="shared" ca="1" si="29"/>
        <v>C2</v>
      </c>
      <c r="O226" s="17" t="str">
        <f t="shared" ca="1" si="30"/>
        <v>C2</v>
      </c>
    </row>
    <row r="227" spans="1:15" s="25" customFormat="1" ht="39.950000000000003" customHeight="1" x14ac:dyDescent="0.2">
      <c r="A227" s="73" t="s">
        <v>1137</v>
      </c>
      <c r="B227" s="71" t="s">
        <v>957</v>
      </c>
      <c r="C227" s="60" t="s">
        <v>1343</v>
      </c>
      <c r="D227" s="61" t="s">
        <v>330</v>
      </c>
      <c r="E227" s="68" t="s">
        <v>182</v>
      </c>
      <c r="F227" s="69"/>
      <c r="G227" s="149"/>
      <c r="H227" s="64">
        <f t="shared" si="34"/>
        <v>0</v>
      </c>
      <c r="I227" s="65"/>
      <c r="J227" s="24" t="str">
        <f t="shared" ca="1" si="27"/>
        <v/>
      </c>
      <c r="K227" s="15" t="str">
        <f t="shared" si="31"/>
        <v>B141iAType ^ Concrete Mountable Curb (120 mm reveal ht, Integral)SD-201m</v>
      </c>
      <c r="L227" s="16">
        <f>MATCH(K227,'Pay Items'!$K$1:$K$647,0)</f>
        <v>227</v>
      </c>
      <c r="M227" s="17" t="str">
        <f t="shared" ca="1" si="28"/>
        <v>F0</v>
      </c>
      <c r="N227" s="17" t="str">
        <f t="shared" ca="1" si="29"/>
        <v>C2</v>
      </c>
      <c r="O227" s="17" t="str">
        <f t="shared" ca="1" si="30"/>
        <v>C2</v>
      </c>
    </row>
    <row r="228" spans="1:15" s="25" customFormat="1" ht="69.95" customHeight="1" x14ac:dyDescent="0.2">
      <c r="A228" s="73" t="s">
        <v>814</v>
      </c>
      <c r="B228" s="71" t="s">
        <v>344</v>
      </c>
      <c r="C228" s="60" t="s">
        <v>1344</v>
      </c>
      <c r="D228" s="61" t="s">
        <v>331</v>
      </c>
      <c r="E228" s="68" t="s">
        <v>182</v>
      </c>
      <c r="F228" s="86"/>
      <c r="G228" s="149"/>
      <c r="H228" s="64">
        <f t="shared" si="34"/>
        <v>0</v>
      </c>
      <c r="I228" s="65" t="s">
        <v>1231</v>
      </c>
      <c r="J228" s="24" t="str">
        <f t="shared" ca="1" si="27"/>
        <v/>
      </c>
      <c r="K228" s="15" t="str">
        <f t="shared" si="31"/>
        <v>B142iType ^ ConcreteCurb and Gutter (^ mm reveal ht, Barrier, Integral, 600 mm width, 150 mm Plain Concrete Pavement)SD-200m</v>
      </c>
      <c r="L228" s="16">
        <f>MATCH(K228,'Pay Items'!$K$1:$K$647,0)</f>
        <v>228</v>
      </c>
      <c r="M228" s="17" t="str">
        <f t="shared" ca="1" si="28"/>
        <v>F0</v>
      </c>
      <c r="N228" s="17" t="str">
        <f t="shared" ca="1" si="29"/>
        <v>C2</v>
      </c>
      <c r="O228" s="17" t="str">
        <f t="shared" ca="1" si="30"/>
        <v>C2</v>
      </c>
    </row>
    <row r="229" spans="1:15" s="25" customFormat="1" ht="69.95" customHeight="1" x14ac:dyDescent="0.2">
      <c r="A229" s="73" t="s">
        <v>1138</v>
      </c>
      <c r="B229" s="71" t="s">
        <v>958</v>
      </c>
      <c r="C229" s="60" t="s">
        <v>1345</v>
      </c>
      <c r="D229" s="61" t="s">
        <v>331</v>
      </c>
      <c r="E229" s="68" t="s">
        <v>182</v>
      </c>
      <c r="F229" s="86"/>
      <c r="G229" s="149"/>
      <c r="H229" s="64">
        <f t="shared" si="34"/>
        <v>0</v>
      </c>
      <c r="I229" s="65" t="s">
        <v>691</v>
      </c>
      <c r="J229" s="24" t="str">
        <f t="shared" ca="1" si="27"/>
        <v/>
      </c>
      <c r="K229" s="15" t="str">
        <f t="shared" si="31"/>
        <v>B142iAType ^ Concrete Curb and Gutter (150 mm reveal ht, Barrier, Integral, 600 mm width, 150 mm Plain Concrete Pavement)SD-200m</v>
      </c>
      <c r="L229" s="16">
        <f>MATCH(K229,'Pay Items'!$K$1:$K$647,0)</f>
        <v>229</v>
      </c>
      <c r="M229" s="17" t="str">
        <f t="shared" ca="1" si="28"/>
        <v>F0</v>
      </c>
      <c r="N229" s="17" t="str">
        <f t="shared" ca="1" si="29"/>
        <v>C2</v>
      </c>
      <c r="O229" s="17" t="str">
        <f t="shared" ca="1" si="30"/>
        <v>C2</v>
      </c>
    </row>
    <row r="230" spans="1:15" s="25" customFormat="1" ht="69.95" customHeight="1" x14ac:dyDescent="0.2">
      <c r="A230" s="73" t="s">
        <v>1139</v>
      </c>
      <c r="B230" s="71" t="s">
        <v>958</v>
      </c>
      <c r="C230" s="60" t="s">
        <v>1346</v>
      </c>
      <c r="D230" s="61" t="s">
        <v>331</v>
      </c>
      <c r="E230" s="68" t="s">
        <v>182</v>
      </c>
      <c r="F230" s="86"/>
      <c r="G230" s="149"/>
      <c r="H230" s="64">
        <f t="shared" si="34"/>
        <v>0</v>
      </c>
      <c r="I230" s="65" t="s">
        <v>691</v>
      </c>
      <c r="J230" s="24" t="str">
        <f t="shared" ca="1" si="27"/>
        <v/>
      </c>
      <c r="K230" s="15" t="str">
        <f t="shared" si="31"/>
        <v>B142iBType ^ Concrete Curb and Gutter (180 mm reveal ht, Barrier, Integral, 600 mm width, 150 mm Plain Concrete Pavement)SD-200m</v>
      </c>
      <c r="L230" s="16">
        <f>MATCH(K230,'Pay Items'!$K$1:$K$647,0)</f>
        <v>230</v>
      </c>
      <c r="M230" s="17" t="str">
        <f t="shared" ca="1" si="28"/>
        <v>F0</v>
      </c>
      <c r="N230" s="17" t="str">
        <f t="shared" ca="1" si="29"/>
        <v>C2</v>
      </c>
      <c r="O230" s="17" t="str">
        <f t="shared" ca="1" si="30"/>
        <v>C2</v>
      </c>
    </row>
    <row r="231" spans="1:15" s="25" customFormat="1" ht="69.95" customHeight="1" x14ac:dyDescent="0.2">
      <c r="A231" s="73" t="s">
        <v>815</v>
      </c>
      <c r="B231" s="71" t="s">
        <v>345</v>
      </c>
      <c r="C231" s="60" t="s">
        <v>1347</v>
      </c>
      <c r="D231" s="61" t="s">
        <v>435</v>
      </c>
      <c r="E231" s="68" t="s">
        <v>182</v>
      </c>
      <c r="F231" s="86"/>
      <c r="G231" s="149"/>
      <c r="H231" s="64">
        <f t="shared" si="34"/>
        <v>0</v>
      </c>
      <c r="I231" s="65" t="s">
        <v>1235</v>
      </c>
      <c r="J231" s="24" t="str">
        <f t="shared" ca="1" si="27"/>
        <v/>
      </c>
      <c r="K231" s="15" t="str">
        <f t="shared" si="31"/>
        <v>B143iType ^ Concrete Curb and Gutter (^ mm reveal ht, Modified Barrier, Integral, 600 mm width, 150 mm Plain Concrete Pavement)SD-200 SD-203Bm</v>
      </c>
      <c r="L231" s="16">
        <f>MATCH(K231,'Pay Items'!$K$1:$K$647,0)</f>
        <v>231</v>
      </c>
      <c r="M231" s="17" t="str">
        <f t="shared" ca="1" si="28"/>
        <v>F0</v>
      </c>
      <c r="N231" s="17" t="str">
        <f t="shared" ca="1" si="29"/>
        <v>C2</v>
      </c>
      <c r="O231" s="17" t="str">
        <f t="shared" ca="1" si="30"/>
        <v>C2</v>
      </c>
    </row>
    <row r="232" spans="1:15" s="25" customFormat="1" ht="69.95" customHeight="1" x14ac:dyDescent="0.2">
      <c r="A232" s="73" t="s">
        <v>1140</v>
      </c>
      <c r="B232" s="71" t="s">
        <v>950</v>
      </c>
      <c r="C232" s="60" t="s">
        <v>1348</v>
      </c>
      <c r="D232" s="61" t="s">
        <v>435</v>
      </c>
      <c r="E232" s="68" t="s">
        <v>182</v>
      </c>
      <c r="F232" s="86"/>
      <c r="G232" s="149"/>
      <c r="H232" s="64">
        <f t="shared" si="34"/>
        <v>0</v>
      </c>
      <c r="I232" s="65"/>
      <c r="J232" s="24" t="str">
        <f t="shared" ca="1" si="27"/>
        <v/>
      </c>
      <c r="K232" s="15" t="str">
        <f t="shared" si="31"/>
        <v>B143iAType ^ Concrete Curb and Gutter (150 mm reveal ht, Modified Barrier, Integral, 600 mm width, 150 mm Plain Concrete Pavement)SD-200 SD-203Bm</v>
      </c>
      <c r="L232" s="16">
        <f>MATCH(K232,'Pay Items'!$K$1:$K$647,0)</f>
        <v>232</v>
      </c>
      <c r="M232" s="17" t="str">
        <f t="shared" ca="1" si="28"/>
        <v>F0</v>
      </c>
      <c r="N232" s="17" t="str">
        <f t="shared" ca="1" si="29"/>
        <v>C2</v>
      </c>
      <c r="O232" s="17" t="str">
        <f t="shared" ca="1" si="30"/>
        <v>C2</v>
      </c>
    </row>
    <row r="233" spans="1:15" s="25" customFormat="1" ht="69.95" customHeight="1" x14ac:dyDescent="0.2">
      <c r="A233" s="73" t="s">
        <v>1141</v>
      </c>
      <c r="B233" s="71" t="s">
        <v>950</v>
      </c>
      <c r="C233" s="60" t="s">
        <v>1349</v>
      </c>
      <c r="D233" s="61" t="s">
        <v>435</v>
      </c>
      <c r="E233" s="68" t="s">
        <v>182</v>
      </c>
      <c r="F233" s="86"/>
      <c r="G233" s="149"/>
      <c r="H233" s="64">
        <f t="shared" si="34"/>
        <v>0</v>
      </c>
      <c r="I233" s="65"/>
      <c r="J233" s="24" t="str">
        <f t="shared" ca="1" si="27"/>
        <v/>
      </c>
      <c r="K233" s="15" t="str">
        <f t="shared" si="31"/>
        <v>B143iBType ^ Concrete Curb and Gutter (180 mm reveal ht, Modified Barrier, Integral, 600 mm width, 150 mm Plain Concrete Pavement)SD-200 SD-203Bm</v>
      </c>
      <c r="L233" s="16">
        <f>MATCH(K233,'Pay Items'!$K$1:$K$647,0)</f>
        <v>233</v>
      </c>
      <c r="M233" s="17" t="str">
        <f t="shared" ca="1" si="28"/>
        <v>F0</v>
      </c>
      <c r="N233" s="17" t="str">
        <f t="shared" ca="1" si="29"/>
        <v>C2</v>
      </c>
      <c r="O233" s="17" t="str">
        <f t="shared" ca="1" si="30"/>
        <v>C2</v>
      </c>
    </row>
    <row r="234" spans="1:15" s="25" customFormat="1" ht="69.95" customHeight="1" x14ac:dyDescent="0.2">
      <c r="A234" s="73" t="s">
        <v>816</v>
      </c>
      <c r="B234" s="71" t="s">
        <v>346</v>
      </c>
      <c r="C234" s="60" t="s">
        <v>1350</v>
      </c>
      <c r="D234" s="61" t="s">
        <v>331</v>
      </c>
      <c r="E234" s="68" t="s">
        <v>182</v>
      </c>
      <c r="F234" s="86"/>
      <c r="G234" s="149"/>
      <c r="H234" s="64">
        <f t="shared" si="34"/>
        <v>0</v>
      </c>
      <c r="I234" s="65" t="s">
        <v>817</v>
      </c>
      <c r="J234" s="24" t="str">
        <f t="shared" ca="1" si="27"/>
        <v/>
      </c>
      <c r="K234" s="15" t="str">
        <f t="shared" si="31"/>
        <v>B144iType ^ Concrete Curb and Gutter (40 mm reveal ht, Lip Curb, Integral, 600 mm width, 150 mm Plain Concrete Pavement)SD-200m</v>
      </c>
      <c r="L234" s="16">
        <f>MATCH(K234,'Pay Items'!$K$1:$K$647,0)</f>
        <v>234</v>
      </c>
      <c r="M234" s="17" t="str">
        <f t="shared" ca="1" si="28"/>
        <v>F0</v>
      </c>
      <c r="N234" s="17" t="str">
        <f t="shared" ca="1" si="29"/>
        <v>C2</v>
      </c>
      <c r="O234" s="17" t="str">
        <f t="shared" ca="1" si="30"/>
        <v>C2</v>
      </c>
    </row>
    <row r="235" spans="1:15" s="25" customFormat="1" ht="69.95" customHeight="1" x14ac:dyDescent="0.2">
      <c r="A235" s="73" t="s">
        <v>818</v>
      </c>
      <c r="B235" s="71" t="s">
        <v>348</v>
      </c>
      <c r="C235" s="60" t="s">
        <v>1351</v>
      </c>
      <c r="D235" s="61" t="s">
        <v>331</v>
      </c>
      <c r="E235" s="68" t="s">
        <v>182</v>
      </c>
      <c r="F235" s="86"/>
      <c r="G235" s="149"/>
      <c r="H235" s="64">
        <f t="shared" si="34"/>
        <v>0</v>
      </c>
      <c r="I235" s="65" t="s">
        <v>819</v>
      </c>
      <c r="J235" s="24" t="str">
        <f t="shared" ca="1" si="27"/>
        <v/>
      </c>
      <c r="K235" s="15" t="str">
        <f t="shared" si="31"/>
        <v>B145iType ^ Concrete Curb and Gutter (8-12 mm reveal ht, Curb Ramp, Integral, 600 mm width, 150 mm Plain Concrete Pavement)SD-200m</v>
      </c>
      <c r="L235" s="16">
        <f>MATCH(K235,'Pay Items'!$K$1:$K$647,0)</f>
        <v>235</v>
      </c>
      <c r="M235" s="17" t="str">
        <f t="shared" ca="1" si="28"/>
        <v>F0</v>
      </c>
      <c r="N235" s="17" t="str">
        <f t="shared" ca="1" si="29"/>
        <v>C2</v>
      </c>
      <c r="O235" s="17" t="str">
        <f t="shared" ca="1" si="30"/>
        <v>C2</v>
      </c>
    </row>
    <row r="236" spans="1:15" s="25" customFormat="1" ht="39.950000000000003" customHeight="1" x14ac:dyDescent="0.2">
      <c r="A236" s="73" t="s">
        <v>820</v>
      </c>
      <c r="B236" s="71" t="s">
        <v>347</v>
      </c>
      <c r="C236" s="60" t="s">
        <v>1352</v>
      </c>
      <c r="D236" s="61"/>
      <c r="E236" s="68" t="s">
        <v>182</v>
      </c>
      <c r="F236" s="69"/>
      <c r="G236" s="149"/>
      <c r="H236" s="64">
        <f t="shared" si="34"/>
        <v>0</v>
      </c>
      <c r="I236" s="70"/>
      <c r="J236" s="24" t="str">
        <f t="shared" ca="1" si="27"/>
        <v/>
      </c>
      <c r="K236" s="15" t="str">
        <f t="shared" si="31"/>
        <v>B146iType ^ Concrete Lip Curb (125 mm reveal ht, Integral)m</v>
      </c>
      <c r="L236" s="16">
        <f>MATCH(K236,'Pay Items'!$K$1:$K$647,0)</f>
        <v>236</v>
      </c>
      <c r="M236" s="17" t="str">
        <f t="shared" ca="1" si="28"/>
        <v>F0</v>
      </c>
      <c r="N236" s="17" t="str">
        <f t="shared" ca="1" si="29"/>
        <v>C2</v>
      </c>
      <c r="O236" s="17" t="str">
        <f t="shared" ca="1" si="30"/>
        <v>C2</v>
      </c>
    </row>
    <row r="237" spans="1:15" s="25" customFormat="1" ht="39.950000000000003" customHeight="1" x14ac:dyDescent="0.2">
      <c r="A237" s="73" t="s">
        <v>821</v>
      </c>
      <c r="B237" s="71" t="s">
        <v>207</v>
      </c>
      <c r="C237" s="60" t="s">
        <v>1353</v>
      </c>
      <c r="D237" s="61" t="s">
        <v>332</v>
      </c>
      <c r="E237" s="68" t="s">
        <v>182</v>
      </c>
      <c r="F237" s="69"/>
      <c r="G237" s="149"/>
      <c r="H237" s="64">
        <f t="shared" si="34"/>
        <v>0</v>
      </c>
      <c r="I237" s="65" t="s">
        <v>819</v>
      </c>
      <c r="J237" s="24" t="str">
        <f t="shared" ca="1" si="27"/>
        <v/>
      </c>
      <c r="K237" s="15" t="str">
        <f t="shared" si="31"/>
        <v>B147iType ^ Concrete Lip Curb (75 mm reveal ht, Integral)SD-202Am</v>
      </c>
      <c r="L237" s="16">
        <f>MATCH(K237,'Pay Items'!$K$1:$K$647,0)</f>
        <v>237</v>
      </c>
      <c r="M237" s="17" t="str">
        <f t="shared" ca="1" si="28"/>
        <v>F0</v>
      </c>
      <c r="N237" s="17" t="str">
        <f t="shared" ca="1" si="29"/>
        <v>C2</v>
      </c>
      <c r="O237" s="17" t="str">
        <f t="shared" ca="1" si="30"/>
        <v>C2</v>
      </c>
    </row>
    <row r="238" spans="1:15" s="25" customFormat="1" ht="39.950000000000003" customHeight="1" x14ac:dyDescent="0.2">
      <c r="A238" s="73" t="s">
        <v>822</v>
      </c>
      <c r="B238" s="71" t="s">
        <v>349</v>
      </c>
      <c r="C238" s="60" t="s">
        <v>1354</v>
      </c>
      <c r="D238" s="61" t="s">
        <v>333</v>
      </c>
      <c r="E238" s="68" t="s">
        <v>182</v>
      </c>
      <c r="F238" s="69"/>
      <c r="G238" s="149"/>
      <c r="H238" s="64">
        <f t="shared" si="34"/>
        <v>0</v>
      </c>
      <c r="I238" s="65" t="s">
        <v>817</v>
      </c>
      <c r="J238" s="24" t="str">
        <f t="shared" ca="1" si="27"/>
        <v/>
      </c>
      <c r="K238" s="15" t="str">
        <f t="shared" si="31"/>
        <v>B148iType ^ Concrete Lip Curb (40 mm reveal ht, Integral)SD-202Bm</v>
      </c>
      <c r="L238" s="16">
        <f>MATCH(K238,'Pay Items'!$K$1:$K$647,0)</f>
        <v>238</v>
      </c>
      <c r="M238" s="17" t="str">
        <f t="shared" ca="1" si="28"/>
        <v>F0</v>
      </c>
      <c r="N238" s="17" t="str">
        <f t="shared" ca="1" si="29"/>
        <v>C2</v>
      </c>
      <c r="O238" s="17" t="str">
        <f t="shared" ca="1" si="30"/>
        <v>C2</v>
      </c>
    </row>
    <row r="239" spans="1:15" s="25" customFormat="1" ht="39.950000000000003" customHeight="1" x14ac:dyDescent="0.2">
      <c r="A239" s="73" t="s">
        <v>823</v>
      </c>
      <c r="B239" s="71" t="s">
        <v>438</v>
      </c>
      <c r="C239" s="60" t="s">
        <v>1355</v>
      </c>
      <c r="D239" s="61" t="s">
        <v>334</v>
      </c>
      <c r="E239" s="68" t="s">
        <v>182</v>
      </c>
      <c r="F239" s="69"/>
      <c r="G239" s="149"/>
      <c r="H239" s="64">
        <f t="shared" si="34"/>
        <v>0</v>
      </c>
      <c r="I239" s="65" t="s">
        <v>1234</v>
      </c>
      <c r="J239" s="24" t="str">
        <f t="shared" ca="1" si="27"/>
        <v/>
      </c>
      <c r="K239" s="15" t="str">
        <f t="shared" si="31"/>
        <v>B149iType ^ Concrete Modified Lip Curb (^ mm reveal ht, Dowelled)SD-202Cm</v>
      </c>
      <c r="L239" s="16">
        <f>MATCH(K239,'Pay Items'!$K$1:$K$647,0)</f>
        <v>239</v>
      </c>
      <c r="M239" s="17" t="str">
        <f t="shared" ca="1" si="28"/>
        <v>F0</v>
      </c>
      <c r="N239" s="17" t="str">
        <f t="shared" ca="1" si="29"/>
        <v>C2</v>
      </c>
      <c r="O239" s="17" t="str">
        <f t="shared" ca="1" si="30"/>
        <v>C2</v>
      </c>
    </row>
    <row r="240" spans="1:15" s="25" customFormat="1" ht="39.950000000000003" customHeight="1" x14ac:dyDescent="0.2">
      <c r="A240" s="73" t="s">
        <v>1142</v>
      </c>
      <c r="B240" s="71" t="s">
        <v>959</v>
      </c>
      <c r="C240" s="60" t="s">
        <v>1356</v>
      </c>
      <c r="D240" s="61" t="s">
        <v>334</v>
      </c>
      <c r="E240" s="68" t="s">
        <v>182</v>
      </c>
      <c r="F240" s="69"/>
      <c r="G240" s="149"/>
      <c r="H240" s="64">
        <f t="shared" si="34"/>
        <v>0</v>
      </c>
      <c r="I240" s="65" t="s">
        <v>1230</v>
      </c>
      <c r="J240" s="24" t="str">
        <f t="shared" ca="1" si="27"/>
        <v/>
      </c>
      <c r="K240" s="15" t="str">
        <f t="shared" si="31"/>
        <v>B149iAType ^ Concrete Modified Lip Curb (75 mm reveal ht, Dowelled)SD-202Cm</v>
      </c>
      <c r="L240" s="16">
        <f>MATCH(K240,'Pay Items'!$K$1:$K$647,0)</f>
        <v>240</v>
      </c>
      <c r="M240" s="17" t="str">
        <f t="shared" ca="1" si="28"/>
        <v>F0</v>
      </c>
      <c r="N240" s="17" t="str">
        <f t="shared" ca="1" si="29"/>
        <v>C2</v>
      </c>
      <c r="O240" s="17" t="str">
        <f t="shared" ca="1" si="30"/>
        <v>C2</v>
      </c>
    </row>
    <row r="241" spans="1:15" s="25" customFormat="1" ht="39.950000000000003" customHeight="1" x14ac:dyDescent="0.2">
      <c r="A241" s="73" t="s">
        <v>824</v>
      </c>
      <c r="B241" s="71" t="s">
        <v>439</v>
      </c>
      <c r="C241" s="60" t="s">
        <v>1357</v>
      </c>
      <c r="D241" s="61" t="s">
        <v>355</v>
      </c>
      <c r="E241" s="68" t="s">
        <v>182</v>
      </c>
      <c r="F241" s="69"/>
      <c r="G241" s="149"/>
      <c r="H241" s="64">
        <f t="shared" si="34"/>
        <v>0</v>
      </c>
      <c r="I241" s="65"/>
      <c r="J241" s="24" t="str">
        <f t="shared" ca="1" si="27"/>
        <v/>
      </c>
      <c r="K241" s="15" t="str">
        <f t="shared" si="31"/>
        <v>B150iType ^ Concrete Curb Ramp (8-12 mm reveal ht, Integral)SD-229A,B,Cm</v>
      </c>
      <c r="L241" s="16">
        <f>MATCH(K241,'Pay Items'!$K$1:$K$647,0)</f>
        <v>241</v>
      </c>
      <c r="M241" s="17" t="str">
        <f t="shared" ca="1" si="28"/>
        <v>F0</v>
      </c>
      <c r="N241" s="17" t="str">
        <f t="shared" ca="1" si="29"/>
        <v>C2</v>
      </c>
      <c r="O241" s="17" t="str">
        <f t="shared" ca="1" si="30"/>
        <v>C2</v>
      </c>
    </row>
    <row r="242" spans="1:15" s="31" customFormat="1" ht="39.950000000000003" customHeight="1" x14ac:dyDescent="0.2">
      <c r="A242" s="73" t="s">
        <v>923</v>
      </c>
      <c r="B242" s="71" t="s">
        <v>440</v>
      </c>
      <c r="C242" s="60" t="s">
        <v>1358</v>
      </c>
      <c r="D242" s="61" t="s">
        <v>355</v>
      </c>
      <c r="E242" s="68" t="s">
        <v>182</v>
      </c>
      <c r="F242" s="69"/>
      <c r="G242" s="149"/>
      <c r="H242" s="64">
        <f t="shared" si="34"/>
        <v>0</v>
      </c>
      <c r="I242" s="65"/>
      <c r="J242" s="24" t="str">
        <f t="shared" ca="1" si="27"/>
        <v/>
      </c>
      <c r="K242" s="15" t="str">
        <f t="shared" si="31"/>
        <v>B150iAType ^ Concrete Curb Ramp (8-12 mm reveal ht, Monolithic)SD-229A,B,Cm</v>
      </c>
      <c r="L242" s="16">
        <f>MATCH(K242,'Pay Items'!$K$1:$K$647,0)</f>
        <v>242</v>
      </c>
      <c r="M242" s="17" t="str">
        <f t="shared" ca="1" si="28"/>
        <v>F0</v>
      </c>
      <c r="N242" s="17" t="str">
        <f t="shared" ca="1" si="29"/>
        <v>C2</v>
      </c>
      <c r="O242" s="17" t="str">
        <f t="shared" ca="1" si="30"/>
        <v>C2</v>
      </c>
    </row>
    <row r="243" spans="1:15" s="25" customFormat="1" ht="39.950000000000003" customHeight="1" x14ac:dyDescent="0.2">
      <c r="A243" s="73" t="s">
        <v>825</v>
      </c>
      <c r="B243" s="71" t="s">
        <v>441</v>
      </c>
      <c r="C243" s="60" t="s">
        <v>1359</v>
      </c>
      <c r="D243" s="61" t="s">
        <v>335</v>
      </c>
      <c r="E243" s="68" t="s">
        <v>182</v>
      </c>
      <c r="F243" s="69"/>
      <c r="G243" s="149"/>
      <c r="H243" s="64">
        <f t="shared" si="34"/>
        <v>0</v>
      </c>
      <c r="I243" s="70"/>
      <c r="J243" s="24" t="str">
        <f t="shared" ca="1" si="27"/>
        <v/>
      </c>
      <c r="K243" s="15" t="str">
        <f t="shared" si="31"/>
        <v>B151iType ^ Concrete Safety Curb (330 mm reveal ht)SD-206Bm</v>
      </c>
      <c r="L243" s="16">
        <f>MATCH(K243,'Pay Items'!$K$1:$K$647,0)</f>
        <v>243</v>
      </c>
      <c r="M243" s="17" t="str">
        <f t="shared" ca="1" si="28"/>
        <v>F0</v>
      </c>
      <c r="N243" s="17" t="str">
        <f t="shared" ca="1" si="29"/>
        <v>C2</v>
      </c>
      <c r="O243" s="17" t="str">
        <f t="shared" ca="1" si="30"/>
        <v>C2</v>
      </c>
    </row>
    <row r="244" spans="1:15" s="25" customFormat="1" ht="54.95" customHeight="1" x14ac:dyDescent="0.2">
      <c r="A244" s="73" t="s">
        <v>924</v>
      </c>
      <c r="B244" s="71" t="s">
        <v>301</v>
      </c>
      <c r="C244" s="60" t="s">
        <v>1360</v>
      </c>
      <c r="D244" s="61" t="s">
        <v>690</v>
      </c>
      <c r="E244" s="68" t="s">
        <v>182</v>
      </c>
      <c r="F244" s="69"/>
      <c r="G244" s="149"/>
      <c r="H244" s="64">
        <f>ROUND(G244*F244,2)</f>
        <v>0</v>
      </c>
      <c r="I244" s="65" t="s">
        <v>691</v>
      </c>
      <c r="J244" s="24" t="str">
        <f t="shared" ca="1" si="27"/>
        <v/>
      </c>
      <c r="K244" s="15" t="str">
        <f t="shared" si="31"/>
        <v>B153AType ^ Concrete Splash Strip (180 mm reveal ht, Monolithic Barrier Curb, 750 mm width)SD-223Am</v>
      </c>
      <c r="L244" s="16">
        <f>MATCH(K244,'Pay Items'!$K$1:$K$647,0)</f>
        <v>244</v>
      </c>
      <c r="M244" s="17" t="str">
        <f t="shared" ca="1" si="28"/>
        <v>F0</v>
      </c>
      <c r="N244" s="17" t="str">
        <f t="shared" ca="1" si="29"/>
        <v>C2</v>
      </c>
      <c r="O244" s="17" t="str">
        <f t="shared" ca="1" si="30"/>
        <v>C2</v>
      </c>
    </row>
    <row r="245" spans="1:15" s="25" customFormat="1" ht="54.95" customHeight="1" x14ac:dyDescent="0.2">
      <c r="A245" s="73" t="s">
        <v>925</v>
      </c>
      <c r="B245" s="71" t="s">
        <v>692</v>
      </c>
      <c r="C245" s="60" t="s">
        <v>1361</v>
      </c>
      <c r="D245" s="61" t="s">
        <v>690</v>
      </c>
      <c r="E245" s="68" t="s">
        <v>182</v>
      </c>
      <c r="F245" s="69"/>
      <c r="G245" s="149"/>
      <c r="H245" s="64">
        <f>ROUND(G245*F245,2)</f>
        <v>0</v>
      </c>
      <c r="I245" s="65" t="s">
        <v>572</v>
      </c>
      <c r="J245" s="24" t="str">
        <f t="shared" ref="J245:J308" ca="1" si="35">IF(CELL("protect",$G245)=1, "LOCKED", "")</f>
        <v/>
      </c>
      <c r="K245" s="15" t="str">
        <f t="shared" si="31"/>
        <v>B153BType ^ Concrete Splash Strip (150 mm reveal ht, Monolithic Barrier Curb, 750 mm width)SD-223Am</v>
      </c>
      <c r="L245" s="16">
        <f>MATCH(K245,'Pay Items'!$K$1:$K$647,0)</f>
        <v>245</v>
      </c>
      <c r="M245" s="17" t="str">
        <f t="shared" ref="M245:M308" ca="1" si="36">CELL("format",$F245)</f>
        <v>F0</v>
      </c>
      <c r="N245" s="17" t="str">
        <f t="shared" ref="N245:N308" ca="1" si="37">CELL("format",$G245)</f>
        <v>C2</v>
      </c>
      <c r="O245" s="17" t="str">
        <f t="shared" ref="O245:O308" ca="1" si="38">CELL("format",$H245)</f>
        <v>C2</v>
      </c>
    </row>
    <row r="246" spans="1:15" s="25" customFormat="1" ht="54.95" customHeight="1" x14ac:dyDescent="0.2">
      <c r="A246" s="73" t="s">
        <v>926</v>
      </c>
      <c r="B246" s="71" t="s">
        <v>693</v>
      </c>
      <c r="C246" s="60" t="s">
        <v>1362</v>
      </c>
      <c r="D246" s="61" t="s">
        <v>690</v>
      </c>
      <c r="E246" s="68" t="s">
        <v>182</v>
      </c>
      <c r="F246" s="69"/>
      <c r="G246" s="149"/>
      <c r="H246" s="64">
        <f>ROUND(G246*F246,2)</f>
        <v>0</v>
      </c>
      <c r="I246" s="65" t="s">
        <v>572</v>
      </c>
      <c r="J246" s="24" t="str">
        <f t="shared" ca="1" si="35"/>
        <v/>
      </c>
      <c r="K246" s="15" t="str">
        <f t="shared" ref="K246:K309" si="39">CLEAN(CONCATENATE(TRIM($A246),TRIM($C246),IF(LEFT($D246)&lt;&gt;"E",TRIM($D246),),TRIM($E246)))</f>
        <v>B153CType ^ Concrete Splash Strip (150 mm reveal ht, Monolithic Modified Barrier Curb, 750 mm width)SD-223Am</v>
      </c>
      <c r="L246" s="16">
        <f>MATCH(K246,'Pay Items'!$K$1:$K$647,0)</f>
        <v>246</v>
      </c>
      <c r="M246" s="17" t="str">
        <f t="shared" ca="1" si="36"/>
        <v>F0</v>
      </c>
      <c r="N246" s="17" t="str">
        <f t="shared" ca="1" si="37"/>
        <v>C2</v>
      </c>
      <c r="O246" s="17" t="str">
        <f t="shared" ca="1" si="38"/>
        <v>C2</v>
      </c>
    </row>
    <row r="247" spans="1:15" s="25" customFormat="1" ht="39.950000000000003" customHeight="1" x14ac:dyDescent="0.2">
      <c r="A247" s="73" t="s">
        <v>927</v>
      </c>
      <c r="B247" s="71" t="s">
        <v>720</v>
      </c>
      <c r="C247" s="60" t="s">
        <v>1363</v>
      </c>
      <c r="D247" s="61" t="s">
        <v>694</v>
      </c>
      <c r="E247" s="68" t="s">
        <v>182</v>
      </c>
      <c r="F247" s="69"/>
      <c r="G247" s="149"/>
      <c r="H247" s="64">
        <f>ROUND(G247*F247,2)</f>
        <v>0</v>
      </c>
      <c r="I247" s="65"/>
      <c r="J247" s="24" t="str">
        <f t="shared" ca="1" si="35"/>
        <v/>
      </c>
      <c r="K247" s="15" t="str">
        <f t="shared" si="39"/>
        <v>B153DType ^ Concrete Splash Strip, (Separate, 600 mm width)SD-223Bm</v>
      </c>
      <c r="L247" s="16">
        <f>MATCH(K247,'Pay Items'!$K$1:$K$647,0)</f>
        <v>247</v>
      </c>
      <c r="M247" s="17" t="str">
        <f t="shared" ca="1" si="36"/>
        <v>F0</v>
      </c>
      <c r="N247" s="17" t="str">
        <f t="shared" ca="1" si="37"/>
        <v>C2</v>
      </c>
      <c r="O247" s="17" t="str">
        <f t="shared" ca="1" si="38"/>
        <v>C2</v>
      </c>
    </row>
    <row r="248" spans="1:15" s="25" customFormat="1" ht="30" customHeight="1" x14ac:dyDescent="0.2">
      <c r="A248" s="73" t="s">
        <v>826</v>
      </c>
      <c r="B248" s="59" t="s">
        <v>298</v>
      </c>
      <c r="C248" s="60" t="s">
        <v>157</v>
      </c>
      <c r="D248" s="61" t="s">
        <v>1364</v>
      </c>
      <c r="E248" s="68"/>
      <c r="F248" s="69"/>
      <c r="G248" s="150"/>
      <c r="H248" s="64"/>
      <c r="I248" s="65"/>
      <c r="J248" s="24" t="str">
        <f t="shared" ca="1" si="35"/>
        <v>LOCKED</v>
      </c>
      <c r="K248" s="15" t="str">
        <f t="shared" si="39"/>
        <v>B154rlConcrete Curb RenewalCW 3240-R10</v>
      </c>
      <c r="L248" s="16">
        <f>MATCH(K248,'Pay Items'!$K$1:$K$647,0)</f>
        <v>248</v>
      </c>
      <c r="M248" s="17" t="str">
        <f t="shared" ca="1" si="36"/>
        <v>F0</v>
      </c>
      <c r="N248" s="17" t="str">
        <f t="shared" ca="1" si="37"/>
        <v>G</v>
      </c>
      <c r="O248" s="17" t="str">
        <f t="shared" ca="1" si="38"/>
        <v>C2</v>
      </c>
    </row>
    <row r="249" spans="1:15" s="25" customFormat="1" ht="39.950000000000003" customHeight="1" x14ac:dyDescent="0.2">
      <c r="A249" s="73" t="s">
        <v>827</v>
      </c>
      <c r="B249" s="71" t="s">
        <v>338</v>
      </c>
      <c r="C249" s="60" t="s">
        <v>1327</v>
      </c>
      <c r="D249" s="61" t="s">
        <v>695</v>
      </c>
      <c r="E249" s="68"/>
      <c r="F249" s="69"/>
      <c r="G249" s="64"/>
      <c r="H249" s="64"/>
      <c r="I249" s="65" t="s">
        <v>1271</v>
      </c>
      <c r="J249" s="24" t="str">
        <f t="shared" ca="1" si="35"/>
        <v>LOCKED</v>
      </c>
      <c r="K249" s="15" t="str">
        <f t="shared" si="39"/>
        <v>B155rlType ^ Concrete Barrier (^ mm reveal ht, Dowelled)SD-205,SD-206A</v>
      </c>
      <c r="L249" s="16">
        <f>MATCH(K249,'Pay Items'!$K$1:$K$647,0)</f>
        <v>249</v>
      </c>
      <c r="M249" s="17" t="str">
        <f t="shared" ca="1" si="36"/>
        <v>F0</v>
      </c>
      <c r="N249" s="17" t="str">
        <f t="shared" ca="1" si="37"/>
        <v>C2</v>
      </c>
      <c r="O249" s="17" t="str">
        <f t="shared" ca="1" si="38"/>
        <v>C2</v>
      </c>
    </row>
    <row r="250" spans="1:15" s="25" customFormat="1" ht="39.950000000000003" customHeight="1" x14ac:dyDescent="0.2">
      <c r="A250" s="73" t="s">
        <v>1143</v>
      </c>
      <c r="B250" s="71" t="s">
        <v>947</v>
      </c>
      <c r="C250" s="60" t="s">
        <v>1328</v>
      </c>
      <c r="D250" s="61" t="s">
        <v>695</v>
      </c>
      <c r="E250" s="68"/>
      <c r="F250" s="69"/>
      <c r="G250" s="64"/>
      <c r="H250" s="64"/>
      <c r="I250" s="65" t="s">
        <v>572</v>
      </c>
      <c r="J250" s="24" t="str">
        <f t="shared" ca="1" si="35"/>
        <v>LOCKED</v>
      </c>
      <c r="K250" s="15" t="str">
        <f t="shared" si="39"/>
        <v>B155rlAType ^ Concrete Barrier (150 mm reveal ht, Dowelled)SD-205,SD-206A</v>
      </c>
      <c r="L250" s="16">
        <f>MATCH(K250,'Pay Items'!$K$1:$K$647,0)</f>
        <v>250</v>
      </c>
      <c r="M250" s="17" t="str">
        <f t="shared" ca="1" si="36"/>
        <v>F0</v>
      </c>
      <c r="N250" s="17" t="str">
        <f t="shared" ca="1" si="37"/>
        <v>C2</v>
      </c>
      <c r="O250" s="17" t="str">
        <f t="shared" ca="1" si="38"/>
        <v>C2</v>
      </c>
    </row>
    <row r="251" spans="1:15" s="25" customFormat="1" ht="39.950000000000003" customHeight="1" x14ac:dyDescent="0.2">
      <c r="A251" s="73" t="s">
        <v>1144</v>
      </c>
      <c r="B251" s="71" t="s">
        <v>947</v>
      </c>
      <c r="C251" s="60" t="s">
        <v>1329</v>
      </c>
      <c r="D251" s="61" t="s">
        <v>695</v>
      </c>
      <c r="E251" s="68"/>
      <c r="F251" s="69"/>
      <c r="G251" s="64"/>
      <c r="H251" s="64"/>
      <c r="I251" s="65" t="s">
        <v>572</v>
      </c>
      <c r="J251" s="24" t="str">
        <f t="shared" ca="1" si="35"/>
        <v>LOCKED</v>
      </c>
      <c r="K251" s="15" t="str">
        <f t="shared" si="39"/>
        <v>B155rlBType ^ Concrete Barrier (180 mm reveal ht, Dowelled)SD-205,SD-206A</v>
      </c>
      <c r="L251" s="16">
        <f>MATCH(K251,'Pay Items'!$K$1:$K$647,0)</f>
        <v>251</v>
      </c>
      <c r="M251" s="17" t="str">
        <f t="shared" ca="1" si="36"/>
        <v>F0</v>
      </c>
      <c r="N251" s="17" t="str">
        <f t="shared" ca="1" si="37"/>
        <v>C2</v>
      </c>
      <c r="O251" s="17" t="str">
        <f t="shared" ca="1" si="38"/>
        <v>C2</v>
      </c>
    </row>
    <row r="252" spans="1:15" s="25" customFormat="1" ht="30" customHeight="1" x14ac:dyDescent="0.2">
      <c r="A252" s="73" t="s">
        <v>1365</v>
      </c>
      <c r="B252" s="80" t="s">
        <v>684</v>
      </c>
      <c r="C252" s="79" t="s">
        <v>696</v>
      </c>
      <c r="D252" s="67"/>
      <c r="E252" s="91" t="s">
        <v>182</v>
      </c>
      <c r="F252" s="92"/>
      <c r="G252" s="149"/>
      <c r="H252" s="72">
        <f>ROUND(G252*F252,2)</f>
        <v>0</v>
      </c>
      <c r="I252" s="93" t="s">
        <v>1366</v>
      </c>
      <c r="J252" s="24" t="str">
        <f t="shared" ca="1" si="35"/>
        <v/>
      </c>
      <c r="K252" s="15" t="str">
        <f t="shared" si="39"/>
        <v>B155rl^1Less than 3 mm</v>
      </c>
      <c r="L252" s="16">
        <f>MATCH(K252,'Pay Items'!$K$1:$K$647,0)</f>
        <v>252</v>
      </c>
      <c r="M252" s="17" t="str">
        <f t="shared" ca="1" si="36"/>
        <v>F0</v>
      </c>
      <c r="N252" s="17" t="str">
        <f t="shared" ca="1" si="37"/>
        <v>C2</v>
      </c>
      <c r="O252" s="17" t="str">
        <f t="shared" ca="1" si="38"/>
        <v>C2</v>
      </c>
    </row>
    <row r="253" spans="1:15" s="25" customFormat="1" ht="30" customHeight="1" x14ac:dyDescent="0.2">
      <c r="A253" s="73" t="s">
        <v>1367</v>
      </c>
      <c r="B253" s="80" t="s">
        <v>686</v>
      </c>
      <c r="C253" s="79" t="s">
        <v>697</v>
      </c>
      <c r="D253" s="67"/>
      <c r="E253" s="91" t="s">
        <v>182</v>
      </c>
      <c r="F253" s="92"/>
      <c r="G253" s="149"/>
      <c r="H253" s="72">
        <f>ROUND(G253*F253,2)</f>
        <v>0</v>
      </c>
      <c r="I253" s="93" t="s">
        <v>1366</v>
      </c>
      <c r="J253" s="24" t="str">
        <f t="shared" ca="1" si="35"/>
        <v/>
      </c>
      <c r="K253" s="15" t="str">
        <f t="shared" si="39"/>
        <v>B155rl^23 m to 30 mm</v>
      </c>
      <c r="L253" s="16">
        <f>MATCH(K253,'Pay Items'!$K$1:$K$647,0)</f>
        <v>253</v>
      </c>
      <c r="M253" s="17" t="str">
        <f t="shared" ca="1" si="36"/>
        <v>F0</v>
      </c>
      <c r="N253" s="17" t="str">
        <f t="shared" ca="1" si="37"/>
        <v>C2</v>
      </c>
      <c r="O253" s="17" t="str">
        <f t="shared" ca="1" si="38"/>
        <v>C2</v>
      </c>
    </row>
    <row r="254" spans="1:15" s="25" customFormat="1" ht="30" customHeight="1" x14ac:dyDescent="0.2">
      <c r="A254" s="73" t="s">
        <v>1368</v>
      </c>
      <c r="B254" s="80" t="s">
        <v>698</v>
      </c>
      <c r="C254" s="79" t="s">
        <v>699</v>
      </c>
      <c r="D254" s="67" t="s">
        <v>173</v>
      </c>
      <c r="E254" s="91" t="s">
        <v>182</v>
      </c>
      <c r="F254" s="92"/>
      <c r="G254" s="149"/>
      <c r="H254" s="72">
        <f>ROUND(G254*F254,2)</f>
        <v>0</v>
      </c>
      <c r="I254" s="93" t="s">
        <v>1366</v>
      </c>
      <c r="J254" s="24" t="str">
        <f t="shared" ca="1" si="35"/>
        <v/>
      </c>
      <c r="K254" s="15" t="str">
        <f t="shared" si="39"/>
        <v>B155rl^3Greater than 30 mm</v>
      </c>
      <c r="L254" s="16">
        <f>MATCH(K254,'Pay Items'!$K$1:$K$647,0)</f>
        <v>254</v>
      </c>
      <c r="M254" s="17" t="str">
        <f t="shared" ca="1" si="36"/>
        <v>F0</v>
      </c>
      <c r="N254" s="17" t="str">
        <f t="shared" ca="1" si="37"/>
        <v>C2</v>
      </c>
      <c r="O254" s="17" t="str">
        <f t="shared" ca="1" si="38"/>
        <v>C2</v>
      </c>
    </row>
    <row r="255" spans="1:15" s="32" customFormat="1" ht="39.950000000000003" customHeight="1" x14ac:dyDescent="0.2">
      <c r="A255" s="73" t="s">
        <v>828</v>
      </c>
      <c r="B255" s="78" t="s">
        <v>339</v>
      </c>
      <c r="C255" s="79" t="s">
        <v>1330</v>
      </c>
      <c r="D255" s="67" t="s">
        <v>562</v>
      </c>
      <c r="E255" s="91"/>
      <c r="F255" s="92"/>
      <c r="G255" s="64"/>
      <c r="H255" s="72"/>
      <c r="I255" s="93" t="s">
        <v>1230</v>
      </c>
      <c r="J255" s="24" t="str">
        <f t="shared" ca="1" si="35"/>
        <v>LOCKED</v>
      </c>
      <c r="K255" s="15" t="str">
        <f t="shared" si="39"/>
        <v>B159rlType ^ Concrete Barrier (^ mm reveal ht, Separate)SD-203A</v>
      </c>
      <c r="L255" s="16">
        <f>MATCH(K255,'Pay Items'!$K$1:$K$647,0)</f>
        <v>255</v>
      </c>
      <c r="M255" s="17" t="str">
        <f t="shared" ca="1" si="36"/>
        <v>F0</v>
      </c>
      <c r="N255" s="17" t="str">
        <f t="shared" ca="1" si="37"/>
        <v>C2</v>
      </c>
      <c r="O255" s="17" t="str">
        <f t="shared" ca="1" si="38"/>
        <v>C2</v>
      </c>
    </row>
    <row r="256" spans="1:15" s="32" customFormat="1" ht="39.950000000000003" customHeight="1" x14ac:dyDescent="0.2">
      <c r="A256" s="73" t="s">
        <v>1145</v>
      </c>
      <c r="B256" s="78" t="s">
        <v>953</v>
      </c>
      <c r="C256" s="79" t="s">
        <v>1331</v>
      </c>
      <c r="D256" s="67" t="s">
        <v>562</v>
      </c>
      <c r="E256" s="91"/>
      <c r="F256" s="92"/>
      <c r="G256" s="64"/>
      <c r="H256" s="72"/>
      <c r="I256" s="93" t="s">
        <v>1230</v>
      </c>
      <c r="J256" s="24" t="str">
        <f t="shared" ca="1" si="35"/>
        <v>LOCKED</v>
      </c>
      <c r="K256" s="15" t="str">
        <f t="shared" si="39"/>
        <v>B159rlAType ^ Concrete Barrier (150 mm reveal ht, Separate)SD-203A</v>
      </c>
      <c r="L256" s="16">
        <f>MATCH(K256,'Pay Items'!$K$1:$K$647,0)</f>
        <v>256</v>
      </c>
      <c r="M256" s="17" t="str">
        <f t="shared" ca="1" si="36"/>
        <v>F0</v>
      </c>
      <c r="N256" s="17" t="str">
        <f t="shared" ca="1" si="37"/>
        <v>C2</v>
      </c>
      <c r="O256" s="17" t="str">
        <f t="shared" ca="1" si="38"/>
        <v>C2</v>
      </c>
    </row>
    <row r="257" spans="1:15" s="32" customFormat="1" ht="39.950000000000003" customHeight="1" x14ac:dyDescent="0.2">
      <c r="A257" s="73" t="s">
        <v>1146</v>
      </c>
      <c r="B257" s="78" t="s">
        <v>953</v>
      </c>
      <c r="C257" s="79" t="s">
        <v>1332</v>
      </c>
      <c r="D257" s="67" t="s">
        <v>562</v>
      </c>
      <c r="E257" s="91"/>
      <c r="F257" s="92"/>
      <c r="G257" s="64"/>
      <c r="H257" s="72"/>
      <c r="I257" s="93" t="s">
        <v>1230</v>
      </c>
      <c r="J257" s="24" t="str">
        <f t="shared" ca="1" si="35"/>
        <v>LOCKED</v>
      </c>
      <c r="K257" s="15" t="str">
        <f t="shared" si="39"/>
        <v>B159rlBType ^ Concrete Barrier (180 mm reveal ht, Separate)SD-203A</v>
      </c>
      <c r="L257" s="16">
        <f>MATCH(K257,'Pay Items'!$K$1:$K$647,0)</f>
        <v>257</v>
      </c>
      <c r="M257" s="17" t="str">
        <f t="shared" ca="1" si="36"/>
        <v>F0</v>
      </c>
      <c r="N257" s="17" t="str">
        <f t="shared" ca="1" si="37"/>
        <v>C2</v>
      </c>
      <c r="O257" s="17" t="str">
        <f t="shared" ca="1" si="38"/>
        <v>C2</v>
      </c>
    </row>
    <row r="258" spans="1:15" s="32" customFormat="1" ht="30" customHeight="1" x14ac:dyDescent="0.2">
      <c r="A258" s="73" t="s">
        <v>1369</v>
      </c>
      <c r="B258" s="80" t="s">
        <v>684</v>
      </c>
      <c r="C258" s="79" t="s">
        <v>696</v>
      </c>
      <c r="D258" s="67"/>
      <c r="E258" s="91" t="s">
        <v>182</v>
      </c>
      <c r="F258" s="92"/>
      <c r="G258" s="149"/>
      <c r="H258" s="72">
        <f>ROUND(G258*F258,2)</f>
        <v>0</v>
      </c>
      <c r="I258" s="93" t="s">
        <v>1366</v>
      </c>
      <c r="J258" s="24" t="str">
        <f t="shared" ca="1" si="35"/>
        <v/>
      </c>
      <c r="K258" s="15" t="str">
        <f t="shared" si="39"/>
        <v>B159rl^1Less than 3 mm</v>
      </c>
      <c r="L258" s="16">
        <f>MATCH(K258,'Pay Items'!$K$1:$K$647,0)</f>
        <v>258</v>
      </c>
      <c r="M258" s="17" t="str">
        <f t="shared" ca="1" si="36"/>
        <v>F0</v>
      </c>
      <c r="N258" s="17" t="str">
        <f t="shared" ca="1" si="37"/>
        <v>C2</v>
      </c>
      <c r="O258" s="17" t="str">
        <f t="shared" ca="1" si="38"/>
        <v>C2</v>
      </c>
    </row>
    <row r="259" spans="1:15" s="32" customFormat="1" ht="30" customHeight="1" x14ac:dyDescent="0.2">
      <c r="A259" s="73" t="s">
        <v>1370</v>
      </c>
      <c r="B259" s="80" t="s">
        <v>686</v>
      </c>
      <c r="C259" s="79" t="s">
        <v>697</v>
      </c>
      <c r="D259" s="67"/>
      <c r="E259" s="91" t="s">
        <v>182</v>
      </c>
      <c r="F259" s="92"/>
      <c r="G259" s="149"/>
      <c r="H259" s="72">
        <f>ROUND(G259*F259,2)</f>
        <v>0</v>
      </c>
      <c r="I259" s="93" t="s">
        <v>1366</v>
      </c>
      <c r="J259" s="24" t="str">
        <f t="shared" ca="1" si="35"/>
        <v/>
      </c>
      <c r="K259" s="15" t="str">
        <f t="shared" si="39"/>
        <v>B159rl^23 m to 30 mm</v>
      </c>
      <c r="L259" s="16">
        <f>MATCH(K259,'Pay Items'!$K$1:$K$647,0)</f>
        <v>259</v>
      </c>
      <c r="M259" s="17" t="str">
        <f t="shared" ca="1" si="36"/>
        <v>F0</v>
      </c>
      <c r="N259" s="17" t="str">
        <f t="shared" ca="1" si="37"/>
        <v>C2</v>
      </c>
      <c r="O259" s="17" t="str">
        <f t="shared" ca="1" si="38"/>
        <v>C2</v>
      </c>
    </row>
    <row r="260" spans="1:15" s="32" customFormat="1" ht="30" customHeight="1" x14ac:dyDescent="0.2">
      <c r="A260" s="73" t="s">
        <v>1371</v>
      </c>
      <c r="B260" s="80" t="s">
        <v>698</v>
      </c>
      <c r="C260" s="79" t="s">
        <v>700</v>
      </c>
      <c r="D260" s="67" t="s">
        <v>173</v>
      </c>
      <c r="E260" s="91" t="s">
        <v>182</v>
      </c>
      <c r="F260" s="92"/>
      <c r="G260" s="149"/>
      <c r="H260" s="72">
        <f>ROUND(G260*F260,2)</f>
        <v>0</v>
      </c>
      <c r="I260" s="93" t="s">
        <v>1366</v>
      </c>
      <c r="J260" s="24" t="str">
        <f t="shared" ca="1" si="35"/>
        <v/>
      </c>
      <c r="K260" s="15" t="str">
        <f t="shared" si="39"/>
        <v>B159rl^3Greater than 30 mm</v>
      </c>
      <c r="L260" s="16">
        <f>MATCH(K260,'Pay Items'!$K$1:$K$647,0)</f>
        <v>260</v>
      </c>
      <c r="M260" s="17" t="str">
        <f t="shared" ca="1" si="36"/>
        <v>F0</v>
      </c>
      <c r="N260" s="17" t="str">
        <f t="shared" ca="1" si="37"/>
        <v>C2</v>
      </c>
      <c r="O260" s="17" t="str">
        <f t="shared" ca="1" si="38"/>
        <v>C2</v>
      </c>
    </row>
    <row r="261" spans="1:15" s="32" customFormat="1" ht="39.950000000000003" customHeight="1" x14ac:dyDescent="0.2">
      <c r="A261" s="73" t="s">
        <v>829</v>
      </c>
      <c r="B261" s="78" t="s">
        <v>340</v>
      </c>
      <c r="C261" s="79" t="s">
        <v>1333</v>
      </c>
      <c r="D261" s="67" t="s">
        <v>336</v>
      </c>
      <c r="E261" s="91"/>
      <c r="F261" s="92"/>
      <c r="G261" s="64"/>
      <c r="H261" s="72"/>
      <c r="I261" s="94" t="s">
        <v>1229</v>
      </c>
      <c r="J261" s="24" t="str">
        <f t="shared" ca="1" si="35"/>
        <v>LOCKED</v>
      </c>
      <c r="K261" s="15" t="str">
        <f t="shared" si="39"/>
        <v>B163rlType ^ Concrete Barrier (^ mm reveal ht, Integral)SD-204</v>
      </c>
      <c r="L261" s="16">
        <f>MATCH(K261,'Pay Items'!$K$1:$K$647,0)</f>
        <v>261</v>
      </c>
      <c r="M261" s="17" t="str">
        <f t="shared" ca="1" si="36"/>
        <v>F0</v>
      </c>
      <c r="N261" s="17" t="str">
        <f t="shared" ca="1" si="37"/>
        <v>C2</v>
      </c>
      <c r="O261" s="17" t="str">
        <f t="shared" ca="1" si="38"/>
        <v>C2</v>
      </c>
    </row>
    <row r="262" spans="1:15" s="32" customFormat="1" ht="39.950000000000003" customHeight="1" x14ac:dyDescent="0.2">
      <c r="A262" s="73" t="s">
        <v>1147</v>
      </c>
      <c r="B262" s="78" t="s">
        <v>954</v>
      </c>
      <c r="C262" s="79" t="s">
        <v>1334</v>
      </c>
      <c r="D262" s="67" t="s">
        <v>336</v>
      </c>
      <c r="E262" s="91"/>
      <c r="F262" s="92"/>
      <c r="G262" s="64"/>
      <c r="H262" s="72"/>
      <c r="I262" s="94" t="s">
        <v>1229</v>
      </c>
      <c r="J262" s="24" t="str">
        <f t="shared" ca="1" si="35"/>
        <v>LOCKED</v>
      </c>
      <c r="K262" s="15" t="str">
        <f t="shared" si="39"/>
        <v>B163rlAType ^ Concrete Barrier (150 mm reveal ht, Integral)SD-204</v>
      </c>
      <c r="L262" s="16">
        <f>MATCH(K262,'Pay Items'!$K$1:$K$647,0)</f>
        <v>262</v>
      </c>
      <c r="M262" s="17" t="str">
        <f t="shared" ca="1" si="36"/>
        <v>F0</v>
      </c>
      <c r="N262" s="17" t="str">
        <f t="shared" ca="1" si="37"/>
        <v>C2</v>
      </c>
      <c r="O262" s="17" t="str">
        <f t="shared" ca="1" si="38"/>
        <v>C2</v>
      </c>
    </row>
    <row r="263" spans="1:15" s="32" customFormat="1" ht="39.950000000000003" customHeight="1" x14ac:dyDescent="0.2">
      <c r="A263" s="73" t="s">
        <v>1148</v>
      </c>
      <c r="B263" s="78" t="s">
        <v>954</v>
      </c>
      <c r="C263" s="79" t="s">
        <v>1335</v>
      </c>
      <c r="D263" s="67" t="s">
        <v>336</v>
      </c>
      <c r="E263" s="91"/>
      <c r="F263" s="92"/>
      <c r="G263" s="64"/>
      <c r="H263" s="72"/>
      <c r="I263" s="94" t="s">
        <v>1229</v>
      </c>
      <c r="J263" s="24" t="str">
        <f t="shared" ca="1" si="35"/>
        <v>LOCKED</v>
      </c>
      <c r="K263" s="15" t="str">
        <f t="shared" si="39"/>
        <v>B163rlBType ^ Concrete Barrier (180 mm reveal ht, Integral)SD-204</v>
      </c>
      <c r="L263" s="16">
        <f>MATCH(K263,'Pay Items'!$K$1:$K$647,0)</f>
        <v>263</v>
      </c>
      <c r="M263" s="17" t="str">
        <f t="shared" ca="1" si="36"/>
        <v>F0</v>
      </c>
      <c r="N263" s="17" t="str">
        <f t="shared" ca="1" si="37"/>
        <v>C2</v>
      </c>
      <c r="O263" s="17" t="str">
        <f t="shared" ca="1" si="38"/>
        <v>C2</v>
      </c>
    </row>
    <row r="264" spans="1:15" s="32" customFormat="1" ht="30" customHeight="1" x14ac:dyDescent="0.2">
      <c r="A264" s="73" t="s">
        <v>1372</v>
      </c>
      <c r="B264" s="80" t="s">
        <v>684</v>
      </c>
      <c r="C264" s="79" t="s">
        <v>696</v>
      </c>
      <c r="D264" s="67"/>
      <c r="E264" s="91" t="s">
        <v>182</v>
      </c>
      <c r="F264" s="92"/>
      <c r="G264" s="149"/>
      <c r="H264" s="72">
        <f t="shared" ref="H264:H273" si="40">ROUND(G264*F264,2)</f>
        <v>0</v>
      </c>
      <c r="I264" s="93" t="s">
        <v>1366</v>
      </c>
      <c r="J264" s="24" t="str">
        <f t="shared" ca="1" si="35"/>
        <v/>
      </c>
      <c r="K264" s="15" t="str">
        <f t="shared" si="39"/>
        <v>B163rl^1Less than 3 mm</v>
      </c>
      <c r="L264" s="16">
        <f>MATCH(K264,'Pay Items'!$K$1:$K$647,0)</f>
        <v>264</v>
      </c>
      <c r="M264" s="17" t="str">
        <f t="shared" ca="1" si="36"/>
        <v>F0</v>
      </c>
      <c r="N264" s="17" t="str">
        <f t="shared" ca="1" si="37"/>
        <v>C2</v>
      </c>
      <c r="O264" s="17" t="str">
        <f t="shared" ca="1" si="38"/>
        <v>C2</v>
      </c>
    </row>
    <row r="265" spans="1:15" s="32" customFormat="1" ht="30" customHeight="1" x14ac:dyDescent="0.2">
      <c r="A265" s="73" t="s">
        <v>1373</v>
      </c>
      <c r="B265" s="80" t="s">
        <v>686</v>
      </c>
      <c r="C265" s="79" t="s">
        <v>697</v>
      </c>
      <c r="D265" s="67"/>
      <c r="E265" s="91" t="s">
        <v>182</v>
      </c>
      <c r="F265" s="92"/>
      <c r="G265" s="149"/>
      <c r="H265" s="72">
        <f t="shared" si="40"/>
        <v>0</v>
      </c>
      <c r="I265" s="93" t="s">
        <v>1366</v>
      </c>
      <c r="J265" s="24" t="str">
        <f t="shared" ca="1" si="35"/>
        <v/>
      </c>
      <c r="K265" s="15" t="str">
        <f t="shared" si="39"/>
        <v>B163rl^23 m to 30 mm</v>
      </c>
      <c r="L265" s="16">
        <f>MATCH(K265,'Pay Items'!$K$1:$K$647,0)</f>
        <v>265</v>
      </c>
      <c r="M265" s="17" t="str">
        <f t="shared" ca="1" si="36"/>
        <v>F0</v>
      </c>
      <c r="N265" s="17" t="str">
        <f t="shared" ca="1" si="37"/>
        <v>C2</v>
      </c>
      <c r="O265" s="17" t="str">
        <f t="shared" ca="1" si="38"/>
        <v>C2</v>
      </c>
    </row>
    <row r="266" spans="1:15" s="32" customFormat="1" ht="30" customHeight="1" x14ac:dyDescent="0.2">
      <c r="A266" s="73" t="s">
        <v>1374</v>
      </c>
      <c r="B266" s="80" t="s">
        <v>698</v>
      </c>
      <c r="C266" s="79" t="s">
        <v>700</v>
      </c>
      <c r="D266" s="67" t="s">
        <v>173</v>
      </c>
      <c r="E266" s="91" t="s">
        <v>182</v>
      </c>
      <c r="F266" s="92"/>
      <c r="G266" s="149"/>
      <c r="H266" s="72">
        <f t="shared" si="40"/>
        <v>0</v>
      </c>
      <c r="I266" s="93" t="s">
        <v>1366</v>
      </c>
      <c r="J266" s="24" t="str">
        <f t="shared" ca="1" si="35"/>
        <v/>
      </c>
      <c r="K266" s="15" t="str">
        <f t="shared" si="39"/>
        <v>B163rl^3Greater than 30 mm</v>
      </c>
      <c r="L266" s="16">
        <f>MATCH(K266,'Pay Items'!$K$1:$K$647,0)</f>
        <v>266</v>
      </c>
      <c r="M266" s="17" t="str">
        <f t="shared" ca="1" si="36"/>
        <v>F0</v>
      </c>
      <c r="N266" s="17" t="str">
        <f t="shared" ca="1" si="37"/>
        <v>C2</v>
      </c>
      <c r="O266" s="17" t="str">
        <f t="shared" ca="1" si="38"/>
        <v>C2</v>
      </c>
    </row>
    <row r="267" spans="1:15" s="25" customFormat="1" ht="39.950000000000003" customHeight="1" x14ac:dyDescent="0.2">
      <c r="A267" s="73" t="s">
        <v>830</v>
      </c>
      <c r="B267" s="71" t="s">
        <v>341</v>
      </c>
      <c r="C267" s="60" t="s">
        <v>1336</v>
      </c>
      <c r="D267" s="61" t="s">
        <v>386</v>
      </c>
      <c r="E267" s="68" t="s">
        <v>182</v>
      </c>
      <c r="F267" s="69"/>
      <c r="G267" s="149"/>
      <c r="H267" s="64">
        <f t="shared" si="40"/>
        <v>0</v>
      </c>
      <c r="I267" s="65" t="s">
        <v>1233</v>
      </c>
      <c r="J267" s="24" t="str">
        <f t="shared" ca="1" si="35"/>
        <v/>
      </c>
      <c r="K267" s="15" t="str">
        <f t="shared" si="39"/>
        <v>B167rlType ^ Concrete Modified Barrier (^ mm reveal ht, Dowelled)SD-203Bm</v>
      </c>
      <c r="L267" s="16">
        <f>MATCH(K267,'Pay Items'!$K$1:$K$647,0)</f>
        <v>267</v>
      </c>
      <c r="M267" s="17" t="str">
        <f t="shared" ca="1" si="36"/>
        <v>F0</v>
      </c>
      <c r="N267" s="17" t="str">
        <f t="shared" ca="1" si="37"/>
        <v>C2</v>
      </c>
      <c r="O267" s="17" t="str">
        <f t="shared" ca="1" si="38"/>
        <v>C2</v>
      </c>
    </row>
    <row r="268" spans="1:15" s="25" customFormat="1" ht="39.950000000000003" customHeight="1" x14ac:dyDescent="0.2">
      <c r="A268" s="73" t="s">
        <v>1149</v>
      </c>
      <c r="B268" s="71" t="s">
        <v>955</v>
      </c>
      <c r="C268" s="60" t="s">
        <v>1337</v>
      </c>
      <c r="D268" s="61" t="s">
        <v>386</v>
      </c>
      <c r="E268" s="68" t="s">
        <v>182</v>
      </c>
      <c r="F268" s="69"/>
      <c r="G268" s="149"/>
      <c r="H268" s="64">
        <f t="shared" si="40"/>
        <v>0</v>
      </c>
      <c r="I268" s="65"/>
      <c r="J268" s="24" t="str">
        <f t="shared" ca="1" si="35"/>
        <v/>
      </c>
      <c r="K268" s="15" t="str">
        <f t="shared" si="39"/>
        <v>B167rlAType ^ Concrete Modified Barrier (150 mm reveal ht, Dowelled)SD-203Bm</v>
      </c>
      <c r="L268" s="16">
        <f>MATCH(K268,'Pay Items'!$K$1:$K$647,0)</f>
        <v>268</v>
      </c>
      <c r="M268" s="17" t="str">
        <f t="shared" ca="1" si="36"/>
        <v>F0</v>
      </c>
      <c r="N268" s="17" t="str">
        <f t="shared" ca="1" si="37"/>
        <v>C2</v>
      </c>
      <c r="O268" s="17" t="str">
        <f t="shared" ca="1" si="38"/>
        <v>C2</v>
      </c>
    </row>
    <row r="269" spans="1:15" s="25" customFormat="1" ht="39.950000000000003" customHeight="1" x14ac:dyDescent="0.2">
      <c r="A269" s="73" t="s">
        <v>1150</v>
      </c>
      <c r="B269" s="71" t="s">
        <v>955</v>
      </c>
      <c r="C269" s="60" t="s">
        <v>1338</v>
      </c>
      <c r="D269" s="61" t="s">
        <v>386</v>
      </c>
      <c r="E269" s="68" t="s">
        <v>182</v>
      </c>
      <c r="F269" s="69"/>
      <c r="G269" s="149"/>
      <c r="H269" s="64">
        <f t="shared" si="40"/>
        <v>0</v>
      </c>
      <c r="I269" s="65"/>
      <c r="J269" s="24" t="str">
        <f t="shared" ca="1" si="35"/>
        <v/>
      </c>
      <c r="K269" s="15" t="str">
        <f t="shared" si="39"/>
        <v>B167rlBType ^ Concrete Modified Barrier (180 mm reveal ht, Dowelled)SD-203Bm</v>
      </c>
      <c r="L269" s="16">
        <f>MATCH(K269,'Pay Items'!$K$1:$K$647,0)</f>
        <v>269</v>
      </c>
      <c r="M269" s="17" t="str">
        <f t="shared" ca="1" si="36"/>
        <v>F0</v>
      </c>
      <c r="N269" s="17" t="str">
        <f t="shared" ca="1" si="37"/>
        <v>C2</v>
      </c>
      <c r="O269" s="17" t="str">
        <f t="shared" ca="1" si="38"/>
        <v>C2</v>
      </c>
    </row>
    <row r="270" spans="1:15" s="25" customFormat="1" ht="39.950000000000003" customHeight="1" x14ac:dyDescent="0.2">
      <c r="A270" s="73" t="s">
        <v>831</v>
      </c>
      <c r="B270" s="71" t="s">
        <v>342</v>
      </c>
      <c r="C270" s="60" t="s">
        <v>1375</v>
      </c>
      <c r="D270" s="61" t="s">
        <v>386</v>
      </c>
      <c r="E270" s="68" t="s">
        <v>182</v>
      </c>
      <c r="F270" s="69"/>
      <c r="G270" s="149"/>
      <c r="H270" s="64">
        <f t="shared" si="40"/>
        <v>0</v>
      </c>
      <c r="I270" s="65" t="s">
        <v>1233</v>
      </c>
      <c r="J270" s="24" t="str">
        <f t="shared" ca="1" si="35"/>
        <v/>
      </c>
      <c r="K270" s="15" t="str">
        <f t="shared" si="39"/>
        <v>B168rlType ^ Concrete Modified Barrier (^ mm reveal ht Integral)SD-203Bm</v>
      </c>
      <c r="L270" s="16">
        <f>MATCH(K270,'Pay Items'!$K$1:$K$647,0)</f>
        <v>270</v>
      </c>
      <c r="M270" s="17" t="str">
        <f t="shared" ca="1" si="36"/>
        <v>F0</v>
      </c>
      <c r="N270" s="17" t="str">
        <f t="shared" ca="1" si="37"/>
        <v>C2</v>
      </c>
      <c r="O270" s="17" t="str">
        <f t="shared" ca="1" si="38"/>
        <v>C2</v>
      </c>
    </row>
    <row r="271" spans="1:15" s="25" customFormat="1" ht="39.950000000000003" customHeight="1" x14ac:dyDescent="0.2">
      <c r="A271" s="73" t="s">
        <v>1151</v>
      </c>
      <c r="B271" s="71" t="s">
        <v>956</v>
      </c>
      <c r="C271" s="60" t="s">
        <v>1376</v>
      </c>
      <c r="D271" s="61" t="s">
        <v>386</v>
      </c>
      <c r="E271" s="68" t="s">
        <v>182</v>
      </c>
      <c r="F271" s="69"/>
      <c r="G271" s="149"/>
      <c r="H271" s="64">
        <f t="shared" si="40"/>
        <v>0</v>
      </c>
      <c r="I271" s="70"/>
      <c r="J271" s="24" t="str">
        <f t="shared" ca="1" si="35"/>
        <v/>
      </c>
      <c r="K271" s="15" t="str">
        <f t="shared" si="39"/>
        <v>B168rlAType ^ Concrete Modified Barrier (150 mm reveal ht Integral)SD-203Bm</v>
      </c>
      <c r="L271" s="16">
        <f>MATCH(K271,'Pay Items'!$K$1:$K$647,0)</f>
        <v>271</v>
      </c>
      <c r="M271" s="17" t="str">
        <f t="shared" ca="1" si="36"/>
        <v>F0</v>
      </c>
      <c r="N271" s="17" t="str">
        <f t="shared" ca="1" si="37"/>
        <v>C2</v>
      </c>
      <c r="O271" s="17" t="str">
        <f t="shared" ca="1" si="38"/>
        <v>C2</v>
      </c>
    </row>
    <row r="272" spans="1:15" s="25" customFormat="1" ht="39.950000000000003" customHeight="1" x14ac:dyDescent="0.2">
      <c r="A272" s="73" t="s">
        <v>1152</v>
      </c>
      <c r="B272" s="71" t="s">
        <v>956</v>
      </c>
      <c r="C272" s="60" t="s">
        <v>1377</v>
      </c>
      <c r="D272" s="61" t="s">
        <v>386</v>
      </c>
      <c r="E272" s="68" t="s">
        <v>182</v>
      </c>
      <c r="F272" s="69"/>
      <c r="G272" s="149"/>
      <c r="H272" s="64">
        <f t="shared" si="40"/>
        <v>0</v>
      </c>
      <c r="I272" s="70"/>
      <c r="J272" s="24" t="str">
        <f t="shared" ca="1" si="35"/>
        <v/>
      </c>
      <c r="K272" s="15" t="str">
        <f t="shared" si="39"/>
        <v>B168rlBType ^ Concrete Modified Barrier (180 mm reveal ht Integral)SD-203Bm</v>
      </c>
      <c r="L272" s="16">
        <f>MATCH(K272,'Pay Items'!$K$1:$K$647,0)</f>
        <v>272</v>
      </c>
      <c r="M272" s="17" t="str">
        <f t="shared" ca="1" si="36"/>
        <v>F0</v>
      </c>
      <c r="N272" s="17" t="str">
        <f t="shared" ca="1" si="37"/>
        <v>C2</v>
      </c>
      <c r="O272" s="17" t="str">
        <f t="shared" ca="1" si="38"/>
        <v>C2</v>
      </c>
    </row>
    <row r="273" spans="1:15" s="25" customFormat="1" ht="39.950000000000003" customHeight="1" x14ac:dyDescent="0.2">
      <c r="A273" s="73" t="s">
        <v>832</v>
      </c>
      <c r="B273" s="71" t="s">
        <v>343</v>
      </c>
      <c r="C273" s="60" t="s">
        <v>1378</v>
      </c>
      <c r="D273" s="61" t="s">
        <v>330</v>
      </c>
      <c r="E273" s="68" t="s">
        <v>182</v>
      </c>
      <c r="F273" s="69"/>
      <c r="G273" s="149"/>
      <c r="H273" s="64">
        <f t="shared" si="40"/>
        <v>0</v>
      </c>
      <c r="I273" s="70"/>
      <c r="J273" s="24" t="str">
        <f t="shared" ca="1" si="35"/>
        <v/>
      </c>
      <c r="K273" s="15" t="str">
        <f t="shared" si="39"/>
        <v>B169rlType ^ Concrete Mountable Curb (^ mm reveal ht Integral)SD-201m</v>
      </c>
      <c r="L273" s="16">
        <f>MATCH(K273,'Pay Items'!$K$1:$K$647,0)</f>
        <v>273</v>
      </c>
      <c r="M273" s="17" t="str">
        <f t="shared" ca="1" si="36"/>
        <v>F0</v>
      </c>
      <c r="N273" s="17" t="str">
        <f t="shared" ca="1" si="37"/>
        <v>C2</v>
      </c>
      <c r="O273" s="17" t="str">
        <f t="shared" ca="1" si="38"/>
        <v>C2</v>
      </c>
    </row>
    <row r="274" spans="1:15" s="32" customFormat="1" ht="69.95" customHeight="1" x14ac:dyDescent="0.2">
      <c r="A274" s="73" t="s">
        <v>833</v>
      </c>
      <c r="B274" s="78" t="s">
        <v>344</v>
      </c>
      <c r="C274" s="79" t="s">
        <v>1379</v>
      </c>
      <c r="D274" s="67" t="s">
        <v>331</v>
      </c>
      <c r="E274" s="91"/>
      <c r="F274" s="95"/>
      <c r="G274" s="150"/>
      <c r="H274" s="72"/>
      <c r="I274" s="93" t="s">
        <v>1231</v>
      </c>
      <c r="J274" s="24" t="str">
        <f t="shared" ca="1" si="35"/>
        <v>LOCKED</v>
      </c>
      <c r="K274" s="15" t="str">
        <f t="shared" si="39"/>
        <v>B170rlType ^ Concrete Curb and Gutter (^ mm reveal ht, Barrier, Integral, 600 mm width, 150 mm Plain Concrete Pavement)SD-200</v>
      </c>
      <c r="L274" s="16">
        <f>MATCH(K274,'Pay Items'!$K$1:$K$647,0)</f>
        <v>274</v>
      </c>
      <c r="M274" s="17" t="str">
        <f t="shared" ca="1" si="36"/>
        <v>F0</v>
      </c>
      <c r="N274" s="17" t="str">
        <f t="shared" ca="1" si="37"/>
        <v>G</v>
      </c>
      <c r="O274" s="17" t="str">
        <f t="shared" ca="1" si="38"/>
        <v>C2</v>
      </c>
    </row>
    <row r="275" spans="1:15" s="32" customFormat="1" ht="69.95" customHeight="1" x14ac:dyDescent="0.2">
      <c r="A275" s="73" t="s">
        <v>1153</v>
      </c>
      <c r="B275" s="78" t="s">
        <v>958</v>
      </c>
      <c r="C275" s="79" t="s">
        <v>1345</v>
      </c>
      <c r="D275" s="67" t="s">
        <v>331</v>
      </c>
      <c r="E275" s="91"/>
      <c r="F275" s="95"/>
      <c r="G275" s="150"/>
      <c r="H275" s="72"/>
      <c r="I275" s="93" t="s">
        <v>572</v>
      </c>
      <c r="J275" s="24" t="str">
        <f t="shared" ca="1" si="35"/>
        <v>LOCKED</v>
      </c>
      <c r="K275" s="15" t="str">
        <f t="shared" si="39"/>
        <v>B170rlAType ^ Concrete Curb and Gutter (150 mm reveal ht, Barrier, Integral, 600 mm width, 150 mm Plain Concrete Pavement)SD-200</v>
      </c>
      <c r="L275" s="16">
        <f>MATCH(K275,'Pay Items'!$K$1:$K$647,0)</f>
        <v>275</v>
      </c>
      <c r="M275" s="17" t="str">
        <f t="shared" ca="1" si="36"/>
        <v>F0</v>
      </c>
      <c r="N275" s="17" t="str">
        <f t="shared" ca="1" si="37"/>
        <v>G</v>
      </c>
      <c r="O275" s="17" t="str">
        <f t="shared" ca="1" si="38"/>
        <v>C2</v>
      </c>
    </row>
    <row r="276" spans="1:15" s="32" customFormat="1" ht="69.95" customHeight="1" x14ac:dyDescent="0.2">
      <c r="A276" s="73" t="s">
        <v>1154</v>
      </c>
      <c r="B276" s="78" t="s">
        <v>958</v>
      </c>
      <c r="C276" s="79" t="s">
        <v>1346</v>
      </c>
      <c r="D276" s="67" t="s">
        <v>331</v>
      </c>
      <c r="E276" s="91"/>
      <c r="F276" s="95"/>
      <c r="G276" s="150"/>
      <c r="H276" s="72"/>
      <c r="I276" s="93" t="s">
        <v>572</v>
      </c>
      <c r="J276" s="24" t="str">
        <f t="shared" ca="1" si="35"/>
        <v>LOCKED</v>
      </c>
      <c r="K276" s="15" t="str">
        <f t="shared" si="39"/>
        <v>B170rlBType ^ Concrete Curb and Gutter (180 mm reveal ht, Barrier, Integral, 600 mm width, 150 mm Plain Concrete Pavement)SD-200</v>
      </c>
      <c r="L276" s="16">
        <f>MATCH(K276,'Pay Items'!$K$1:$K$647,0)</f>
        <v>276</v>
      </c>
      <c r="M276" s="17" t="str">
        <f t="shared" ca="1" si="36"/>
        <v>F0</v>
      </c>
      <c r="N276" s="17" t="str">
        <f t="shared" ca="1" si="37"/>
        <v>G</v>
      </c>
      <c r="O276" s="17" t="str">
        <f t="shared" ca="1" si="38"/>
        <v>C2</v>
      </c>
    </row>
    <row r="277" spans="1:15" s="32" customFormat="1" ht="30" customHeight="1" x14ac:dyDescent="0.2">
      <c r="A277" s="73" t="s">
        <v>1380</v>
      </c>
      <c r="B277" s="80" t="s">
        <v>684</v>
      </c>
      <c r="C277" s="79" t="s">
        <v>696</v>
      </c>
      <c r="D277" s="67"/>
      <c r="E277" s="91" t="s">
        <v>182</v>
      </c>
      <c r="F277" s="92"/>
      <c r="G277" s="149"/>
      <c r="H277" s="72">
        <f>ROUND(G277*F277,2)</f>
        <v>0</v>
      </c>
      <c r="I277" s="93" t="s">
        <v>1366</v>
      </c>
      <c r="J277" s="24" t="str">
        <f t="shared" ca="1" si="35"/>
        <v/>
      </c>
      <c r="K277" s="15" t="str">
        <f t="shared" si="39"/>
        <v>B170rl^1Less than 3 mm</v>
      </c>
      <c r="L277" s="16">
        <f>MATCH(K277,'Pay Items'!$K$1:$K$647,0)</f>
        <v>277</v>
      </c>
      <c r="M277" s="17" t="str">
        <f t="shared" ca="1" si="36"/>
        <v>F0</v>
      </c>
      <c r="N277" s="17" t="str">
        <f t="shared" ca="1" si="37"/>
        <v>C2</v>
      </c>
      <c r="O277" s="17" t="str">
        <f t="shared" ca="1" si="38"/>
        <v>C2</v>
      </c>
    </row>
    <row r="278" spans="1:15" s="32" customFormat="1" ht="30" customHeight="1" x14ac:dyDescent="0.2">
      <c r="A278" s="73" t="s">
        <v>1381</v>
      </c>
      <c r="B278" s="80" t="s">
        <v>686</v>
      </c>
      <c r="C278" s="79" t="s">
        <v>697</v>
      </c>
      <c r="D278" s="67"/>
      <c r="E278" s="91" t="s">
        <v>182</v>
      </c>
      <c r="F278" s="92"/>
      <c r="G278" s="149"/>
      <c r="H278" s="72">
        <f>ROUND(G278*F278,2)</f>
        <v>0</v>
      </c>
      <c r="I278" s="93" t="s">
        <v>1366</v>
      </c>
      <c r="J278" s="24" t="str">
        <f t="shared" ca="1" si="35"/>
        <v/>
      </c>
      <c r="K278" s="15" t="str">
        <f t="shared" si="39"/>
        <v>B170rl^23 m to 30 mm</v>
      </c>
      <c r="L278" s="16">
        <f>MATCH(K278,'Pay Items'!$K$1:$K$647,0)</f>
        <v>278</v>
      </c>
      <c r="M278" s="17" t="str">
        <f t="shared" ca="1" si="36"/>
        <v>F0</v>
      </c>
      <c r="N278" s="17" t="str">
        <f t="shared" ca="1" si="37"/>
        <v>C2</v>
      </c>
      <c r="O278" s="17" t="str">
        <f t="shared" ca="1" si="38"/>
        <v>C2</v>
      </c>
    </row>
    <row r="279" spans="1:15" s="32" customFormat="1" ht="30" customHeight="1" x14ac:dyDescent="0.2">
      <c r="A279" s="73" t="s">
        <v>1382</v>
      </c>
      <c r="B279" s="80" t="s">
        <v>698</v>
      </c>
      <c r="C279" s="79" t="s">
        <v>700</v>
      </c>
      <c r="D279" s="67" t="s">
        <v>173</v>
      </c>
      <c r="E279" s="91" t="s">
        <v>182</v>
      </c>
      <c r="F279" s="92"/>
      <c r="G279" s="149"/>
      <c r="H279" s="72">
        <f>ROUND(G279*F279,2)</f>
        <v>0</v>
      </c>
      <c r="I279" s="93" t="s">
        <v>1366</v>
      </c>
      <c r="J279" s="24" t="str">
        <f t="shared" ca="1" si="35"/>
        <v/>
      </c>
      <c r="K279" s="15" t="str">
        <f t="shared" si="39"/>
        <v>B170rl^3Greater than 30 mm</v>
      </c>
      <c r="L279" s="16">
        <f>MATCH(K279,'Pay Items'!$K$1:$K$647,0)</f>
        <v>279</v>
      </c>
      <c r="M279" s="17" t="str">
        <f t="shared" ca="1" si="36"/>
        <v>F0</v>
      </c>
      <c r="N279" s="17" t="str">
        <f t="shared" ca="1" si="37"/>
        <v>C2</v>
      </c>
      <c r="O279" s="17" t="str">
        <f t="shared" ca="1" si="38"/>
        <v>C2</v>
      </c>
    </row>
    <row r="280" spans="1:15" s="32" customFormat="1" ht="69.95" customHeight="1" x14ac:dyDescent="0.2">
      <c r="A280" s="73" t="s">
        <v>834</v>
      </c>
      <c r="B280" s="78" t="s">
        <v>345</v>
      </c>
      <c r="C280" s="79" t="s">
        <v>1383</v>
      </c>
      <c r="D280" s="67" t="s">
        <v>435</v>
      </c>
      <c r="E280" s="91"/>
      <c r="F280" s="95"/>
      <c r="G280" s="150"/>
      <c r="H280" s="72"/>
      <c r="I280" s="93" t="s">
        <v>1232</v>
      </c>
      <c r="J280" s="24" t="str">
        <f t="shared" ca="1" si="35"/>
        <v>LOCKED</v>
      </c>
      <c r="K280" s="15" t="str">
        <f t="shared" si="39"/>
        <v>B174rlType ^ Concrete Curb and Gutter (^ mm reveal ht, Modified Barrier, Integral, - 600 mm width, 150 mm Plain Concrete Pavement)SD-200 SD-203B</v>
      </c>
      <c r="L280" s="16">
        <f>MATCH(K280,'Pay Items'!$K$1:$K$647,0)</f>
        <v>280</v>
      </c>
      <c r="M280" s="17" t="str">
        <f t="shared" ca="1" si="36"/>
        <v>F0</v>
      </c>
      <c r="N280" s="17" t="str">
        <f t="shared" ca="1" si="37"/>
        <v>G</v>
      </c>
      <c r="O280" s="17" t="str">
        <f t="shared" ca="1" si="38"/>
        <v>C2</v>
      </c>
    </row>
    <row r="281" spans="1:15" s="32" customFormat="1" ht="69.95" customHeight="1" x14ac:dyDescent="0.2">
      <c r="A281" s="73" t="s">
        <v>1155</v>
      </c>
      <c r="B281" s="78" t="s">
        <v>950</v>
      </c>
      <c r="C281" s="79" t="s">
        <v>1384</v>
      </c>
      <c r="D281" s="67" t="s">
        <v>435</v>
      </c>
      <c r="E281" s="91"/>
      <c r="F281" s="95"/>
      <c r="G281" s="150"/>
      <c r="H281" s="72"/>
      <c r="I281" s="93"/>
      <c r="J281" s="24" t="str">
        <f t="shared" ca="1" si="35"/>
        <v>LOCKED</v>
      </c>
      <c r="K281" s="15" t="str">
        <f t="shared" si="39"/>
        <v>B174rlAType ^ Concrete Curb and Gutter (150 mm reveal ht, Modified Barrier, Integral, - 600 mm width, 150 mm Plain Concrete Pavement)SD-200 SD-203B</v>
      </c>
      <c r="L281" s="16">
        <f>MATCH(K281,'Pay Items'!$K$1:$K$647,0)</f>
        <v>281</v>
      </c>
      <c r="M281" s="17" t="str">
        <f t="shared" ca="1" si="36"/>
        <v>F0</v>
      </c>
      <c r="N281" s="17" t="str">
        <f t="shared" ca="1" si="37"/>
        <v>G</v>
      </c>
      <c r="O281" s="17" t="str">
        <f t="shared" ca="1" si="38"/>
        <v>C2</v>
      </c>
    </row>
    <row r="282" spans="1:15" s="32" customFormat="1" ht="69.95" customHeight="1" x14ac:dyDescent="0.2">
      <c r="A282" s="73" t="s">
        <v>1156</v>
      </c>
      <c r="B282" s="78" t="s">
        <v>950</v>
      </c>
      <c r="C282" s="79" t="s">
        <v>1385</v>
      </c>
      <c r="D282" s="67" t="s">
        <v>435</v>
      </c>
      <c r="E282" s="91"/>
      <c r="F282" s="95"/>
      <c r="G282" s="150"/>
      <c r="H282" s="72"/>
      <c r="I282" s="93"/>
      <c r="J282" s="24" t="str">
        <f t="shared" ca="1" si="35"/>
        <v>LOCKED</v>
      </c>
      <c r="K282" s="15" t="str">
        <f t="shared" si="39"/>
        <v>B174rlBType ^ Concrete Curb and Gutter (180 mm reveal ht, Modified Barrier, Integral, - 600 mm width, 150 mm Plain Concrete Pavement)SD-200 SD-203B</v>
      </c>
      <c r="L282" s="16">
        <f>MATCH(K282,'Pay Items'!$K$1:$K$647,0)</f>
        <v>282</v>
      </c>
      <c r="M282" s="17" t="str">
        <f t="shared" ca="1" si="36"/>
        <v>F0</v>
      </c>
      <c r="N282" s="17" t="str">
        <f t="shared" ca="1" si="37"/>
        <v>G</v>
      </c>
      <c r="O282" s="17" t="str">
        <f t="shared" ca="1" si="38"/>
        <v>C2</v>
      </c>
    </row>
    <row r="283" spans="1:15" s="32" customFormat="1" ht="30" customHeight="1" x14ac:dyDescent="0.2">
      <c r="A283" s="73" t="s">
        <v>1386</v>
      </c>
      <c r="B283" s="80" t="s">
        <v>684</v>
      </c>
      <c r="C283" s="79" t="s">
        <v>696</v>
      </c>
      <c r="D283" s="67"/>
      <c r="E283" s="91" t="s">
        <v>182</v>
      </c>
      <c r="F283" s="92"/>
      <c r="G283" s="149"/>
      <c r="H283" s="72">
        <f>ROUND(G283*F283,2)</f>
        <v>0</v>
      </c>
      <c r="I283" s="93" t="s">
        <v>1366</v>
      </c>
      <c r="J283" s="24" t="str">
        <f t="shared" ca="1" si="35"/>
        <v/>
      </c>
      <c r="K283" s="15" t="str">
        <f t="shared" si="39"/>
        <v>B174rl^1Less than 3 mm</v>
      </c>
      <c r="L283" s="16">
        <f>MATCH(K283,'Pay Items'!$K$1:$K$647,0)</f>
        <v>283</v>
      </c>
      <c r="M283" s="17" t="str">
        <f t="shared" ca="1" si="36"/>
        <v>F0</v>
      </c>
      <c r="N283" s="17" t="str">
        <f t="shared" ca="1" si="37"/>
        <v>C2</v>
      </c>
      <c r="O283" s="17" t="str">
        <f t="shared" ca="1" si="38"/>
        <v>C2</v>
      </c>
    </row>
    <row r="284" spans="1:15" s="32" customFormat="1" ht="30" customHeight="1" x14ac:dyDescent="0.2">
      <c r="A284" s="73" t="s">
        <v>1387</v>
      </c>
      <c r="B284" s="80" t="s">
        <v>686</v>
      </c>
      <c r="C284" s="79" t="s">
        <v>697</v>
      </c>
      <c r="D284" s="67"/>
      <c r="E284" s="91" t="s">
        <v>182</v>
      </c>
      <c r="F284" s="92"/>
      <c r="G284" s="149"/>
      <c r="H284" s="72">
        <f>ROUND(G284*F284,2)</f>
        <v>0</v>
      </c>
      <c r="I284" s="93" t="s">
        <v>1366</v>
      </c>
      <c r="J284" s="24" t="str">
        <f t="shared" ca="1" si="35"/>
        <v/>
      </c>
      <c r="K284" s="15" t="str">
        <f t="shared" si="39"/>
        <v>B174rl^23 m to 30 mm</v>
      </c>
      <c r="L284" s="16">
        <f>MATCH(K284,'Pay Items'!$K$1:$K$647,0)</f>
        <v>284</v>
      </c>
      <c r="M284" s="17" t="str">
        <f t="shared" ca="1" si="36"/>
        <v>F0</v>
      </c>
      <c r="N284" s="17" t="str">
        <f t="shared" ca="1" si="37"/>
        <v>C2</v>
      </c>
      <c r="O284" s="17" t="str">
        <f t="shared" ca="1" si="38"/>
        <v>C2</v>
      </c>
    </row>
    <row r="285" spans="1:15" s="32" customFormat="1" ht="30" customHeight="1" x14ac:dyDescent="0.2">
      <c r="A285" s="73" t="s">
        <v>1388</v>
      </c>
      <c r="B285" s="80" t="s">
        <v>698</v>
      </c>
      <c r="C285" s="79" t="s">
        <v>700</v>
      </c>
      <c r="D285" s="67" t="s">
        <v>173</v>
      </c>
      <c r="E285" s="91" t="s">
        <v>182</v>
      </c>
      <c r="F285" s="92"/>
      <c r="G285" s="149"/>
      <c r="H285" s="72">
        <f>ROUND(G285*F285,2)</f>
        <v>0</v>
      </c>
      <c r="I285" s="93" t="s">
        <v>1366</v>
      </c>
      <c r="J285" s="24" t="str">
        <f t="shared" ca="1" si="35"/>
        <v/>
      </c>
      <c r="K285" s="15" t="str">
        <f t="shared" si="39"/>
        <v>B174rl^3Greater than 30 mm</v>
      </c>
      <c r="L285" s="16">
        <f>MATCH(K285,'Pay Items'!$K$1:$K$647,0)</f>
        <v>285</v>
      </c>
      <c r="M285" s="17" t="str">
        <f t="shared" ca="1" si="36"/>
        <v>F0</v>
      </c>
      <c r="N285" s="17" t="str">
        <f t="shared" ca="1" si="37"/>
        <v>C2</v>
      </c>
      <c r="O285" s="17" t="str">
        <f t="shared" ca="1" si="38"/>
        <v>C2</v>
      </c>
    </row>
    <row r="286" spans="1:15" s="32" customFormat="1" ht="69.95" customHeight="1" x14ac:dyDescent="0.2">
      <c r="A286" s="73" t="s">
        <v>835</v>
      </c>
      <c r="B286" s="78" t="s">
        <v>346</v>
      </c>
      <c r="C286" s="79" t="s">
        <v>1389</v>
      </c>
      <c r="D286" s="67" t="s">
        <v>331</v>
      </c>
      <c r="E286" s="91"/>
      <c r="F286" s="95"/>
      <c r="G286" s="150"/>
      <c r="H286" s="72"/>
      <c r="I286" s="93" t="s">
        <v>1231</v>
      </c>
      <c r="J286" s="24" t="str">
        <f t="shared" ca="1" si="35"/>
        <v>LOCKED</v>
      </c>
      <c r="K286" s="15" t="str">
        <f t="shared" si="39"/>
        <v>B178rlType ^ Concrete Curb and Gutter (^ mm reveal ht, Lip Curb, Integral, 600 mm width, 150 mm Plain Concrete Pavement)SD-200</v>
      </c>
      <c r="L286" s="16">
        <f>MATCH(K286,'Pay Items'!$K$1:$K$647,0)</f>
        <v>286</v>
      </c>
      <c r="M286" s="17" t="str">
        <f t="shared" ca="1" si="36"/>
        <v>F0</v>
      </c>
      <c r="N286" s="17" t="str">
        <f t="shared" ca="1" si="37"/>
        <v>G</v>
      </c>
      <c r="O286" s="17" t="str">
        <f t="shared" ca="1" si="38"/>
        <v>C2</v>
      </c>
    </row>
    <row r="287" spans="1:15" s="32" customFormat="1" ht="69.95" customHeight="1" x14ac:dyDescent="0.2">
      <c r="A287" s="73" t="s">
        <v>1157</v>
      </c>
      <c r="B287" s="78" t="s">
        <v>960</v>
      </c>
      <c r="C287" s="79" t="s">
        <v>1390</v>
      </c>
      <c r="D287" s="67" t="s">
        <v>331</v>
      </c>
      <c r="E287" s="91"/>
      <c r="F287" s="95"/>
      <c r="G287" s="150"/>
      <c r="H287" s="72"/>
      <c r="I287" s="93" t="s">
        <v>572</v>
      </c>
      <c r="J287" s="24" t="str">
        <f t="shared" ca="1" si="35"/>
        <v>LOCKED</v>
      </c>
      <c r="K287" s="15" t="str">
        <f t="shared" si="39"/>
        <v>B178rlAType ^ Concrete Curb and Gutter (150 mm reveal ht, Lip Curb, Integral, 600 mm width, 150 mm Plain Concrete Pavement)SD-200</v>
      </c>
      <c r="L287" s="16">
        <f>MATCH(K287,'Pay Items'!$K$1:$K$647,0)</f>
        <v>287</v>
      </c>
      <c r="M287" s="17" t="str">
        <f t="shared" ca="1" si="36"/>
        <v>F0</v>
      </c>
      <c r="N287" s="17" t="str">
        <f t="shared" ca="1" si="37"/>
        <v>G</v>
      </c>
      <c r="O287" s="17" t="str">
        <f t="shared" ca="1" si="38"/>
        <v>C2</v>
      </c>
    </row>
    <row r="288" spans="1:15" s="32" customFormat="1" ht="69.95" customHeight="1" x14ac:dyDescent="0.2">
      <c r="A288" s="73" t="s">
        <v>1158</v>
      </c>
      <c r="B288" s="78" t="s">
        <v>960</v>
      </c>
      <c r="C288" s="79" t="s">
        <v>1391</v>
      </c>
      <c r="D288" s="67" t="s">
        <v>331</v>
      </c>
      <c r="E288" s="91"/>
      <c r="F288" s="95"/>
      <c r="G288" s="150"/>
      <c r="H288" s="72"/>
      <c r="I288" s="93" t="s">
        <v>691</v>
      </c>
      <c r="J288" s="24" t="str">
        <f t="shared" ca="1" si="35"/>
        <v>LOCKED</v>
      </c>
      <c r="K288" s="15" t="str">
        <f t="shared" si="39"/>
        <v>B178rlBType ^ Concrete Curb and Gutter (180 mm reveal ht, Lip Curb, Integral, 600 mm width, 150 mm Plain Concrete Pavement)SD-200</v>
      </c>
      <c r="L288" s="16">
        <f>MATCH(K288,'Pay Items'!$K$1:$K$647,0)</f>
        <v>288</v>
      </c>
      <c r="M288" s="17" t="str">
        <f t="shared" ca="1" si="36"/>
        <v>F0</v>
      </c>
      <c r="N288" s="17" t="str">
        <f t="shared" ca="1" si="37"/>
        <v>G</v>
      </c>
      <c r="O288" s="17" t="str">
        <f t="shared" ca="1" si="38"/>
        <v>C2</v>
      </c>
    </row>
    <row r="289" spans="1:15" s="32" customFormat="1" ht="30" customHeight="1" x14ac:dyDescent="0.2">
      <c r="A289" s="73" t="s">
        <v>1392</v>
      </c>
      <c r="B289" s="80" t="s">
        <v>684</v>
      </c>
      <c r="C289" s="79" t="s">
        <v>696</v>
      </c>
      <c r="D289" s="67"/>
      <c r="E289" s="91" t="s">
        <v>182</v>
      </c>
      <c r="F289" s="92"/>
      <c r="G289" s="149"/>
      <c r="H289" s="72">
        <f t="shared" ref="H289:H304" si="41">ROUND(G289*F289,2)</f>
        <v>0</v>
      </c>
      <c r="I289" s="93" t="s">
        <v>1366</v>
      </c>
      <c r="J289" s="24" t="str">
        <f t="shared" ca="1" si="35"/>
        <v/>
      </c>
      <c r="K289" s="15" t="str">
        <f t="shared" si="39"/>
        <v>B178rl^1Less than 3 mm</v>
      </c>
      <c r="L289" s="16">
        <f>MATCH(K289,'Pay Items'!$K$1:$K$647,0)</f>
        <v>289</v>
      </c>
      <c r="M289" s="17" t="str">
        <f t="shared" ca="1" si="36"/>
        <v>F0</v>
      </c>
      <c r="N289" s="17" t="str">
        <f t="shared" ca="1" si="37"/>
        <v>C2</v>
      </c>
      <c r="O289" s="17" t="str">
        <f t="shared" ca="1" si="38"/>
        <v>C2</v>
      </c>
    </row>
    <row r="290" spans="1:15" s="32" customFormat="1" ht="30" customHeight="1" x14ac:dyDescent="0.2">
      <c r="A290" s="73" t="s">
        <v>1393</v>
      </c>
      <c r="B290" s="80" t="s">
        <v>686</v>
      </c>
      <c r="C290" s="79" t="s">
        <v>697</v>
      </c>
      <c r="D290" s="67"/>
      <c r="E290" s="91" t="s">
        <v>182</v>
      </c>
      <c r="F290" s="92"/>
      <c r="G290" s="149"/>
      <c r="H290" s="72">
        <f t="shared" si="41"/>
        <v>0</v>
      </c>
      <c r="I290" s="93" t="s">
        <v>1366</v>
      </c>
      <c r="J290" s="24" t="str">
        <f t="shared" ca="1" si="35"/>
        <v/>
      </c>
      <c r="K290" s="15" t="str">
        <f t="shared" si="39"/>
        <v>B178rl^23 m to 30 mm</v>
      </c>
      <c r="L290" s="16">
        <f>MATCH(K290,'Pay Items'!$K$1:$K$647,0)</f>
        <v>290</v>
      </c>
      <c r="M290" s="17" t="str">
        <f t="shared" ca="1" si="36"/>
        <v>F0</v>
      </c>
      <c r="N290" s="17" t="str">
        <f t="shared" ca="1" si="37"/>
        <v>C2</v>
      </c>
      <c r="O290" s="17" t="str">
        <f t="shared" ca="1" si="38"/>
        <v>C2</v>
      </c>
    </row>
    <row r="291" spans="1:15" s="32" customFormat="1" ht="30" customHeight="1" x14ac:dyDescent="0.2">
      <c r="A291" s="73" t="s">
        <v>1394</v>
      </c>
      <c r="B291" s="80" t="s">
        <v>698</v>
      </c>
      <c r="C291" s="79" t="s">
        <v>700</v>
      </c>
      <c r="D291" s="67" t="s">
        <v>173</v>
      </c>
      <c r="E291" s="91" t="s">
        <v>182</v>
      </c>
      <c r="F291" s="92"/>
      <c r="G291" s="149"/>
      <c r="H291" s="72">
        <f t="shared" si="41"/>
        <v>0</v>
      </c>
      <c r="I291" s="93" t="s">
        <v>1366</v>
      </c>
      <c r="J291" s="24" t="str">
        <f t="shared" ca="1" si="35"/>
        <v/>
      </c>
      <c r="K291" s="15" t="str">
        <f t="shared" si="39"/>
        <v>B178rl^3Greater than 30 mm</v>
      </c>
      <c r="L291" s="16">
        <f>MATCH(K291,'Pay Items'!$K$1:$K$647,0)</f>
        <v>291</v>
      </c>
      <c r="M291" s="17" t="str">
        <f t="shared" ca="1" si="36"/>
        <v>F0</v>
      </c>
      <c r="N291" s="17" t="str">
        <f t="shared" ca="1" si="37"/>
        <v>C2</v>
      </c>
      <c r="O291" s="17" t="str">
        <f t="shared" ca="1" si="38"/>
        <v>C2</v>
      </c>
    </row>
    <row r="292" spans="1:15" s="25" customFormat="1" ht="39.950000000000003" customHeight="1" x14ac:dyDescent="0.2">
      <c r="A292" s="73" t="s">
        <v>836</v>
      </c>
      <c r="B292" s="71" t="s">
        <v>348</v>
      </c>
      <c r="C292" s="60" t="s">
        <v>1395</v>
      </c>
      <c r="D292" s="61" t="s">
        <v>333</v>
      </c>
      <c r="E292" s="68" t="s">
        <v>182</v>
      </c>
      <c r="F292" s="69"/>
      <c r="G292" s="149"/>
      <c r="H292" s="64">
        <f t="shared" si="41"/>
        <v>0</v>
      </c>
      <c r="I292" s="65"/>
      <c r="J292" s="24" t="str">
        <f t="shared" ca="1" si="35"/>
        <v/>
      </c>
      <c r="K292" s="15" t="str">
        <f t="shared" si="39"/>
        <v>B182rlType ^ Concrete Lip Curb (40 mm reveal ht, Integral)SD-202Bm</v>
      </c>
      <c r="L292" s="16">
        <f>MATCH(K292,'Pay Items'!$K$1:$K$647,0)</f>
        <v>292</v>
      </c>
      <c r="M292" s="17" t="str">
        <f t="shared" ca="1" si="36"/>
        <v>F0</v>
      </c>
      <c r="N292" s="17" t="str">
        <f t="shared" ca="1" si="37"/>
        <v>C2</v>
      </c>
      <c r="O292" s="17" t="str">
        <f t="shared" ca="1" si="38"/>
        <v>C2</v>
      </c>
    </row>
    <row r="293" spans="1:15" s="25" customFormat="1" ht="39.950000000000003" customHeight="1" x14ac:dyDescent="0.2">
      <c r="A293" s="73" t="s">
        <v>837</v>
      </c>
      <c r="B293" s="71" t="s">
        <v>347</v>
      </c>
      <c r="C293" s="60" t="s">
        <v>1355</v>
      </c>
      <c r="D293" s="61" t="s">
        <v>334</v>
      </c>
      <c r="E293" s="68" t="s">
        <v>182</v>
      </c>
      <c r="F293" s="69"/>
      <c r="G293" s="149"/>
      <c r="H293" s="64">
        <f t="shared" si="41"/>
        <v>0</v>
      </c>
      <c r="I293" s="65" t="s">
        <v>1230</v>
      </c>
      <c r="J293" s="24" t="str">
        <f t="shared" ca="1" si="35"/>
        <v/>
      </c>
      <c r="K293" s="15" t="str">
        <f t="shared" si="39"/>
        <v>B183rlType ^ Concrete Modified Lip Curb (^ mm reveal ht, Dowelled)SD-202Cm</v>
      </c>
      <c r="L293" s="16">
        <f>MATCH(K293,'Pay Items'!$K$1:$K$647,0)</f>
        <v>293</v>
      </c>
      <c r="M293" s="17" t="str">
        <f t="shared" ca="1" si="36"/>
        <v>F0</v>
      </c>
      <c r="N293" s="17" t="str">
        <f t="shared" ca="1" si="37"/>
        <v>C2</v>
      </c>
      <c r="O293" s="17" t="str">
        <f t="shared" ca="1" si="38"/>
        <v>C2</v>
      </c>
    </row>
    <row r="294" spans="1:15" s="25" customFormat="1" ht="39.950000000000003" customHeight="1" x14ac:dyDescent="0.2">
      <c r="A294" s="73" t="s">
        <v>1159</v>
      </c>
      <c r="B294" s="71" t="s">
        <v>961</v>
      </c>
      <c r="C294" s="60" t="s">
        <v>1356</v>
      </c>
      <c r="D294" s="61" t="s">
        <v>334</v>
      </c>
      <c r="E294" s="68" t="s">
        <v>182</v>
      </c>
      <c r="F294" s="69"/>
      <c r="G294" s="149"/>
      <c r="H294" s="64">
        <f t="shared" si="41"/>
        <v>0</v>
      </c>
      <c r="I294" s="65" t="s">
        <v>572</v>
      </c>
      <c r="J294" s="24" t="str">
        <f t="shared" ca="1" si="35"/>
        <v/>
      </c>
      <c r="K294" s="15" t="str">
        <f t="shared" si="39"/>
        <v>B183rlAType ^ Concrete Modified Lip Curb (75 mm reveal ht, Dowelled)SD-202Cm</v>
      </c>
      <c r="L294" s="16">
        <f>MATCH(K294,'Pay Items'!$K$1:$K$647,0)</f>
        <v>294</v>
      </c>
      <c r="M294" s="17" t="str">
        <f t="shared" ca="1" si="36"/>
        <v>F0</v>
      </c>
      <c r="N294" s="17" t="str">
        <f t="shared" ca="1" si="37"/>
        <v>C2</v>
      </c>
      <c r="O294" s="17" t="str">
        <f t="shared" ca="1" si="38"/>
        <v>C2</v>
      </c>
    </row>
    <row r="295" spans="1:15" s="25" customFormat="1" ht="39.950000000000003" customHeight="1" x14ac:dyDescent="0.2">
      <c r="A295" s="73" t="s">
        <v>838</v>
      </c>
      <c r="B295" s="71" t="s">
        <v>207</v>
      </c>
      <c r="C295" s="60" t="s">
        <v>1357</v>
      </c>
      <c r="D295" s="61" t="s">
        <v>701</v>
      </c>
      <c r="E295" s="68" t="s">
        <v>182</v>
      </c>
      <c r="F295" s="69"/>
      <c r="G295" s="149"/>
      <c r="H295" s="64">
        <f t="shared" si="41"/>
        <v>0</v>
      </c>
      <c r="I295" s="65"/>
      <c r="J295" s="24" t="str">
        <f t="shared" ca="1" si="35"/>
        <v/>
      </c>
      <c r="K295" s="15" t="str">
        <f t="shared" si="39"/>
        <v>B184rlType ^ Concrete Curb Ramp (8-12 mm reveal ht, Integral)SD-229C,Dm</v>
      </c>
      <c r="L295" s="16">
        <f>MATCH(K295,'Pay Items'!$K$1:$K$647,0)</f>
        <v>295</v>
      </c>
      <c r="M295" s="17" t="str">
        <f t="shared" ca="1" si="36"/>
        <v>F0</v>
      </c>
      <c r="N295" s="17" t="str">
        <f t="shared" ca="1" si="37"/>
        <v>C2</v>
      </c>
      <c r="O295" s="17" t="str">
        <f t="shared" ca="1" si="38"/>
        <v>C2</v>
      </c>
    </row>
    <row r="296" spans="1:15" s="31" customFormat="1" ht="39.950000000000003" customHeight="1" x14ac:dyDescent="0.2">
      <c r="A296" s="73" t="s">
        <v>928</v>
      </c>
      <c r="B296" s="71" t="s">
        <v>349</v>
      </c>
      <c r="C296" s="60" t="s">
        <v>1358</v>
      </c>
      <c r="D296" s="61" t="s">
        <v>701</v>
      </c>
      <c r="E296" s="68" t="s">
        <v>182</v>
      </c>
      <c r="F296" s="69"/>
      <c r="G296" s="149"/>
      <c r="H296" s="64">
        <f t="shared" si="41"/>
        <v>0</v>
      </c>
      <c r="I296" s="65"/>
      <c r="J296" s="24" t="str">
        <f t="shared" ca="1" si="35"/>
        <v/>
      </c>
      <c r="K296" s="15" t="str">
        <f t="shared" si="39"/>
        <v>B184rlAType ^ Concrete Curb Ramp (8-12 mm reveal ht, Monolithic)SD-229C,Dm</v>
      </c>
      <c r="L296" s="16">
        <f>MATCH(K296,'Pay Items'!$K$1:$K$647,0)</f>
        <v>296</v>
      </c>
      <c r="M296" s="17" t="str">
        <f t="shared" ca="1" si="36"/>
        <v>F0</v>
      </c>
      <c r="N296" s="17" t="str">
        <f t="shared" ca="1" si="37"/>
        <v>C2</v>
      </c>
      <c r="O296" s="17" t="str">
        <f t="shared" ca="1" si="38"/>
        <v>C2</v>
      </c>
    </row>
    <row r="297" spans="1:15" s="25" customFormat="1" ht="39.950000000000003" customHeight="1" x14ac:dyDescent="0.2">
      <c r="A297" s="73" t="s">
        <v>839</v>
      </c>
      <c r="B297" s="71" t="s">
        <v>438</v>
      </c>
      <c r="C297" s="60" t="s">
        <v>1396</v>
      </c>
      <c r="D297" s="61" t="s">
        <v>335</v>
      </c>
      <c r="E297" s="68" t="s">
        <v>182</v>
      </c>
      <c r="F297" s="69"/>
      <c r="G297" s="149"/>
      <c r="H297" s="64">
        <f t="shared" si="41"/>
        <v>0</v>
      </c>
      <c r="I297" s="70" t="s">
        <v>1229</v>
      </c>
      <c r="J297" s="24" t="str">
        <f t="shared" ca="1" si="35"/>
        <v/>
      </c>
      <c r="K297" s="15" t="str">
        <f t="shared" si="39"/>
        <v>B185rlType ^ Concrete Safety Curb (^ mm reveal ht)SD-206Bm</v>
      </c>
      <c r="L297" s="16">
        <f>MATCH(K297,'Pay Items'!$K$1:$K$647,0)</f>
        <v>297</v>
      </c>
      <c r="M297" s="17" t="str">
        <f t="shared" ca="1" si="36"/>
        <v>F0</v>
      </c>
      <c r="N297" s="17" t="str">
        <f t="shared" ca="1" si="37"/>
        <v>C2</v>
      </c>
      <c r="O297" s="17" t="str">
        <f t="shared" ca="1" si="38"/>
        <v>C2</v>
      </c>
    </row>
    <row r="298" spans="1:15" s="25" customFormat="1" ht="54.95" customHeight="1" x14ac:dyDescent="0.2">
      <c r="A298" s="73" t="s">
        <v>929</v>
      </c>
      <c r="B298" s="71" t="s">
        <v>439</v>
      </c>
      <c r="C298" s="60" t="s">
        <v>1360</v>
      </c>
      <c r="D298" s="61" t="s">
        <v>690</v>
      </c>
      <c r="E298" s="68" t="s">
        <v>182</v>
      </c>
      <c r="F298" s="69"/>
      <c r="G298" s="149"/>
      <c r="H298" s="64">
        <f t="shared" si="41"/>
        <v>0</v>
      </c>
      <c r="I298" s="65" t="s">
        <v>691</v>
      </c>
      <c r="J298" s="24" t="str">
        <f t="shared" ca="1" si="35"/>
        <v/>
      </c>
      <c r="K298" s="15" t="str">
        <f t="shared" si="39"/>
        <v>B185rlAType ^ Concrete Splash Strip (180 mm reveal ht, Monolithic Barrier Curb, 750 mm width)SD-223Am</v>
      </c>
      <c r="L298" s="16">
        <f>MATCH(K298,'Pay Items'!$K$1:$K$647,0)</f>
        <v>298</v>
      </c>
      <c r="M298" s="17" t="str">
        <f t="shared" ca="1" si="36"/>
        <v>F0</v>
      </c>
      <c r="N298" s="17" t="str">
        <f t="shared" ca="1" si="37"/>
        <v>C2</v>
      </c>
      <c r="O298" s="17" t="str">
        <f t="shared" ca="1" si="38"/>
        <v>C2</v>
      </c>
    </row>
    <row r="299" spans="1:15" s="25" customFormat="1" ht="54.95" customHeight="1" x14ac:dyDescent="0.2">
      <c r="A299" s="73" t="s">
        <v>930</v>
      </c>
      <c r="B299" s="71" t="s">
        <v>440</v>
      </c>
      <c r="C299" s="60" t="s">
        <v>1361</v>
      </c>
      <c r="D299" s="61" t="s">
        <v>690</v>
      </c>
      <c r="E299" s="68" t="s">
        <v>182</v>
      </c>
      <c r="F299" s="69"/>
      <c r="G299" s="149"/>
      <c r="H299" s="64">
        <f t="shared" si="41"/>
        <v>0</v>
      </c>
      <c r="I299" s="65" t="s">
        <v>572</v>
      </c>
      <c r="J299" s="24" t="str">
        <f t="shared" ca="1" si="35"/>
        <v/>
      </c>
      <c r="K299" s="15" t="str">
        <f t="shared" si="39"/>
        <v>B185rlBType ^ Concrete Splash Strip (150 mm reveal ht, Monolithic Barrier Curb, 750 mm width)SD-223Am</v>
      </c>
      <c r="L299" s="16">
        <f>MATCH(K299,'Pay Items'!$K$1:$K$647,0)</f>
        <v>299</v>
      </c>
      <c r="M299" s="17" t="str">
        <f t="shared" ca="1" si="36"/>
        <v>F0</v>
      </c>
      <c r="N299" s="17" t="str">
        <f t="shared" ca="1" si="37"/>
        <v>C2</v>
      </c>
      <c r="O299" s="17" t="str">
        <f t="shared" ca="1" si="38"/>
        <v>C2</v>
      </c>
    </row>
    <row r="300" spans="1:15" s="25" customFormat="1" ht="54.95" customHeight="1" x14ac:dyDescent="0.2">
      <c r="A300" s="73" t="s">
        <v>931</v>
      </c>
      <c r="B300" s="71" t="s">
        <v>441</v>
      </c>
      <c r="C300" s="60" t="s">
        <v>1362</v>
      </c>
      <c r="D300" s="61" t="s">
        <v>1054</v>
      </c>
      <c r="E300" s="68" t="s">
        <v>182</v>
      </c>
      <c r="F300" s="69"/>
      <c r="G300" s="149"/>
      <c r="H300" s="64">
        <f t="shared" si="41"/>
        <v>0</v>
      </c>
      <c r="I300" s="65" t="s">
        <v>572</v>
      </c>
      <c r="J300" s="24" t="str">
        <f t="shared" ca="1" si="35"/>
        <v/>
      </c>
      <c r="K300" s="15" t="str">
        <f t="shared" si="39"/>
        <v>B185rlCType ^ Concrete Splash Strip (150 mm reveal ht, Monolithic Modified Barrier Curb, 750 mm width)SD-223ASD-203Bm</v>
      </c>
      <c r="L300" s="16">
        <f>MATCH(K300,'Pay Items'!$K$1:$K$647,0)</f>
        <v>300</v>
      </c>
      <c r="M300" s="17" t="str">
        <f t="shared" ca="1" si="36"/>
        <v>F0</v>
      </c>
      <c r="N300" s="17" t="str">
        <f t="shared" ca="1" si="37"/>
        <v>C2</v>
      </c>
      <c r="O300" s="17" t="str">
        <f t="shared" ca="1" si="38"/>
        <v>C2</v>
      </c>
    </row>
    <row r="301" spans="1:15" s="25" customFormat="1" ht="54.95" customHeight="1" x14ac:dyDescent="0.2">
      <c r="A301" s="73" t="s">
        <v>1055</v>
      </c>
      <c r="B301" s="71" t="s">
        <v>441</v>
      </c>
      <c r="C301" s="60" t="s">
        <v>1397</v>
      </c>
      <c r="D301" s="61" t="s">
        <v>1054</v>
      </c>
      <c r="E301" s="68" t="s">
        <v>182</v>
      </c>
      <c r="F301" s="69"/>
      <c r="G301" s="149"/>
      <c r="H301" s="64">
        <f t="shared" si="41"/>
        <v>0</v>
      </c>
      <c r="I301" s="65" t="s">
        <v>572</v>
      </c>
      <c r="J301" s="24" t="str">
        <f t="shared" ca="1" si="35"/>
        <v/>
      </c>
      <c r="K301" s="15" t="str">
        <f t="shared" si="39"/>
        <v>B185rlC1Type ^ Concrete Splash Strip (180 mm reveal ht, Monolithic Modified Barrier Curb, 750 mm width)SD-223ASD-203Bm</v>
      </c>
      <c r="L301" s="16">
        <f>MATCH(K301,'Pay Items'!$K$1:$K$647,0)</f>
        <v>301</v>
      </c>
      <c r="M301" s="17" t="str">
        <f t="shared" ca="1" si="36"/>
        <v>F0</v>
      </c>
      <c r="N301" s="17" t="str">
        <f t="shared" ca="1" si="37"/>
        <v>C2</v>
      </c>
      <c r="O301" s="17" t="str">
        <f t="shared" ca="1" si="38"/>
        <v>C2</v>
      </c>
    </row>
    <row r="302" spans="1:15" s="25" customFormat="1" ht="39.950000000000003" customHeight="1" x14ac:dyDescent="0.2">
      <c r="A302" s="73" t="s">
        <v>932</v>
      </c>
      <c r="B302" s="71" t="s">
        <v>301</v>
      </c>
      <c r="C302" s="60" t="s">
        <v>1363</v>
      </c>
      <c r="D302" s="61" t="s">
        <v>694</v>
      </c>
      <c r="E302" s="68" t="s">
        <v>182</v>
      </c>
      <c r="F302" s="69"/>
      <c r="G302" s="149"/>
      <c r="H302" s="64">
        <f t="shared" si="41"/>
        <v>0</v>
      </c>
      <c r="I302" s="65"/>
      <c r="J302" s="24" t="str">
        <f t="shared" ca="1" si="35"/>
        <v/>
      </c>
      <c r="K302" s="15" t="str">
        <f t="shared" si="39"/>
        <v>B185rlDType ^ Concrete Splash Strip, (Separate, 600 mm width)SD-223Bm</v>
      </c>
      <c r="L302" s="16">
        <f>MATCH(K302,'Pay Items'!$K$1:$K$647,0)</f>
        <v>302</v>
      </c>
      <c r="M302" s="17" t="str">
        <f t="shared" ca="1" si="36"/>
        <v>F0</v>
      </c>
      <c r="N302" s="17" t="str">
        <f t="shared" ca="1" si="37"/>
        <v>C2</v>
      </c>
      <c r="O302" s="17" t="str">
        <f t="shared" ca="1" si="38"/>
        <v>C2</v>
      </c>
    </row>
    <row r="303" spans="1:15" s="25" customFormat="1" ht="39.950000000000003" customHeight="1" x14ac:dyDescent="0.2">
      <c r="A303" s="73" t="s">
        <v>460</v>
      </c>
      <c r="B303" s="59" t="s">
        <v>442</v>
      </c>
      <c r="C303" s="60" t="s">
        <v>1398</v>
      </c>
      <c r="D303" s="134" t="s">
        <v>1586</v>
      </c>
      <c r="E303" s="68" t="s">
        <v>182</v>
      </c>
      <c r="F303" s="69"/>
      <c r="G303" s="149"/>
      <c r="H303" s="64">
        <f t="shared" si="41"/>
        <v>0</v>
      </c>
      <c r="I303" s="65" t="s">
        <v>1399</v>
      </c>
      <c r="J303" s="24" t="str">
        <f t="shared" ca="1" si="35"/>
        <v/>
      </c>
      <c r="K303" s="15" t="str">
        <f t="shared" si="39"/>
        <v>B188Supply and Installation of Dowel Assemblies ^CW 3310-R19m</v>
      </c>
      <c r="L303" s="16">
        <f>MATCH(K303,'Pay Items'!$K$1:$K$647,0)</f>
        <v>303</v>
      </c>
      <c r="M303" s="17" t="str">
        <f t="shared" ca="1" si="36"/>
        <v>F0</v>
      </c>
      <c r="N303" s="17" t="str">
        <f t="shared" ca="1" si="37"/>
        <v>C2</v>
      </c>
      <c r="O303" s="17" t="str">
        <f t="shared" ca="1" si="38"/>
        <v>C2</v>
      </c>
    </row>
    <row r="304" spans="1:15" s="25" customFormat="1" ht="39.950000000000003" customHeight="1" x14ac:dyDescent="0.2">
      <c r="A304" s="73" t="s">
        <v>461</v>
      </c>
      <c r="B304" s="59" t="s">
        <v>299</v>
      </c>
      <c r="C304" s="60" t="s">
        <v>165</v>
      </c>
      <c r="D304" s="61" t="s">
        <v>714</v>
      </c>
      <c r="E304" s="68" t="s">
        <v>178</v>
      </c>
      <c r="F304" s="69"/>
      <c r="G304" s="149"/>
      <c r="H304" s="64">
        <f t="shared" si="41"/>
        <v>0</v>
      </c>
      <c r="I304" s="65"/>
      <c r="J304" s="24" t="str">
        <f t="shared" ca="1" si="35"/>
        <v/>
      </c>
      <c r="K304" s="15" t="str">
        <f t="shared" si="39"/>
        <v>B189Regrading Existing Interlocking Paving StonesCW 3330-R5m²</v>
      </c>
      <c r="L304" s="16">
        <f>MATCH(K304,'Pay Items'!$K$1:$K$647,0)</f>
        <v>304</v>
      </c>
      <c r="M304" s="17" t="str">
        <f t="shared" ca="1" si="36"/>
        <v>F0</v>
      </c>
      <c r="N304" s="17" t="str">
        <f t="shared" ca="1" si="37"/>
        <v>C2</v>
      </c>
      <c r="O304" s="17" t="str">
        <f t="shared" ca="1" si="38"/>
        <v>C2</v>
      </c>
    </row>
    <row r="305" spans="1:15" s="25" customFormat="1" ht="39.950000000000003" customHeight="1" x14ac:dyDescent="0.2">
      <c r="A305" s="73" t="s">
        <v>462</v>
      </c>
      <c r="B305" s="59" t="s">
        <v>453</v>
      </c>
      <c r="C305" s="60" t="s">
        <v>350</v>
      </c>
      <c r="D305" s="61" t="s">
        <v>1585</v>
      </c>
      <c r="E305" s="68"/>
      <c r="F305" s="69"/>
      <c r="G305" s="64"/>
      <c r="H305" s="64"/>
      <c r="I305" s="65"/>
      <c r="J305" s="24" t="str">
        <f t="shared" ca="1" si="35"/>
        <v>LOCKED</v>
      </c>
      <c r="K305" s="15" t="str">
        <f t="shared" si="39"/>
        <v>B190Construction of Asphaltic Concrete OverlayCW 3410-R12, E^</v>
      </c>
      <c r="L305" s="16">
        <f>MATCH(K305,'Pay Items'!$K$1:$K$647,0)</f>
        <v>305</v>
      </c>
      <c r="M305" s="17" t="str">
        <f t="shared" ca="1" si="36"/>
        <v>F0</v>
      </c>
      <c r="N305" s="17" t="str">
        <f t="shared" ca="1" si="37"/>
        <v>C2</v>
      </c>
      <c r="O305" s="17" t="str">
        <f t="shared" ca="1" si="38"/>
        <v>C2</v>
      </c>
    </row>
    <row r="306" spans="1:15" s="25" customFormat="1" ht="30" customHeight="1" x14ac:dyDescent="0.2">
      <c r="A306" s="73" t="s">
        <v>463</v>
      </c>
      <c r="B306" s="71" t="s">
        <v>338</v>
      </c>
      <c r="C306" s="60" t="s">
        <v>351</v>
      </c>
      <c r="D306" s="61"/>
      <c r="E306" s="68"/>
      <c r="F306" s="69"/>
      <c r="G306" s="64"/>
      <c r="H306" s="64"/>
      <c r="I306" s="65"/>
      <c r="J306" s="24" t="str">
        <f t="shared" ca="1" si="35"/>
        <v>LOCKED</v>
      </c>
      <c r="K306" s="15" t="str">
        <f t="shared" si="39"/>
        <v>B191Main Line Paving</v>
      </c>
      <c r="L306" s="16">
        <f>MATCH(K306,'Pay Items'!$K$1:$K$647,0)</f>
        <v>306</v>
      </c>
      <c r="M306" s="17" t="str">
        <f t="shared" ca="1" si="36"/>
        <v>F0</v>
      </c>
      <c r="N306" s="17" t="str">
        <f t="shared" ca="1" si="37"/>
        <v>C2</v>
      </c>
      <c r="O306" s="17" t="str">
        <f t="shared" ca="1" si="38"/>
        <v>C2</v>
      </c>
    </row>
    <row r="307" spans="1:15" s="25" customFormat="1" ht="30" customHeight="1" x14ac:dyDescent="0.2">
      <c r="A307" s="73" t="s">
        <v>464</v>
      </c>
      <c r="B307" s="87" t="s">
        <v>684</v>
      </c>
      <c r="C307" s="60" t="s">
        <v>703</v>
      </c>
      <c r="D307" s="61"/>
      <c r="E307" s="68" t="s">
        <v>180</v>
      </c>
      <c r="F307" s="69"/>
      <c r="G307" s="149"/>
      <c r="H307" s="64">
        <f>ROUND(G307*F307,2)</f>
        <v>0</v>
      </c>
      <c r="I307" s="65"/>
      <c r="J307" s="24" t="str">
        <f t="shared" ca="1" si="35"/>
        <v/>
      </c>
      <c r="K307" s="15" t="str">
        <f t="shared" si="39"/>
        <v>B192Type Itonne</v>
      </c>
      <c r="L307" s="16">
        <f>MATCH(K307,'Pay Items'!$K$1:$K$647,0)</f>
        <v>307</v>
      </c>
      <c r="M307" s="17" t="str">
        <f t="shared" ca="1" si="36"/>
        <v>F0</v>
      </c>
      <c r="N307" s="17" t="str">
        <f t="shared" ca="1" si="37"/>
        <v>C2</v>
      </c>
      <c r="O307" s="17" t="str">
        <f t="shared" ca="1" si="38"/>
        <v>C2</v>
      </c>
    </row>
    <row r="308" spans="1:15" s="25" customFormat="1" ht="30" customHeight="1" x14ac:dyDescent="0.2">
      <c r="A308" s="73" t="s">
        <v>465</v>
      </c>
      <c r="B308" s="87" t="s">
        <v>686</v>
      </c>
      <c r="C308" s="60" t="s">
        <v>702</v>
      </c>
      <c r="D308" s="61"/>
      <c r="E308" s="68" t="s">
        <v>180</v>
      </c>
      <c r="F308" s="69"/>
      <c r="G308" s="149"/>
      <c r="H308" s="64">
        <f>ROUND(G308*F308,2)</f>
        <v>0</v>
      </c>
      <c r="I308" s="65"/>
      <c r="J308" s="24" t="str">
        <f t="shared" ca="1" si="35"/>
        <v/>
      </c>
      <c r="K308" s="15" t="str">
        <f t="shared" si="39"/>
        <v>B193Type IAtonne</v>
      </c>
      <c r="L308" s="16">
        <f>MATCH(K308,'Pay Items'!$K$1:$K$647,0)</f>
        <v>308</v>
      </c>
      <c r="M308" s="17" t="str">
        <f t="shared" ca="1" si="36"/>
        <v>F0</v>
      </c>
      <c r="N308" s="17" t="str">
        <f t="shared" ca="1" si="37"/>
        <v>C2</v>
      </c>
      <c r="O308" s="17" t="str">
        <f t="shared" ca="1" si="38"/>
        <v>C2</v>
      </c>
    </row>
    <row r="309" spans="1:15" s="25" customFormat="1" ht="30" customHeight="1" x14ac:dyDescent="0.2">
      <c r="A309" s="73" t="s">
        <v>1565</v>
      </c>
      <c r="B309" s="87" t="s">
        <v>688</v>
      </c>
      <c r="C309" s="60" t="s">
        <v>1566</v>
      </c>
      <c r="D309" s="61"/>
      <c r="E309" s="68" t="s">
        <v>180</v>
      </c>
      <c r="F309" s="69"/>
      <c r="G309" s="149"/>
      <c r="H309" s="64">
        <f>ROUND(G309*F309,2)</f>
        <v>0</v>
      </c>
      <c r="I309" s="65"/>
      <c r="J309" s="24" t="str">
        <f t="shared" ref="J309:J372" ca="1" si="42">IF(CELL("protect",$G309)=1, "LOCKED", "")</f>
        <v/>
      </c>
      <c r="K309" s="15" t="str">
        <f t="shared" si="39"/>
        <v>B193AType MS1tonne</v>
      </c>
      <c r="L309" s="16">
        <f>MATCH(K309,'Pay Items'!$K$1:$K$647,0)</f>
        <v>309</v>
      </c>
      <c r="M309" s="17" t="str">
        <f t="shared" ref="M309:M372" ca="1" si="43">CELL("format",$F309)</f>
        <v>F0</v>
      </c>
      <c r="N309" s="17" t="str">
        <f t="shared" ref="N309:N372" ca="1" si="44">CELL("format",$G309)</f>
        <v>C2</v>
      </c>
      <c r="O309" s="17" t="str">
        <f t="shared" ref="O309:O372" ca="1" si="45">CELL("format",$H309)</f>
        <v>C2</v>
      </c>
    </row>
    <row r="310" spans="1:15" s="25" customFormat="1" ht="30" customHeight="1" x14ac:dyDescent="0.2">
      <c r="A310" s="73" t="s">
        <v>1567</v>
      </c>
      <c r="B310" s="87" t="s">
        <v>710</v>
      </c>
      <c r="C310" s="60" t="s">
        <v>1568</v>
      </c>
      <c r="D310" s="61"/>
      <c r="E310" s="68" t="s">
        <v>180</v>
      </c>
      <c r="F310" s="69"/>
      <c r="G310" s="149"/>
      <c r="H310" s="64">
        <f>ROUND(G310*F310,2)</f>
        <v>0</v>
      </c>
      <c r="I310" s="65"/>
      <c r="J310" s="24" t="str">
        <f t="shared" ca="1" si="42"/>
        <v/>
      </c>
      <c r="K310" s="15" t="str">
        <f t="shared" ref="K310:K373" si="46">CLEAN(CONCATENATE(TRIM($A310),TRIM($C310),IF(LEFT($D310)&lt;&gt;"E",TRIM($D310),),TRIM($E310)))</f>
        <v>B193BType MS2tonne</v>
      </c>
      <c r="L310" s="16">
        <f>MATCH(K310,'Pay Items'!$K$1:$K$647,0)</f>
        <v>310</v>
      </c>
      <c r="M310" s="17" t="str">
        <f t="shared" ca="1" si="43"/>
        <v>F0</v>
      </c>
      <c r="N310" s="17" t="str">
        <f t="shared" ca="1" si="44"/>
        <v>C2</v>
      </c>
      <c r="O310" s="17" t="str">
        <f t="shared" ca="1" si="45"/>
        <v>C2</v>
      </c>
    </row>
    <row r="311" spans="1:15" s="25" customFormat="1" ht="30" customHeight="1" x14ac:dyDescent="0.2">
      <c r="A311" s="73" t="s">
        <v>466</v>
      </c>
      <c r="B311" s="71" t="s">
        <v>339</v>
      </c>
      <c r="C311" s="60" t="s">
        <v>352</v>
      </c>
      <c r="D311" s="61"/>
      <c r="E311" s="68"/>
      <c r="F311" s="69"/>
      <c r="G311" s="64"/>
      <c r="H311" s="64"/>
      <c r="I311" s="65"/>
      <c r="J311" s="24" t="str">
        <f t="shared" ca="1" si="42"/>
        <v>LOCKED</v>
      </c>
      <c r="K311" s="15" t="str">
        <f t="shared" si="46"/>
        <v>B194Tie-ins and Approaches</v>
      </c>
      <c r="L311" s="16">
        <f>MATCH(K311,'Pay Items'!$K$1:$K$647,0)</f>
        <v>311</v>
      </c>
      <c r="M311" s="17" t="str">
        <f t="shared" ca="1" si="43"/>
        <v>F0</v>
      </c>
      <c r="N311" s="17" t="str">
        <f t="shared" ca="1" si="44"/>
        <v>C2</v>
      </c>
      <c r="O311" s="17" t="str">
        <f t="shared" ca="1" si="45"/>
        <v>C2</v>
      </c>
    </row>
    <row r="312" spans="1:15" s="25" customFormat="1" ht="30" customHeight="1" x14ac:dyDescent="0.2">
      <c r="A312" s="73" t="s">
        <v>467</v>
      </c>
      <c r="B312" s="87" t="s">
        <v>684</v>
      </c>
      <c r="C312" s="60" t="s">
        <v>702</v>
      </c>
      <c r="D312" s="61"/>
      <c r="E312" s="68" t="s">
        <v>180</v>
      </c>
      <c r="F312" s="69"/>
      <c r="G312" s="149"/>
      <c r="H312" s="64">
        <f t="shared" ref="H312:H318" si="47">ROUND(G312*F312,2)</f>
        <v>0</v>
      </c>
      <c r="I312" s="65"/>
      <c r="J312" s="24" t="str">
        <f t="shared" ca="1" si="42"/>
        <v/>
      </c>
      <c r="K312" s="15" t="str">
        <f t="shared" si="46"/>
        <v>B195Type IAtonne</v>
      </c>
      <c r="L312" s="16">
        <f>MATCH(K312,'Pay Items'!$K$1:$K$647,0)</f>
        <v>312</v>
      </c>
      <c r="M312" s="17" t="str">
        <f t="shared" ca="1" si="43"/>
        <v>F0</v>
      </c>
      <c r="N312" s="17" t="str">
        <f t="shared" ca="1" si="44"/>
        <v>C2</v>
      </c>
      <c r="O312" s="17" t="str">
        <f t="shared" ca="1" si="45"/>
        <v>C2</v>
      </c>
    </row>
    <row r="313" spans="1:15" s="25" customFormat="1" ht="30" customHeight="1" x14ac:dyDescent="0.2">
      <c r="A313" s="73" t="s">
        <v>1569</v>
      </c>
      <c r="B313" s="87" t="s">
        <v>686</v>
      </c>
      <c r="C313" s="60" t="s">
        <v>1566</v>
      </c>
      <c r="D313" s="61"/>
      <c r="E313" s="68" t="s">
        <v>180</v>
      </c>
      <c r="F313" s="69"/>
      <c r="G313" s="149"/>
      <c r="H313" s="64">
        <f t="shared" si="47"/>
        <v>0</v>
      </c>
      <c r="I313" s="65"/>
      <c r="J313" s="24" t="str">
        <f t="shared" ca="1" si="42"/>
        <v/>
      </c>
      <c r="K313" s="15" t="str">
        <f t="shared" si="46"/>
        <v>B195AType MS1tonne</v>
      </c>
      <c r="L313" s="16">
        <f>MATCH(K313,'Pay Items'!$K$1:$K$647,0)</f>
        <v>313</v>
      </c>
      <c r="M313" s="17" t="str">
        <f t="shared" ca="1" si="43"/>
        <v>F0</v>
      </c>
      <c r="N313" s="17" t="str">
        <f t="shared" ca="1" si="44"/>
        <v>C2</v>
      </c>
      <c r="O313" s="17" t="str">
        <f t="shared" ca="1" si="45"/>
        <v>C2</v>
      </c>
    </row>
    <row r="314" spans="1:15" s="25" customFormat="1" ht="30" customHeight="1" x14ac:dyDescent="0.2">
      <c r="A314" s="73" t="s">
        <v>1570</v>
      </c>
      <c r="B314" s="87" t="s">
        <v>688</v>
      </c>
      <c r="C314" s="60" t="s">
        <v>1568</v>
      </c>
      <c r="D314" s="61"/>
      <c r="E314" s="68" t="s">
        <v>180</v>
      </c>
      <c r="F314" s="69"/>
      <c r="G314" s="149"/>
      <c r="H314" s="64">
        <f t="shared" si="47"/>
        <v>0</v>
      </c>
      <c r="I314" s="65"/>
      <c r="J314" s="24" t="str">
        <f t="shared" ca="1" si="42"/>
        <v/>
      </c>
      <c r="K314" s="15" t="str">
        <f t="shared" si="46"/>
        <v>B195BType MS2tonne</v>
      </c>
      <c r="L314" s="16">
        <f>MATCH(K314,'Pay Items'!$K$1:$K$647,0)</f>
        <v>314</v>
      </c>
      <c r="M314" s="17" t="str">
        <f t="shared" ca="1" si="43"/>
        <v>F0</v>
      </c>
      <c r="N314" s="17" t="str">
        <f t="shared" ca="1" si="44"/>
        <v>C2</v>
      </c>
      <c r="O314" s="17" t="str">
        <f t="shared" ca="1" si="45"/>
        <v>C2</v>
      </c>
    </row>
    <row r="315" spans="1:15" s="25" customFormat="1" ht="30" customHeight="1" x14ac:dyDescent="0.2">
      <c r="A315" s="73" t="s">
        <v>468</v>
      </c>
      <c r="B315" s="87" t="s">
        <v>710</v>
      </c>
      <c r="C315" s="60" t="s">
        <v>703</v>
      </c>
      <c r="D315" s="61"/>
      <c r="E315" s="68" t="s">
        <v>180</v>
      </c>
      <c r="F315" s="69"/>
      <c r="G315" s="149"/>
      <c r="H315" s="64">
        <f t="shared" si="47"/>
        <v>0</v>
      </c>
      <c r="I315" s="65"/>
      <c r="J315" s="24" t="str">
        <f t="shared" ca="1" si="42"/>
        <v/>
      </c>
      <c r="K315" s="15" t="str">
        <f t="shared" si="46"/>
        <v>B196Type Itonne</v>
      </c>
      <c r="L315" s="16">
        <f>MATCH(K315,'Pay Items'!$K$1:$K$647,0)</f>
        <v>315</v>
      </c>
      <c r="M315" s="17" t="str">
        <f t="shared" ca="1" si="43"/>
        <v>F0</v>
      </c>
      <c r="N315" s="17" t="str">
        <f t="shared" ca="1" si="44"/>
        <v>C2</v>
      </c>
      <c r="O315" s="17" t="str">
        <f t="shared" ca="1" si="45"/>
        <v>C2</v>
      </c>
    </row>
    <row r="316" spans="1:15" s="25" customFormat="1" ht="30" customHeight="1" x14ac:dyDescent="0.2">
      <c r="A316" s="73" t="s">
        <v>469</v>
      </c>
      <c r="B316" s="87" t="s">
        <v>1034</v>
      </c>
      <c r="C316" s="60" t="s">
        <v>704</v>
      </c>
      <c r="D316" s="61"/>
      <c r="E316" s="68" t="s">
        <v>180</v>
      </c>
      <c r="F316" s="69"/>
      <c r="G316" s="149"/>
      <c r="H316" s="64">
        <f t="shared" si="47"/>
        <v>0</v>
      </c>
      <c r="I316" s="65"/>
      <c r="J316" s="24" t="str">
        <f t="shared" ca="1" si="42"/>
        <v/>
      </c>
      <c r="K316" s="15" t="str">
        <f t="shared" si="46"/>
        <v>B197Type IItonne</v>
      </c>
      <c r="L316" s="16">
        <f>MATCH(K316,'Pay Items'!$K$1:$K$647,0)</f>
        <v>316</v>
      </c>
      <c r="M316" s="17" t="str">
        <f t="shared" ca="1" si="43"/>
        <v>F0</v>
      </c>
      <c r="N316" s="17" t="str">
        <f t="shared" ca="1" si="44"/>
        <v>C2</v>
      </c>
      <c r="O316" s="17" t="str">
        <f t="shared" ca="1" si="45"/>
        <v>C2</v>
      </c>
    </row>
    <row r="317" spans="1:15" s="25" customFormat="1" ht="39.950000000000003" customHeight="1" x14ac:dyDescent="0.2">
      <c r="A317" s="73" t="s">
        <v>470</v>
      </c>
      <c r="B317" s="59" t="s">
        <v>600</v>
      </c>
      <c r="C317" s="60" t="s">
        <v>195</v>
      </c>
      <c r="D317" s="61" t="s">
        <v>1053</v>
      </c>
      <c r="E317" s="68" t="s">
        <v>180</v>
      </c>
      <c r="F317" s="69"/>
      <c r="G317" s="149"/>
      <c r="H317" s="64">
        <f t="shared" si="47"/>
        <v>0</v>
      </c>
      <c r="I317" s="65"/>
      <c r="J317" s="24" t="str">
        <f t="shared" ca="1" si="42"/>
        <v/>
      </c>
      <c r="K317" s="15" t="str">
        <f t="shared" si="46"/>
        <v>B198Construction of Asphaltic Concrete Base Course (Type III)CW 3410-R12tonne</v>
      </c>
      <c r="L317" s="16">
        <f>MATCH(K317,'Pay Items'!$K$1:$K$647,0)</f>
        <v>317</v>
      </c>
      <c r="M317" s="17" t="str">
        <f t="shared" ca="1" si="43"/>
        <v>F0</v>
      </c>
      <c r="N317" s="17" t="str">
        <f t="shared" ca="1" si="44"/>
        <v>C2</v>
      </c>
      <c r="O317" s="17" t="str">
        <f t="shared" ca="1" si="45"/>
        <v>C2</v>
      </c>
    </row>
    <row r="318" spans="1:15" s="25" customFormat="1" ht="39.950000000000003" customHeight="1" x14ac:dyDescent="0.2">
      <c r="A318" s="73" t="s">
        <v>471</v>
      </c>
      <c r="B318" s="59" t="s">
        <v>858</v>
      </c>
      <c r="C318" s="60" t="s">
        <v>353</v>
      </c>
      <c r="D318" s="61" t="s">
        <v>1585</v>
      </c>
      <c r="E318" s="68" t="s">
        <v>178</v>
      </c>
      <c r="F318" s="69"/>
      <c r="G318" s="149"/>
      <c r="H318" s="64">
        <f t="shared" si="47"/>
        <v>0</v>
      </c>
      <c r="I318" s="65"/>
      <c r="J318" s="24" t="str">
        <f t="shared" ca="1" si="42"/>
        <v/>
      </c>
      <c r="K318" s="15" t="str">
        <f t="shared" si="46"/>
        <v>B199Construction of Asphalt PatchesCW 3410-R12, E^m²</v>
      </c>
      <c r="L318" s="16">
        <f>MATCH(K318,'Pay Items'!$K$1:$K$647,0)</f>
        <v>318</v>
      </c>
      <c r="M318" s="17" t="str">
        <f t="shared" ca="1" si="43"/>
        <v>F0</v>
      </c>
      <c r="N318" s="17" t="str">
        <f t="shared" ca="1" si="44"/>
        <v>C2</v>
      </c>
      <c r="O318" s="17" t="str">
        <f t="shared" ca="1" si="45"/>
        <v>C2</v>
      </c>
    </row>
    <row r="319" spans="1:15" s="25" customFormat="1" ht="30" customHeight="1" x14ac:dyDescent="0.2">
      <c r="A319" s="73" t="s">
        <v>472</v>
      </c>
      <c r="B319" s="59" t="s">
        <v>1587</v>
      </c>
      <c r="C319" s="60" t="s">
        <v>99</v>
      </c>
      <c r="D319" s="61" t="s">
        <v>941</v>
      </c>
      <c r="E319" s="68"/>
      <c r="F319" s="69"/>
      <c r="G319" s="150"/>
      <c r="H319" s="64"/>
      <c r="I319" s="65"/>
      <c r="J319" s="24" t="str">
        <f t="shared" ca="1" si="42"/>
        <v>LOCKED</v>
      </c>
      <c r="K319" s="15" t="str">
        <f t="shared" si="46"/>
        <v>B200Planing of PavementCW 3450-R6</v>
      </c>
      <c r="L319" s="16">
        <f>MATCH(K319,'Pay Items'!$K$1:$K$647,0)</f>
        <v>319</v>
      </c>
      <c r="M319" s="17" t="str">
        <f t="shared" ca="1" si="43"/>
        <v>F0</v>
      </c>
      <c r="N319" s="17" t="str">
        <f t="shared" ca="1" si="44"/>
        <v>G</v>
      </c>
      <c r="O319" s="17" t="str">
        <f t="shared" ca="1" si="45"/>
        <v>C2</v>
      </c>
    </row>
    <row r="320" spans="1:15" s="25" customFormat="1" ht="30" customHeight="1" x14ac:dyDescent="0.2">
      <c r="A320" s="73" t="s">
        <v>473</v>
      </c>
      <c r="B320" s="71" t="s">
        <v>338</v>
      </c>
      <c r="C320" s="60" t="s">
        <v>984</v>
      </c>
      <c r="D320" s="61" t="s">
        <v>173</v>
      </c>
      <c r="E320" s="68" t="s">
        <v>178</v>
      </c>
      <c r="F320" s="69"/>
      <c r="G320" s="149"/>
      <c r="H320" s="64">
        <f t="shared" ref="H320:H331" si="48">ROUND(G320*F320,2)</f>
        <v>0</v>
      </c>
      <c r="I320" s="65"/>
      <c r="J320" s="24" t="str">
        <f t="shared" ca="1" si="42"/>
        <v/>
      </c>
      <c r="K320" s="15" t="str">
        <f t="shared" si="46"/>
        <v>B2011 - 50 mm Depth (Asphalt)m²</v>
      </c>
      <c r="L320" s="16">
        <f>MATCH(K320,'Pay Items'!$K$1:$K$647,0)</f>
        <v>320</v>
      </c>
      <c r="M320" s="17" t="str">
        <f t="shared" ca="1" si="43"/>
        <v>F0</v>
      </c>
      <c r="N320" s="17" t="str">
        <f t="shared" ca="1" si="44"/>
        <v>C2</v>
      </c>
      <c r="O320" s="17" t="str">
        <f t="shared" ca="1" si="45"/>
        <v>C2</v>
      </c>
    </row>
    <row r="321" spans="1:15" s="25" customFormat="1" ht="30" customHeight="1" x14ac:dyDescent="0.2">
      <c r="A321" s="73" t="s">
        <v>474</v>
      </c>
      <c r="B321" s="71" t="s">
        <v>339</v>
      </c>
      <c r="C321" s="60" t="s">
        <v>94</v>
      </c>
      <c r="D321" s="61" t="s">
        <v>173</v>
      </c>
      <c r="E321" s="68" t="s">
        <v>178</v>
      </c>
      <c r="F321" s="69"/>
      <c r="G321" s="149"/>
      <c r="H321" s="64">
        <f t="shared" si="48"/>
        <v>0</v>
      </c>
      <c r="I321" s="65"/>
      <c r="J321" s="24" t="str">
        <f t="shared" ca="1" si="42"/>
        <v/>
      </c>
      <c r="K321" s="15" t="str">
        <f t="shared" si="46"/>
        <v>B20250 - 100 mm Depth (Asphalt)m²</v>
      </c>
      <c r="L321" s="16">
        <f>MATCH(K321,'Pay Items'!$K$1:$K$647,0)</f>
        <v>321</v>
      </c>
      <c r="M321" s="17" t="str">
        <f t="shared" ca="1" si="43"/>
        <v>F0</v>
      </c>
      <c r="N321" s="17" t="str">
        <f t="shared" ca="1" si="44"/>
        <v>C2</v>
      </c>
      <c r="O321" s="17" t="str">
        <f t="shared" ca="1" si="45"/>
        <v>C2</v>
      </c>
    </row>
    <row r="322" spans="1:15" s="25" customFormat="1" ht="30" customHeight="1" x14ac:dyDescent="0.2">
      <c r="A322" s="73" t="s">
        <v>554</v>
      </c>
      <c r="B322" s="71" t="s">
        <v>340</v>
      </c>
      <c r="C322" s="60" t="s">
        <v>985</v>
      </c>
      <c r="D322" s="61" t="s">
        <v>173</v>
      </c>
      <c r="E322" s="68" t="s">
        <v>178</v>
      </c>
      <c r="F322" s="69"/>
      <c r="G322" s="149"/>
      <c r="H322" s="64">
        <f t="shared" si="48"/>
        <v>0</v>
      </c>
      <c r="I322" s="65"/>
      <c r="J322" s="24" t="str">
        <f t="shared" ca="1" si="42"/>
        <v/>
      </c>
      <c r="K322" s="15" t="str">
        <f t="shared" si="46"/>
        <v>B2031 - 50 mm Depth (Concrete)m²</v>
      </c>
      <c r="L322" s="16">
        <f>MATCH(K322,'Pay Items'!$K$1:$K$647,0)</f>
        <v>322</v>
      </c>
      <c r="M322" s="17" t="str">
        <f t="shared" ca="1" si="43"/>
        <v>F0</v>
      </c>
      <c r="N322" s="17" t="str">
        <f t="shared" ca="1" si="44"/>
        <v>C2</v>
      </c>
      <c r="O322" s="17" t="str">
        <f t="shared" ca="1" si="45"/>
        <v>C2</v>
      </c>
    </row>
    <row r="323" spans="1:15" s="25" customFormat="1" ht="30" customHeight="1" x14ac:dyDescent="0.2">
      <c r="A323" s="73" t="s">
        <v>555</v>
      </c>
      <c r="B323" s="71" t="s">
        <v>341</v>
      </c>
      <c r="C323" s="60" t="s">
        <v>95</v>
      </c>
      <c r="D323" s="61" t="s">
        <v>173</v>
      </c>
      <c r="E323" s="68" t="s">
        <v>178</v>
      </c>
      <c r="F323" s="69"/>
      <c r="G323" s="149"/>
      <c r="H323" s="64">
        <f t="shared" si="48"/>
        <v>0</v>
      </c>
      <c r="I323" s="65"/>
      <c r="J323" s="24" t="str">
        <f t="shared" ca="1" si="42"/>
        <v/>
      </c>
      <c r="K323" s="15" t="str">
        <f t="shared" si="46"/>
        <v>B20450 - 100 mm Depth (Concrete)m²</v>
      </c>
      <c r="L323" s="16">
        <f>MATCH(K323,'Pay Items'!$K$1:$K$647,0)</f>
        <v>323</v>
      </c>
      <c r="M323" s="17" t="str">
        <f t="shared" ca="1" si="43"/>
        <v>F0</v>
      </c>
      <c r="N323" s="17" t="str">
        <f t="shared" ca="1" si="44"/>
        <v>C2</v>
      </c>
      <c r="O323" s="17" t="str">
        <f t="shared" ca="1" si="45"/>
        <v>C2</v>
      </c>
    </row>
    <row r="324" spans="1:15" s="25" customFormat="1" ht="39.950000000000003" customHeight="1" x14ac:dyDescent="0.2">
      <c r="A324" s="73" t="s">
        <v>556</v>
      </c>
      <c r="B324" s="96" t="s">
        <v>1588</v>
      </c>
      <c r="C324" s="79" t="s">
        <v>563</v>
      </c>
      <c r="D324" s="67" t="s">
        <v>1205</v>
      </c>
      <c r="E324" s="91" t="s">
        <v>178</v>
      </c>
      <c r="F324" s="86"/>
      <c r="G324" s="149"/>
      <c r="H324" s="64">
        <f t="shared" si="48"/>
        <v>0</v>
      </c>
      <c r="I324" s="70"/>
      <c r="J324" s="24" t="str">
        <f t="shared" ca="1" si="42"/>
        <v/>
      </c>
      <c r="K324" s="15" t="str">
        <f t="shared" si="46"/>
        <v>B205Moisture Barrier/Stress Absorption Geotextile Fabricm²</v>
      </c>
      <c r="L324" s="16">
        <f>MATCH(K324,'Pay Items'!$K$1:$K$647,0)</f>
        <v>324</v>
      </c>
      <c r="M324" s="17" t="str">
        <f t="shared" ca="1" si="43"/>
        <v>F0</v>
      </c>
      <c r="N324" s="17" t="str">
        <f t="shared" ca="1" si="44"/>
        <v>C2</v>
      </c>
      <c r="O324" s="17" t="str">
        <f t="shared" ca="1" si="45"/>
        <v>C2</v>
      </c>
    </row>
    <row r="325" spans="1:15" s="25" customFormat="1" ht="39.950000000000003" customHeight="1" x14ac:dyDescent="0.2">
      <c r="A325" s="73" t="s">
        <v>557</v>
      </c>
      <c r="B325" s="59" t="s">
        <v>1589</v>
      </c>
      <c r="C325" s="60" t="s">
        <v>1270</v>
      </c>
      <c r="D325" s="61" t="s">
        <v>1400</v>
      </c>
      <c r="E325" s="68"/>
      <c r="F325" s="69"/>
      <c r="G325" s="150"/>
      <c r="H325" s="64"/>
      <c r="I325" s="70"/>
      <c r="J325" s="24" t="str">
        <f t="shared" ca="1" si="42"/>
        <v>LOCKED</v>
      </c>
      <c r="K325" s="15" t="str">
        <f t="shared" si="46"/>
        <v>B206Supply and Install Pavement Repair FabricCW 3140-R1</v>
      </c>
      <c r="L325" s="16">
        <f>MATCH(K325,'Pay Items'!$K$1:$K$647,0)</f>
        <v>325</v>
      </c>
      <c r="M325" s="17" t="str">
        <f t="shared" ca="1" si="43"/>
        <v>F0</v>
      </c>
      <c r="N325" s="17" t="str">
        <f t="shared" ca="1" si="44"/>
        <v>G</v>
      </c>
      <c r="O325" s="17" t="str">
        <f t="shared" ca="1" si="45"/>
        <v>C2</v>
      </c>
    </row>
    <row r="326" spans="1:15" s="25" customFormat="1" ht="30" customHeight="1" x14ac:dyDescent="0.2">
      <c r="A326" s="73" t="s">
        <v>1266</v>
      </c>
      <c r="B326" s="71" t="s">
        <v>338</v>
      </c>
      <c r="C326" s="60" t="s">
        <v>1268</v>
      </c>
      <c r="D326" s="61"/>
      <c r="E326" s="68" t="s">
        <v>178</v>
      </c>
      <c r="F326" s="86"/>
      <c r="G326" s="149"/>
      <c r="H326" s="64">
        <f t="shared" si="48"/>
        <v>0</v>
      </c>
      <c r="I326" s="70"/>
      <c r="J326" s="24" t="str">
        <f t="shared" ca="1" si="42"/>
        <v/>
      </c>
      <c r="K326" s="15" t="str">
        <f t="shared" si="46"/>
        <v>B206AType Am²</v>
      </c>
      <c r="L326" s="16">
        <f>MATCH(K326,'Pay Items'!$K$1:$K$647,0)</f>
        <v>326</v>
      </c>
      <c r="M326" s="17" t="str">
        <f t="shared" ca="1" si="43"/>
        <v>F0</v>
      </c>
      <c r="N326" s="17" t="str">
        <f t="shared" ca="1" si="44"/>
        <v>C2</v>
      </c>
      <c r="O326" s="17" t="str">
        <f t="shared" ca="1" si="45"/>
        <v>C2</v>
      </c>
    </row>
    <row r="327" spans="1:15" s="25" customFormat="1" ht="30" customHeight="1" x14ac:dyDescent="0.2">
      <c r="A327" s="73" t="s">
        <v>1267</v>
      </c>
      <c r="B327" s="71" t="s">
        <v>339</v>
      </c>
      <c r="C327" s="60" t="s">
        <v>1269</v>
      </c>
      <c r="D327" s="61"/>
      <c r="E327" s="68" t="s">
        <v>178</v>
      </c>
      <c r="F327" s="86"/>
      <c r="G327" s="149"/>
      <c r="H327" s="64">
        <f t="shared" si="48"/>
        <v>0</v>
      </c>
      <c r="I327" s="70"/>
      <c r="J327" s="24" t="str">
        <f t="shared" ca="1" si="42"/>
        <v/>
      </c>
      <c r="K327" s="15" t="str">
        <f t="shared" si="46"/>
        <v>B206BType Bm²</v>
      </c>
      <c r="L327" s="16">
        <f>MATCH(K327,'Pay Items'!$K$1:$K$647,0)</f>
        <v>327</v>
      </c>
      <c r="M327" s="17" t="str">
        <f t="shared" ca="1" si="43"/>
        <v>F0</v>
      </c>
      <c r="N327" s="17" t="str">
        <f t="shared" ca="1" si="44"/>
        <v>C2</v>
      </c>
      <c r="O327" s="17" t="str">
        <f t="shared" ca="1" si="45"/>
        <v>C2</v>
      </c>
    </row>
    <row r="328" spans="1:15" s="25" customFormat="1" ht="30" customHeight="1" x14ac:dyDescent="0.2">
      <c r="A328" s="73" t="s">
        <v>558</v>
      </c>
      <c r="B328" s="59" t="s">
        <v>1590</v>
      </c>
      <c r="C328" s="60" t="s">
        <v>198</v>
      </c>
      <c r="D328" s="61" t="s">
        <v>566</v>
      </c>
      <c r="E328" s="68" t="s">
        <v>178</v>
      </c>
      <c r="F328" s="69"/>
      <c r="G328" s="149"/>
      <c r="H328" s="64">
        <f t="shared" si="48"/>
        <v>0</v>
      </c>
      <c r="I328" s="65"/>
      <c r="J328" s="24" t="str">
        <f t="shared" ca="1" si="42"/>
        <v/>
      </c>
      <c r="K328" s="15" t="str">
        <f t="shared" si="46"/>
        <v>B207Pavement Patchingm²</v>
      </c>
      <c r="L328" s="16">
        <f>MATCH(K328,'Pay Items'!$K$1:$K$647,0)</f>
        <v>328</v>
      </c>
      <c r="M328" s="17" t="str">
        <f t="shared" ca="1" si="43"/>
        <v>F0</v>
      </c>
      <c r="N328" s="17" t="str">
        <f t="shared" ca="1" si="44"/>
        <v>C2</v>
      </c>
      <c r="O328" s="17" t="str">
        <f t="shared" ca="1" si="45"/>
        <v>C2</v>
      </c>
    </row>
    <row r="329" spans="1:15" s="25" customFormat="1" ht="30" customHeight="1" x14ac:dyDescent="0.2">
      <c r="A329" s="73" t="s">
        <v>559</v>
      </c>
      <c r="B329" s="59" t="s">
        <v>1595</v>
      </c>
      <c r="C329" s="60" t="s">
        <v>21</v>
      </c>
      <c r="D329" s="61" t="s">
        <v>1205</v>
      </c>
      <c r="E329" s="68" t="s">
        <v>178</v>
      </c>
      <c r="F329" s="86"/>
      <c r="G329" s="149"/>
      <c r="H329" s="64">
        <f t="shared" si="48"/>
        <v>0</v>
      </c>
      <c r="I329" s="65"/>
      <c r="J329" s="24" t="str">
        <f t="shared" ca="1" si="42"/>
        <v/>
      </c>
      <c r="K329" s="15" t="str">
        <f t="shared" si="46"/>
        <v>B208Crack and Seating Pavementm²</v>
      </c>
      <c r="L329" s="16">
        <f>MATCH(K329,'Pay Items'!$K$1:$K$647,0)</f>
        <v>329</v>
      </c>
      <c r="M329" s="17" t="str">
        <f t="shared" ca="1" si="43"/>
        <v>F0</v>
      </c>
      <c r="N329" s="17" t="str">
        <f t="shared" ca="1" si="44"/>
        <v>C2</v>
      </c>
      <c r="O329" s="17" t="str">
        <f t="shared" ca="1" si="45"/>
        <v>C2</v>
      </c>
    </row>
    <row r="330" spans="1:15" s="25" customFormat="1" ht="30" customHeight="1" x14ac:dyDescent="0.2">
      <c r="A330" s="73" t="s">
        <v>560</v>
      </c>
      <c r="B330" s="59" t="s">
        <v>1596</v>
      </c>
      <c r="C330" s="60" t="s">
        <v>564</v>
      </c>
      <c r="D330" s="61" t="s">
        <v>1205</v>
      </c>
      <c r="E330" s="68" t="s">
        <v>182</v>
      </c>
      <c r="F330" s="86"/>
      <c r="G330" s="149"/>
      <c r="H330" s="64">
        <f t="shared" si="48"/>
        <v>0</v>
      </c>
      <c r="I330" s="65"/>
      <c r="J330" s="24" t="str">
        <f t="shared" ca="1" si="42"/>
        <v/>
      </c>
      <c r="K330" s="15" t="str">
        <f t="shared" si="46"/>
        <v>B209Partial Depth Saw-Cuttingm</v>
      </c>
      <c r="L330" s="16">
        <f>MATCH(K330,'Pay Items'!$K$1:$K$647,0)</f>
        <v>330</v>
      </c>
      <c r="M330" s="17" t="str">
        <f t="shared" ca="1" si="43"/>
        <v>F0</v>
      </c>
      <c r="N330" s="17" t="str">
        <f t="shared" ca="1" si="44"/>
        <v>C2</v>
      </c>
      <c r="O330" s="17" t="str">
        <f t="shared" ca="1" si="45"/>
        <v>C2</v>
      </c>
    </row>
    <row r="331" spans="1:15" s="25" customFormat="1" ht="30" customHeight="1" x14ac:dyDescent="0.2">
      <c r="A331" s="73" t="s">
        <v>857</v>
      </c>
      <c r="B331" s="59" t="s">
        <v>1597</v>
      </c>
      <c r="C331" s="60" t="s">
        <v>891</v>
      </c>
      <c r="D331" s="61" t="s">
        <v>942</v>
      </c>
      <c r="E331" s="68" t="s">
        <v>181</v>
      </c>
      <c r="F331" s="86"/>
      <c r="G331" s="149"/>
      <c r="H331" s="64">
        <f t="shared" si="48"/>
        <v>0</v>
      </c>
      <c r="I331" s="65"/>
      <c r="J331" s="24" t="str">
        <f t="shared" ca="1" si="42"/>
        <v/>
      </c>
      <c r="K331" s="15" t="str">
        <f t="shared" si="46"/>
        <v>B219Detectable Warning Surface TilesCW 3326-R3each</v>
      </c>
      <c r="L331" s="16">
        <f>MATCH(K331,'Pay Items'!$K$1:$K$647,0)</f>
        <v>331</v>
      </c>
      <c r="M331" s="17" t="str">
        <f t="shared" ca="1" si="43"/>
        <v>F0</v>
      </c>
      <c r="N331" s="17" t="str">
        <f t="shared" ca="1" si="44"/>
        <v>C2</v>
      </c>
      <c r="O331" s="17" t="str">
        <f t="shared" ca="1" si="45"/>
        <v>C2</v>
      </c>
    </row>
    <row r="332" spans="1:15" s="25" customFormat="1" ht="30" customHeight="1" thickBot="1" x14ac:dyDescent="0.25">
      <c r="A332" s="135" t="s">
        <v>892</v>
      </c>
      <c r="B332" s="34" t="s">
        <v>204</v>
      </c>
      <c r="C332" s="48" t="s">
        <v>205</v>
      </c>
      <c r="D332" s="49"/>
      <c r="E332" s="50"/>
      <c r="F332" s="131"/>
      <c r="G332" s="151"/>
      <c r="H332" s="33">
        <f>SUM(H68:H331)</f>
        <v>0</v>
      </c>
      <c r="I332" s="132"/>
      <c r="J332" s="24" t="str">
        <f t="shared" ca="1" si="42"/>
        <v>LOCKED</v>
      </c>
      <c r="K332" s="15" t="str">
        <f t="shared" si="46"/>
        <v>B221LAST USED CODE FOR SECTION</v>
      </c>
      <c r="L332" s="16">
        <f>MATCH(K332,'Pay Items'!$K$1:$K$647,0)</f>
        <v>332</v>
      </c>
      <c r="M332" s="17" t="str">
        <f t="shared" ca="1" si="43"/>
        <v>F0</v>
      </c>
      <c r="N332" s="17" t="str">
        <f t="shared" ca="1" si="44"/>
        <v>G</v>
      </c>
      <c r="O332" s="17" t="str">
        <f t="shared" ca="1" si="45"/>
        <v>C2</v>
      </c>
    </row>
    <row r="333" spans="1:15" s="25" customFormat="1" ht="30" customHeight="1" thickTop="1" x14ac:dyDescent="0.25">
      <c r="A333" s="56"/>
      <c r="B333" s="43" t="s">
        <v>356</v>
      </c>
      <c r="C333" s="44" t="s">
        <v>705</v>
      </c>
      <c r="D333" s="28"/>
      <c r="E333" s="28"/>
      <c r="F333" s="28"/>
      <c r="G333" s="148"/>
      <c r="H333" s="46"/>
      <c r="I333" s="47"/>
      <c r="J333" s="24" t="str">
        <f t="shared" ca="1" si="42"/>
        <v>LOCKED</v>
      </c>
      <c r="K333" s="15" t="str">
        <f t="shared" si="46"/>
        <v>ROADWORK - NEW CONSTRUCTION</v>
      </c>
      <c r="L333" s="16">
        <f>MATCH(K333,'Pay Items'!$K$1:$K$647,0)</f>
        <v>333</v>
      </c>
      <c r="M333" s="17" t="str">
        <f t="shared" ca="1" si="43"/>
        <v>F0</v>
      </c>
      <c r="N333" s="17" t="str">
        <f t="shared" ca="1" si="44"/>
        <v>G</v>
      </c>
      <c r="O333" s="17" t="str">
        <f t="shared" ca="1" si="45"/>
        <v>F2</v>
      </c>
    </row>
    <row r="334" spans="1:15" s="25" customFormat="1" ht="39.950000000000003" customHeight="1" x14ac:dyDescent="0.2">
      <c r="A334" s="66" t="s">
        <v>209</v>
      </c>
      <c r="B334" s="59" t="s">
        <v>116</v>
      </c>
      <c r="C334" s="60" t="s">
        <v>454</v>
      </c>
      <c r="D334" s="134" t="s">
        <v>1586</v>
      </c>
      <c r="E334" s="68"/>
      <c r="F334" s="86"/>
      <c r="G334" s="150"/>
      <c r="H334" s="97"/>
      <c r="I334" s="65"/>
      <c r="J334" s="24" t="str">
        <f t="shared" ca="1" si="42"/>
        <v>LOCKED</v>
      </c>
      <c r="K334" s="15" t="str">
        <f t="shared" si="46"/>
        <v>C001Concrete Pavements, Median Slabs, Bull-noses, and Safety MediansCW 3310-R19</v>
      </c>
      <c r="L334" s="16">
        <f>MATCH(K334,'Pay Items'!$K$1:$K$647,0)</f>
        <v>334</v>
      </c>
      <c r="M334" s="17" t="str">
        <f t="shared" ca="1" si="43"/>
        <v>F0</v>
      </c>
      <c r="N334" s="17" t="str">
        <f t="shared" ca="1" si="44"/>
        <v>G</v>
      </c>
      <c r="O334" s="17" t="str">
        <f t="shared" ca="1" si="45"/>
        <v>C2</v>
      </c>
    </row>
    <row r="335" spans="1:15" s="25" customFormat="1" ht="39.950000000000003" customHeight="1" x14ac:dyDescent="0.2">
      <c r="A335" s="66" t="s">
        <v>210</v>
      </c>
      <c r="B335" s="71" t="s">
        <v>338</v>
      </c>
      <c r="C335" s="60" t="s">
        <v>1401</v>
      </c>
      <c r="D335" s="61" t="s">
        <v>173</v>
      </c>
      <c r="E335" s="68" t="s">
        <v>178</v>
      </c>
      <c r="F335" s="86"/>
      <c r="G335" s="149"/>
      <c r="H335" s="64">
        <f t="shared" ref="H335:H348" si="49">ROUND(G335*F335,2)</f>
        <v>0</v>
      </c>
      <c r="I335" s="65" t="s">
        <v>1263</v>
      </c>
      <c r="J335" s="24" t="str">
        <f t="shared" ca="1" si="42"/>
        <v/>
      </c>
      <c r="K335" s="15" t="str">
        <f t="shared" si="46"/>
        <v>C002Construction of 250 mm Type ^ Concrete Pavement (Reinforced)m²</v>
      </c>
      <c r="L335" s="16">
        <f>MATCH(K335,'Pay Items'!$K$1:$K$647,0)</f>
        <v>335</v>
      </c>
      <c r="M335" s="17" t="str">
        <f t="shared" ca="1" si="43"/>
        <v>F0</v>
      </c>
      <c r="N335" s="17" t="str">
        <f t="shared" ca="1" si="44"/>
        <v>C2</v>
      </c>
      <c r="O335" s="17" t="str">
        <f t="shared" ca="1" si="45"/>
        <v>C2</v>
      </c>
    </row>
    <row r="336" spans="1:15" s="25" customFormat="1" ht="39.950000000000003" customHeight="1" x14ac:dyDescent="0.2">
      <c r="A336" s="66" t="s">
        <v>211</v>
      </c>
      <c r="B336" s="71" t="s">
        <v>339</v>
      </c>
      <c r="C336" s="60" t="s">
        <v>1402</v>
      </c>
      <c r="D336" s="61" t="s">
        <v>173</v>
      </c>
      <c r="E336" s="68" t="s">
        <v>178</v>
      </c>
      <c r="F336" s="86"/>
      <c r="G336" s="149"/>
      <c r="H336" s="64">
        <f t="shared" si="49"/>
        <v>0</v>
      </c>
      <c r="I336" s="65" t="s">
        <v>1263</v>
      </c>
      <c r="J336" s="24" t="str">
        <f t="shared" ca="1" si="42"/>
        <v/>
      </c>
      <c r="K336" s="15" t="str">
        <f t="shared" si="46"/>
        <v>C004Construction of 250 mm Type ^ Concrete Pavement (Plain-Dowelled)m²</v>
      </c>
      <c r="L336" s="16">
        <f>MATCH(K336,'Pay Items'!$K$1:$K$647,0)</f>
        <v>336</v>
      </c>
      <c r="M336" s="17" t="str">
        <f t="shared" ca="1" si="43"/>
        <v>F0</v>
      </c>
      <c r="N336" s="17" t="str">
        <f t="shared" ca="1" si="44"/>
        <v>C2</v>
      </c>
      <c r="O336" s="17" t="str">
        <f t="shared" ca="1" si="45"/>
        <v>C2</v>
      </c>
    </row>
    <row r="337" spans="1:15" s="25" customFormat="1" ht="39.950000000000003" customHeight="1" x14ac:dyDescent="0.2">
      <c r="A337" s="66" t="s">
        <v>212</v>
      </c>
      <c r="B337" s="71" t="s">
        <v>340</v>
      </c>
      <c r="C337" s="60" t="s">
        <v>1403</v>
      </c>
      <c r="D337" s="61" t="s">
        <v>173</v>
      </c>
      <c r="E337" s="68" t="s">
        <v>178</v>
      </c>
      <c r="F337" s="86"/>
      <c r="G337" s="149"/>
      <c r="H337" s="64">
        <f t="shared" si="49"/>
        <v>0</v>
      </c>
      <c r="I337" s="65" t="s">
        <v>1263</v>
      </c>
      <c r="J337" s="24" t="str">
        <f t="shared" ca="1" si="42"/>
        <v/>
      </c>
      <c r="K337" s="15" t="str">
        <f t="shared" si="46"/>
        <v>C005Construction of 230 mm Type ^ Concrete Pavement (Reinforced)m²</v>
      </c>
      <c r="L337" s="16">
        <f>MATCH(K337,'Pay Items'!$K$1:$K$647,0)</f>
        <v>337</v>
      </c>
      <c r="M337" s="17" t="str">
        <f t="shared" ca="1" si="43"/>
        <v>F0</v>
      </c>
      <c r="N337" s="17" t="str">
        <f t="shared" ca="1" si="44"/>
        <v>C2</v>
      </c>
      <c r="O337" s="17" t="str">
        <f t="shared" ca="1" si="45"/>
        <v>C2</v>
      </c>
    </row>
    <row r="338" spans="1:15" s="25" customFormat="1" ht="39.950000000000003" customHeight="1" x14ac:dyDescent="0.2">
      <c r="A338" s="66" t="s">
        <v>213</v>
      </c>
      <c r="B338" s="71" t="s">
        <v>341</v>
      </c>
      <c r="C338" s="60" t="s">
        <v>1404</v>
      </c>
      <c r="D338" s="61" t="s">
        <v>173</v>
      </c>
      <c r="E338" s="68" t="s">
        <v>178</v>
      </c>
      <c r="F338" s="86"/>
      <c r="G338" s="149"/>
      <c r="H338" s="64">
        <f t="shared" si="49"/>
        <v>0</v>
      </c>
      <c r="I338" s="65" t="s">
        <v>1263</v>
      </c>
      <c r="J338" s="24" t="str">
        <f t="shared" ca="1" si="42"/>
        <v/>
      </c>
      <c r="K338" s="15" t="str">
        <f t="shared" si="46"/>
        <v>C007Construction of 230 mm Type ^ Concrete Pavement (Plain-Dowelled)m²</v>
      </c>
      <c r="L338" s="16">
        <f>MATCH(K338,'Pay Items'!$K$1:$K$647,0)</f>
        <v>338</v>
      </c>
      <c r="M338" s="17" t="str">
        <f t="shared" ca="1" si="43"/>
        <v>F0</v>
      </c>
      <c r="N338" s="17" t="str">
        <f t="shared" ca="1" si="44"/>
        <v>C2</v>
      </c>
      <c r="O338" s="17" t="str">
        <f t="shared" ca="1" si="45"/>
        <v>C2</v>
      </c>
    </row>
    <row r="339" spans="1:15" s="25" customFormat="1" ht="39.950000000000003" customHeight="1" x14ac:dyDescent="0.2">
      <c r="A339" s="66" t="s">
        <v>443</v>
      </c>
      <c r="B339" s="71" t="s">
        <v>342</v>
      </c>
      <c r="C339" s="60" t="s">
        <v>1405</v>
      </c>
      <c r="D339" s="61" t="s">
        <v>173</v>
      </c>
      <c r="E339" s="68" t="s">
        <v>178</v>
      </c>
      <c r="F339" s="86"/>
      <c r="G339" s="149"/>
      <c r="H339" s="64">
        <f t="shared" si="49"/>
        <v>0</v>
      </c>
      <c r="I339" s="65" t="s">
        <v>1263</v>
      </c>
      <c r="J339" s="24" t="str">
        <f t="shared" ca="1" si="42"/>
        <v/>
      </c>
      <c r="K339" s="15" t="str">
        <f t="shared" si="46"/>
        <v>C008Construction of 200 mm Type ^ Concrete Pavement - (Reinforced)m²</v>
      </c>
      <c r="L339" s="16">
        <f>MATCH(K339,'Pay Items'!$K$1:$K$647,0)</f>
        <v>339</v>
      </c>
      <c r="M339" s="17" t="str">
        <f t="shared" ca="1" si="43"/>
        <v>F0</v>
      </c>
      <c r="N339" s="17" t="str">
        <f t="shared" ca="1" si="44"/>
        <v>C2</v>
      </c>
      <c r="O339" s="17" t="str">
        <f t="shared" ca="1" si="45"/>
        <v>C2</v>
      </c>
    </row>
    <row r="340" spans="1:15" s="25" customFormat="1" ht="39.950000000000003" customHeight="1" x14ac:dyDescent="0.2">
      <c r="A340" s="66" t="s">
        <v>215</v>
      </c>
      <c r="B340" s="71" t="s">
        <v>343</v>
      </c>
      <c r="C340" s="60" t="s">
        <v>1406</v>
      </c>
      <c r="D340" s="61" t="s">
        <v>173</v>
      </c>
      <c r="E340" s="68" t="s">
        <v>178</v>
      </c>
      <c r="F340" s="86"/>
      <c r="G340" s="149"/>
      <c r="H340" s="64">
        <f t="shared" si="49"/>
        <v>0</v>
      </c>
      <c r="I340" s="65" t="s">
        <v>1263</v>
      </c>
      <c r="J340" s="24" t="str">
        <f t="shared" ca="1" si="42"/>
        <v/>
      </c>
      <c r="K340" s="15" t="str">
        <f t="shared" si="46"/>
        <v>C010Construction of 200 mm Type ^ Concrete Pavement (Plain-Dowelled)m²</v>
      </c>
      <c r="L340" s="16">
        <f>MATCH(K340,'Pay Items'!$K$1:$K$647,0)</f>
        <v>340</v>
      </c>
      <c r="M340" s="17" t="str">
        <f t="shared" ca="1" si="43"/>
        <v>F0</v>
      </c>
      <c r="N340" s="17" t="str">
        <f t="shared" ca="1" si="44"/>
        <v>C2</v>
      </c>
      <c r="O340" s="17" t="str">
        <f t="shared" ca="1" si="45"/>
        <v>C2</v>
      </c>
    </row>
    <row r="341" spans="1:15" s="25" customFormat="1" ht="39.950000000000003" customHeight="1" x14ac:dyDescent="0.2">
      <c r="A341" s="66" t="s">
        <v>214</v>
      </c>
      <c r="B341" s="71" t="s">
        <v>344</v>
      </c>
      <c r="C341" s="60" t="s">
        <v>1407</v>
      </c>
      <c r="D341" s="61" t="s">
        <v>173</v>
      </c>
      <c r="E341" s="68" t="s">
        <v>178</v>
      </c>
      <c r="F341" s="86"/>
      <c r="G341" s="149"/>
      <c r="H341" s="64">
        <f t="shared" si="49"/>
        <v>0</v>
      </c>
      <c r="I341" s="65" t="s">
        <v>1263</v>
      </c>
      <c r="J341" s="24" t="str">
        <f t="shared" ca="1" si="42"/>
        <v/>
      </c>
      <c r="K341" s="15" t="str">
        <f t="shared" si="46"/>
        <v>C011Construction of 150 mm Type ^ Concrete Pavement (Reinforced)m²</v>
      </c>
      <c r="L341" s="16">
        <f>MATCH(K341,'Pay Items'!$K$1:$K$647,0)</f>
        <v>341</v>
      </c>
      <c r="M341" s="17" t="str">
        <f t="shared" ca="1" si="43"/>
        <v>F0</v>
      </c>
      <c r="N341" s="17" t="str">
        <f t="shared" ca="1" si="44"/>
        <v>C2</v>
      </c>
      <c r="O341" s="17" t="str">
        <f t="shared" ca="1" si="45"/>
        <v>C2</v>
      </c>
    </row>
    <row r="342" spans="1:15" s="25" customFormat="1" ht="39.950000000000003" customHeight="1" x14ac:dyDescent="0.2">
      <c r="A342" s="66" t="s">
        <v>216</v>
      </c>
      <c r="B342" s="71" t="s">
        <v>345</v>
      </c>
      <c r="C342" s="60" t="s">
        <v>1408</v>
      </c>
      <c r="D342" s="61" t="s">
        <v>173</v>
      </c>
      <c r="E342" s="68" t="s">
        <v>178</v>
      </c>
      <c r="F342" s="86"/>
      <c r="G342" s="149"/>
      <c r="H342" s="64">
        <f t="shared" si="49"/>
        <v>0</v>
      </c>
      <c r="I342" s="65" t="s">
        <v>1263</v>
      </c>
      <c r="J342" s="24" t="str">
        <f t="shared" ca="1" si="42"/>
        <v/>
      </c>
      <c r="K342" s="15" t="str">
        <f t="shared" si="46"/>
        <v>C013Construction of 150 mm Type ^ Concrete Pavement (Plain-Dowelled)m²</v>
      </c>
      <c r="L342" s="16">
        <f>MATCH(K342,'Pay Items'!$K$1:$K$647,0)</f>
        <v>342</v>
      </c>
      <c r="M342" s="17" t="str">
        <f t="shared" ca="1" si="43"/>
        <v>F0</v>
      </c>
      <c r="N342" s="17" t="str">
        <f t="shared" ca="1" si="44"/>
        <v>C2</v>
      </c>
      <c r="O342" s="17" t="str">
        <f t="shared" ca="1" si="45"/>
        <v>C2</v>
      </c>
    </row>
    <row r="343" spans="1:15" s="25" customFormat="1" ht="39.950000000000003" customHeight="1" x14ac:dyDescent="0.2">
      <c r="A343" s="66" t="s">
        <v>217</v>
      </c>
      <c r="B343" s="71" t="s">
        <v>346</v>
      </c>
      <c r="C343" s="60" t="s">
        <v>1409</v>
      </c>
      <c r="D343" s="61" t="s">
        <v>326</v>
      </c>
      <c r="E343" s="68" t="s">
        <v>178</v>
      </c>
      <c r="F343" s="86"/>
      <c r="G343" s="149"/>
      <c r="H343" s="64">
        <f t="shared" si="49"/>
        <v>0</v>
      </c>
      <c r="I343" s="70"/>
      <c r="J343" s="24" t="str">
        <f t="shared" ca="1" si="42"/>
        <v/>
      </c>
      <c r="K343" s="15" t="str">
        <f t="shared" si="46"/>
        <v>C014Construction of Type ^ Concrete Median SlabsSD-227Am²</v>
      </c>
      <c r="L343" s="16">
        <f>MATCH(K343,'Pay Items'!$K$1:$K$647,0)</f>
        <v>343</v>
      </c>
      <c r="M343" s="17" t="str">
        <f t="shared" ca="1" si="43"/>
        <v>F0</v>
      </c>
      <c r="N343" s="17" t="str">
        <f t="shared" ca="1" si="44"/>
        <v>C2</v>
      </c>
      <c r="O343" s="17" t="str">
        <f t="shared" ca="1" si="45"/>
        <v>C2</v>
      </c>
    </row>
    <row r="344" spans="1:15" s="25" customFormat="1" ht="39.950000000000003" customHeight="1" x14ac:dyDescent="0.2">
      <c r="A344" s="66" t="s">
        <v>218</v>
      </c>
      <c r="B344" s="71" t="s">
        <v>348</v>
      </c>
      <c r="C344" s="60" t="s">
        <v>1410</v>
      </c>
      <c r="D344" s="61" t="s">
        <v>324</v>
      </c>
      <c r="E344" s="68" t="s">
        <v>178</v>
      </c>
      <c r="F344" s="86"/>
      <c r="G344" s="149"/>
      <c r="H344" s="64">
        <f t="shared" si="49"/>
        <v>0</v>
      </c>
      <c r="I344" s="70"/>
      <c r="J344" s="24" t="str">
        <f t="shared" ca="1" si="42"/>
        <v/>
      </c>
      <c r="K344" s="15" t="str">
        <f t="shared" si="46"/>
        <v>C015Construction of Monolithic Type ^ Concrete Median SlabsSD-226Am²</v>
      </c>
      <c r="L344" s="16">
        <f>MATCH(K344,'Pay Items'!$K$1:$K$647,0)</f>
        <v>344</v>
      </c>
      <c r="M344" s="17" t="str">
        <f t="shared" ca="1" si="43"/>
        <v>F0</v>
      </c>
      <c r="N344" s="17" t="str">
        <f t="shared" ca="1" si="44"/>
        <v>C2</v>
      </c>
      <c r="O344" s="17" t="str">
        <f t="shared" ca="1" si="45"/>
        <v>C2</v>
      </c>
    </row>
    <row r="345" spans="1:15" s="25" customFormat="1" ht="39.950000000000003" customHeight="1" x14ac:dyDescent="0.2">
      <c r="A345" s="66" t="s">
        <v>219</v>
      </c>
      <c r="B345" s="71" t="s">
        <v>347</v>
      </c>
      <c r="C345" s="60" t="s">
        <v>1411</v>
      </c>
      <c r="D345" s="61" t="s">
        <v>325</v>
      </c>
      <c r="E345" s="68" t="s">
        <v>178</v>
      </c>
      <c r="F345" s="86"/>
      <c r="G345" s="149"/>
      <c r="H345" s="64">
        <f t="shared" si="49"/>
        <v>0</v>
      </c>
      <c r="I345" s="70"/>
      <c r="J345" s="24" t="str">
        <f t="shared" ca="1" si="42"/>
        <v/>
      </c>
      <c r="K345" s="15" t="str">
        <f t="shared" si="46"/>
        <v>C016Construction of Type ^ Concrete Safety MediansSD-226Bm²</v>
      </c>
      <c r="L345" s="16">
        <f>MATCH(K345,'Pay Items'!$K$1:$K$647,0)</f>
        <v>345</v>
      </c>
      <c r="M345" s="17" t="str">
        <f t="shared" ca="1" si="43"/>
        <v>F0</v>
      </c>
      <c r="N345" s="17" t="str">
        <f t="shared" ca="1" si="44"/>
        <v>C2</v>
      </c>
      <c r="O345" s="17" t="str">
        <f t="shared" ca="1" si="45"/>
        <v>C2</v>
      </c>
    </row>
    <row r="346" spans="1:15" s="25" customFormat="1" ht="39.950000000000003" customHeight="1" x14ac:dyDescent="0.2">
      <c r="A346" s="66" t="s">
        <v>220</v>
      </c>
      <c r="B346" s="71" t="s">
        <v>207</v>
      </c>
      <c r="C346" s="60" t="s">
        <v>1412</v>
      </c>
      <c r="D346" s="61" t="s">
        <v>337</v>
      </c>
      <c r="E346" s="68" t="s">
        <v>178</v>
      </c>
      <c r="F346" s="86"/>
      <c r="G346" s="149"/>
      <c r="H346" s="64">
        <f t="shared" si="49"/>
        <v>0</v>
      </c>
      <c r="I346" s="70"/>
      <c r="J346" s="24" t="str">
        <f t="shared" ca="1" si="42"/>
        <v/>
      </c>
      <c r="K346" s="15" t="str">
        <f t="shared" si="46"/>
        <v>C017Construction of Monolithic Type ^ Curb and SidewalkSD-228Bm²</v>
      </c>
      <c r="L346" s="16">
        <f>MATCH(K346,'Pay Items'!$K$1:$K$647,0)</f>
        <v>346</v>
      </c>
      <c r="M346" s="17" t="str">
        <f t="shared" ca="1" si="43"/>
        <v>F0</v>
      </c>
      <c r="N346" s="17" t="str">
        <f t="shared" ca="1" si="44"/>
        <v>C2</v>
      </c>
      <c r="O346" s="17" t="str">
        <f t="shared" ca="1" si="45"/>
        <v>C2</v>
      </c>
    </row>
    <row r="347" spans="1:15" s="38" customFormat="1" ht="39.950000000000003" customHeight="1" x14ac:dyDescent="0.2">
      <c r="A347" s="66" t="s">
        <v>1262</v>
      </c>
      <c r="B347" s="71" t="s">
        <v>207</v>
      </c>
      <c r="C347" s="60" t="s">
        <v>1413</v>
      </c>
      <c r="D347" s="61" t="s">
        <v>1264</v>
      </c>
      <c r="E347" s="68" t="s">
        <v>178</v>
      </c>
      <c r="F347" s="86"/>
      <c r="G347" s="149"/>
      <c r="H347" s="64">
        <f t="shared" si="49"/>
        <v>0</v>
      </c>
      <c r="I347" s="70"/>
      <c r="J347" s="24" t="str">
        <f t="shared" ca="1" si="42"/>
        <v/>
      </c>
      <c r="K347" s="15" t="str">
        <f t="shared" si="46"/>
        <v>C017AConstruction of Monolithic Type ^ Curb and Sidewalk with Blockoutsm²</v>
      </c>
      <c r="L347" s="16">
        <f>MATCH(K347,'Pay Items'!$K$1:$K$647,0)</f>
        <v>347</v>
      </c>
      <c r="M347" s="17" t="str">
        <f t="shared" ca="1" si="43"/>
        <v>F0</v>
      </c>
      <c r="N347" s="17" t="str">
        <f t="shared" ca="1" si="44"/>
        <v>C2</v>
      </c>
      <c r="O347" s="17" t="str">
        <f t="shared" ca="1" si="45"/>
        <v>C2</v>
      </c>
    </row>
    <row r="348" spans="1:15" s="25" customFormat="1" ht="39.950000000000003" customHeight="1" x14ac:dyDescent="0.2">
      <c r="A348" s="66" t="s">
        <v>366</v>
      </c>
      <c r="B348" s="71" t="s">
        <v>349</v>
      </c>
      <c r="C348" s="60" t="s">
        <v>1414</v>
      </c>
      <c r="D348" s="61" t="s">
        <v>590</v>
      </c>
      <c r="E348" s="68" t="s">
        <v>178</v>
      </c>
      <c r="F348" s="86"/>
      <c r="G348" s="149"/>
      <c r="H348" s="64">
        <f t="shared" si="49"/>
        <v>0</v>
      </c>
      <c r="I348" s="70"/>
      <c r="J348" s="24" t="str">
        <f t="shared" ca="1" si="42"/>
        <v/>
      </c>
      <c r="K348" s="15" t="str">
        <f t="shared" si="46"/>
        <v>C018Construction of Monolithic Type ^ Concrete Bull-nosesSD-227Cm²</v>
      </c>
      <c r="L348" s="16">
        <f>MATCH(K348,'Pay Items'!$K$1:$K$647,0)</f>
        <v>348</v>
      </c>
      <c r="M348" s="17" t="str">
        <f t="shared" ca="1" si="43"/>
        <v>F0</v>
      </c>
      <c r="N348" s="17" t="str">
        <f t="shared" ca="1" si="44"/>
        <v>C2</v>
      </c>
      <c r="O348" s="17" t="str">
        <f t="shared" ca="1" si="45"/>
        <v>C2</v>
      </c>
    </row>
    <row r="349" spans="1:15" s="25" customFormat="1" ht="39.950000000000003" customHeight="1" x14ac:dyDescent="0.2">
      <c r="A349" s="66" t="s">
        <v>367</v>
      </c>
      <c r="B349" s="59" t="s">
        <v>118</v>
      </c>
      <c r="C349" s="60" t="s">
        <v>123</v>
      </c>
      <c r="D349" s="134" t="s">
        <v>1586</v>
      </c>
      <c r="E349" s="68"/>
      <c r="F349" s="86"/>
      <c r="G349" s="150"/>
      <c r="H349" s="97"/>
      <c r="I349" s="88"/>
      <c r="J349" s="24" t="str">
        <f t="shared" ca="1" si="42"/>
        <v>LOCKED</v>
      </c>
      <c r="K349" s="15" t="str">
        <f t="shared" si="46"/>
        <v>C019Concrete Pavements for Early OpeningCW 3310-R19</v>
      </c>
      <c r="L349" s="16">
        <f>MATCH(K349,'Pay Items'!$K$1:$K$647,0)</f>
        <v>349</v>
      </c>
      <c r="M349" s="17" t="str">
        <f t="shared" ca="1" si="43"/>
        <v>F0</v>
      </c>
      <c r="N349" s="17" t="str">
        <f t="shared" ca="1" si="44"/>
        <v>G</v>
      </c>
      <c r="O349" s="17" t="str">
        <f t="shared" ca="1" si="45"/>
        <v>C2</v>
      </c>
    </row>
    <row r="350" spans="1:15" s="25" customFormat="1" ht="54.95" customHeight="1" x14ac:dyDescent="0.2">
      <c r="A350" s="66" t="s">
        <v>368</v>
      </c>
      <c r="B350" s="71" t="s">
        <v>338</v>
      </c>
      <c r="C350" s="60" t="s">
        <v>1415</v>
      </c>
      <c r="D350" s="61"/>
      <c r="E350" s="68" t="s">
        <v>178</v>
      </c>
      <c r="F350" s="86"/>
      <c r="G350" s="149"/>
      <c r="H350" s="64">
        <f t="shared" ref="H350:H373" si="50">ROUND(G350*F350,2)</f>
        <v>0</v>
      </c>
      <c r="I350" s="70" t="s">
        <v>1416</v>
      </c>
      <c r="J350" s="24" t="str">
        <f t="shared" ca="1" si="42"/>
        <v/>
      </c>
      <c r="K350" s="15" t="str">
        <f t="shared" si="46"/>
        <v>C020Construction of 250 mm Type ^ Concrete Pavement for Early Opening ^ (Reinforced)m²</v>
      </c>
      <c r="L350" s="16">
        <f>MATCH(K350,'Pay Items'!$K$1:$K$647,0)</f>
        <v>350</v>
      </c>
      <c r="M350" s="17" t="str">
        <f t="shared" ca="1" si="43"/>
        <v>F0</v>
      </c>
      <c r="N350" s="17" t="str">
        <f t="shared" ca="1" si="44"/>
        <v>C2</v>
      </c>
      <c r="O350" s="17" t="str">
        <f t="shared" ca="1" si="45"/>
        <v>C2</v>
      </c>
    </row>
    <row r="351" spans="1:15" s="25" customFormat="1" ht="54.95" customHeight="1" x14ac:dyDescent="0.2">
      <c r="A351" s="66" t="s">
        <v>1160</v>
      </c>
      <c r="B351" s="71" t="s">
        <v>947</v>
      </c>
      <c r="C351" s="60" t="s">
        <v>1246</v>
      </c>
      <c r="D351" s="61"/>
      <c r="E351" s="68" t="s">
        <v>178</v>
      </c>
      <c r="F351" s="86"/>
      <c r="G351" s="149"/>
      <c r="H351" s="64">
        <f t="shared" si="50"/>
        <v>0</v>
      </c>
      <c r="I351" s="70" t="s">
        <v>691</v>
      </c>
      <c r="J351" s="24" t="str">
        <f t="shared" ca="1" si="42"/>
        <v/>
      </c>
      <c r="K351" s="15" t="str">
        <f t="shared" si="46"/>
        <v>C020-24Construction of 250 mm Type 3 Concrete Pavement for Early Opening 24 Hour (Reinforced)m²</v>
      </c>
      <c r="L351" s="16">
        <f>MATCH(K351,'Pay Items'!$K$1:$K$647,0)</f>
        <v>351</v>
      </c>
      <c r="M351" s="17" t="str">
        <f t="shared" ca="1" si="43"/>
        <v>F0</v>
      </c>
      <c r="N351" s="17" t="str">
        <f t="shared" ca="1" si="44"/>
        <v>C2</v>
      </c>
      <c r="O351" s="17" t="str">
        <f t="shared" ca="1" si="45"/>
        <v>C2</v>
      </c>
    </row>
    <row r="352" spans="1:15" s="25" customFormat="1" ht="54.95" customHeight="1" x14ac:dyDescent="0.2">
      <c r="A352" s="66" t="s">
        <v>1161</v>
      </c>
      <c r="B352" s="71" t="s">
        <v>947</v>
      </c>
      <c r="C352" s="60" t="s">
        <v>1247</v>
      </c>
      <c r="D352" s="61"/>
      <c r="E352" s="68" t="s">
        <v>178</v>
      </c>
      <c r="F352" s="86"/>
      <c r="G352" s="149"/>
      <c r="H352" s="64">
        <f t="shared" si="50"/>
        <v>0</v>
      </c>
      <c r="I352" s="70" t="s">
        <v>691</v>
      </c>
      <c r="J352" s="24" t="str">
        <f t="shared" ca="1" si="42"/>
        <v/>
      </c>
      <c r="K352" s="15" t="str">
        <f t="shared" si="46"/>
        <v>C020-72Construction of 250 mm Type 4 Concrete Pavement for Early Opening 72 Hour (Reinforced)m²</v>
      </c>
      <c r="L352" s="16">
        <f>MATCH(K352,'Pay Items'!$K$1:$K$647,0)</f>
        <v>352</v>
      </c>
      <c r="M352" s="17" t="str">
        <f t="shared" ca="1" si="43"/>
        <v>F0</v>
      </c>
      <c r="N352" s="17" t="str">
        <f t="shared" ca="1" si="44"/>
        <v>C2</v>
      </c>
      <c r="O352" s="17" t="str">
        <f t="shared" ca="1" si="45"/>
        <v>C2</v>
      </c>
    </row>
    <row r="353" spans="1:15" s="25" customFormat="1" ht="54.95" customHeight="1" x14ac:dyDescent="0.2">
      <c r="A353" s="66" t="s">
        <v>369</v>
      </c>
      <c r="B353" s="71" t="s">
        <v>339</v>
      </c>
      <c r="C353" s="60" t="s">
        <v>1417</v>
      </c>
      <c r="D353" s="61"/>
      <c r="E353" s="68" t="s">
        <v>178</v>
      </c>
      <c r="F353" s="86"/>
      <c r="G353" s="149"/>
      <c r="H353" s="64">
        <f t="shared" si="50"/>
        <v>0</v>
      </c>
      <c r="I353" s="70" t="s">
        <v>1416</v>
      </c>
      <c r="J353" s="24" t="str">
        <f t="shared" ca="1" si="42"/>
        <v/>
      </c>
      <c r="K353" s="15" t="str">
        <f t="shared" si="46"/>
        <v>C022Construction of 250 mm Type ^ Concrete Pavement for Early Opening ^ (Plain-Dowelled)m²</v>
      </c>
      <c r="L353" s="16">
        <f>MATCH(K353,'Pay Items'!$K$1:$K$647,0)</f>
        <v>353</v>
      </c>
      <c r="M353" s="17" t="str">
        <f t="shared" ca="1" si="43"/>
        <v>F0</v>
      </c>
      <c r="N353" s="17" t="str">
        <f t="shared" ca="1" si="44"/>
        <v>C2</v>
      </c>
      <c r="O353" s="17" t="str">
        <f t="shared" ca="1" si="45"/>
        <v>C2</v>
      </c>
    </row>
    <row r="354" spans="1:15" s="25" customFormat="1" ht="54.95" customHeight="1" x14ac:dyDescent="0.2">
      <c r="A354" s="66" t="s">
        <v>1162</v>
      </c>
      <c r="B354" s="71" t="s">
        <v>953</v>
      </c>
      <c r="C354" s="60" t="s">
        <v>1248</v>
      </c>
      <c r="D354" s="61"/>
      <c r="E354" s="68" t="s">
        <v>178</v>
      </c>
      <c r="F354" s="86"/>
      <c r="G354" s="149"/>
      <c r="H354" s="64">
        <f t="shared" si="50"/>
        <v>0</v>
      </c>
      <c r="I354" s="70" t="s">
        <v>691</v>
      </c>
      <c r="J354" s="24" t="str">
        <f t="shared" ca="1" si="42"/>
        <v/>
      </c>
      <c r="K354" s="15" t="str">
        <f t="shared" si="46"/>
        <v>C022-24Construction of 250 mm Type 3 Concrete Pavement for Early Opening 24 Hour (Plain-Dowelled)m²</v>
      </c>
      <c r="L354" s="16">
        <f>MATCH(K354,'Pay Items'!$K$1:$K$647,0)</f>
        <v>354</v>
      </c>
      <c r="M354" s="17" t="str">
        <f t="shared" ca="1" si="43"/>
        <v>F0</v>
      </c>
      <c r="N354" s="17" t="str">
        <f t="shared" ca="1" si="44"/>
        <v>C2</v>
      </c>
      <c r="O354" s="17" t="str">
        <f t="shared" ca="1" si="45"/>
        <v>C2</v>
      </c>
    </row>
    <row r="355" spans="1:15" s="25" customFormat="1" ht="54.95" customHeight="1" x14ac:dyDescent="0.2">
      <c r="A355" s="66" t="s">
        <v>1163</v>
      </c>
      <c r="B355" s="71" t="s">
        <v>953</v>
      </c>
      <c r="C355" s="60" t="s">
        <v>1249</v>
      </c>
      <c r="D355" s="61"/>
      <c r="E355" s="68" t="s">
        <v>178</v>
      </c>
      <c r="F355" s="86"/>
      <c r="G355" s="149"/>
      <c r="H355" s="64">
        <f t="shared" si="50"/>
        <v>0</v>
      </c>
      <c r="I355" s="70" t="s">
        <v>691</v>
      </c>
      <c r="J355" s="24" t="str">
        <f t="shared" ca="1" si="42"/>
        <v/>
      </c>
      <c r="K355" s="15" t="str">
        <f t="shared" si="46"/>
        <v>C022-72Construction of 250 mm Type 4 Concrete Pavement for Early Opening 72 Hour (Plain-Dowelled)m²</v>
      </c>
      <c r="L355" s="16">
        <f>MATCH(K355,'Pay Items'!$K$1:$K$647,0)</f>
        <v>355</v>
      </c>
      <c r="M355" s="17" t="str">
        <f t="shared" ca="1" si="43"/>
        <v>F0</v>
      </c>
      <c r="N355" s="17" t="str">
        <f t="shared" ca="1" si="44"/>
        <v>C2</v>
      </c>
      <c r="O355" s="17" t="str">
        <f t="shared" ca="1" si="45"/>
        <v>C2</v>
      </c>
    </row>
    <row r="356" spans="1:15" s="25" customFormat="1" ht="54.95" customHeight="1" x14ac:dyDescent="0.2">
      <c r="A356" s="66" t="s">
        <v>370</v>
      </c>
      <c r="B356" s="71" t="s">
        <v>340</v>
      </c>
      <c r="C356" s="60" t="s">
        <v>1418</v>
      </c>
      <c r="D356" s="61"/>
      <c r="E356" s="68" t="s">
        <v>178</v>
      </c>
      <c r="F356" s="86"/>
      <c r="G356" s="149"/>
      <c r="H356" s="64">
        <f t="shared" si="50"/>
        <v>0</v>
      </c>
      <c r="I356" s="70" t="s">
        <v>1416</v>
      </c>
      <c r="J356" s="24" t="str">
        <f t="shared" ca="1" si="42"/>
        <v/>
      </c>
      <c r="K356" s="15" t="str">
        <f t="shared" si="46"/>
        <v>C023Construction of 230 mm Type ^ Concrete Pavement for Early Opening ^ (Reinforced)m²</v>
      </c>
      <c r="L356" s="16">
        <f>MATCH(K356,'Pay Items'!$K$1:$K$647,0)</f>
        <v>356</v>
      </c>
      <c r="M356" s="17" t="str">
        <f t="shared" ca="1" si="43"/>
        <v>F0</v>
      </c>
      <c r="N356" s="17" t="str">
        <f t="shared" ca="1" si="44"/>
        <v>C2</v>
      </c>
      <c r="O356" s="17" t="str">
        <f t="shared" ca="1" si="45"/>
        <v>C2</v>
      </c>
    </row>
    <row r="357" spans="1:15" s="25" customFormat="1" ht="54.95" customHeight="1" x14ac:dyDescent="0.2">
      <c r="A357" s="66" t="s">
        <v>1164</v>
      </c>
      <c r="B357" s="71" t="s">
        <v>954</v>
      </c>
      <c r="C357" s="60" t="s">
        <v>1250</v>
      </c>
      <c r="D357" s="61"/>
      <c r="E357" s="68" t="s">
        <v>178</v>
      </c>
      <c r="F357" s="86"/>
      <c r="G357" s="149"/>
      <c r="H357" s="64">
        <f t="shared" si="50"/>
        <v>0</v>
      </c>
      <c r="I357" s="70" t="s">
        <v>572</v>
      </c>
      <c r="J357" s="24" t="str">
        <f t="shared" ca="1" si="42"/>
        <v/>
      </c>
      <c r="K357" s="15" t="str">
        <f t="shared" si="46"/>
        <v>C023-24Construction of 230 mm Type 3 Concrete Pavement for Early Opening 24 Hour (Reinforced)m²</v>
      </c>
      <c r="L357" s="16">
        <f>MATCH(K357,'Pay Items'!$K$1:$K$647,0)</f>
        <v>357</v>
      </c>
      <c r="M357" s="17" t="str">
        <f t="shared" ca="1" si="43"/>
        <v>F0</v>
      </c>
      <c r="N357" s="17" t="str">
        <f t="shared" ca="1" si="44"/>
        <v>C2</v>
      </c>
      <c r="O357" s="17" t="str">
        <f t="shared" ca="1" si="45"/>
        <v>C2</v>
      </c>
    </row>
    <row r="358" spans="1:15" s="25" customFormat="1" ht="54.95" customHeight="1" x14ac:dyDescent="0.2">
      <c r="A358" s="66" t="s">
        <v>1165</v>
      </c>
      <c r="B358" s="71" t="s">
        <v>954</v>
      </c>
      <c r="C358" s="60" t="s">
        <v>1251</v>
      </c>
      <c r="D358" s="61"/>
      <c r="E358" s="68" t="s">
        <v>178</v>
      </c>
      <c r="F358" s="86"/>
      <c r="G358" s="149"/>
      <c r="H358" s="64">
        <f t="shared" si="50"/>
        <v>0</v>
      </c>
      <c r="I358" s="70" t="s">
        <v>572</v>
      </c>
      <c r="J358" s="24" t="str">
        <f t="shared" ca="1" si="42"/>
        <v/>
      </c>
      <c r="K358" s="15" t="str">
        <f t="shared" si="46"/>
        <v>C023-72Construction of 230 mm Type 4 Concrete Pavement for Early Opening 72 Hour (Reinforced)m²</v>
      </c>
      <c r="L358" s="16">
        <f>MATCH(K358,'Pay Items'!$K$1:$K$647,0)</f>
        <v>358</v>
      </c>
      <c r="M358" s="17" t="str">
        <f t="shared" ca="1" si="43"/>
        <v>F0</v>
      </c>
      <c r="N358" s="17" t="str">
        <f t="shared" ca="1" si="44"/>
        <v>C2</v>
      </c>
      <c r="O358" s="17" t="str">
        <f t="shared" ca="1" si="45"/>
        <v>C2</v>
      </c>
    </row>
    <row r="359" spans="1:15" s="25" customFormat="1" ht="54.95" customHeight="1" x14ac:dyDescent="0.2">
      <c r="A359" s="66" t="s">
        <v>371</v>
      </c>
      <c r="B359" s="71" t="s">
        <v>341</v>
      </c>
      <c r="C359" s="60" t="s">
        <v>1419</v>
      </c>
      <c r="D359" s="61"/>
      <c r="E359" s="68" t="s">
        <v>178</v>
      </c>
      <c r="F359" s="86"/>
      <c r="G359" s="149"/>
      <c r="H359" s="64">
        <f t="shared" si="50"/>
        <v>0</v>
      </c>
      <c r="I359" s="70" t="s">
        <v>1416</v>
      </c>
      <c r="J359" s="24" t="str">
        <f t="shared" ca="1" si="42"/>
        <v/>
      </c>
      <c r="K359" s="15" t="str">
        <f t="shared" si="46"/>
        <v>C025Construction of 230 mm Type ^ Concrete Pavement for Early Opening ^ (Plain-Dowelled)m²</v>
      </c>
      <c r="L359" s="16">
        <f>MATCH(K359,'Pay Items'!$K$1:$K$647,0)</f>
        <v>359</v>
      </c>
      <c r="M359" s="17" t="str">
        <f t="shared" ca="1" si="43"/>
        <v>F0</v>
      </c>
      <c r="N359" s="17" t="str">
        <f t="shared" ca="1" si="44"/>
        <v>C2</v>
      </c>
      <c r="O359" s="17" t="str">
        <f t="shared" ca="1" si="45"/>
        <v>C2</v>
      </c>
    </row>
    <row r="360" spans="1:15" s="25" customFormat="1" ht="54.95" customHeight="1" x14ac:dyDescent="0.2">
      <c r="A360" s="66" t="s">
        <v>1166</v>
      </c>
      <c r="B360" s="71" t="s">
        <v>955</v>
      </c>
      <c r="C360" s="60" t="s">
        <v>1252</v>
      </c>
      <c r="D360" s="61"/>
      <c r="E360" s="68" t="s">
        <v>178</v>
      </c>
      <c r="F360" s="86"/>
      <c r="G360" s="149"/>
      <c r="H360" s="64">
        <f t="shared" si="50"/>
        <v>0</v>
      </c>
      <c r="I360" s="70" t="s">
        <v>572</v>
      </c>
      <c r="J360" s="24" t="str">
        <f t="shared" ca="1" si="42"/>
        <v/>
      </c>
      <c r="K360" s="15" t="str">
        <f t="shared" si="46"/>
        <v>C025-24Construction of 230 mm Type 3 Concrete Pavement for Early Opening 24 Hour (Plain-Dowelled)m²</v>
      </c>
      <c r="L360" s="16">
        <f>MATCH(K360,'Pay Items'!$K$1:$K$647,0)</f>
        <v>360</v>
      </c>
      <c r="M360" s="17" t="str">
        <f t="shared" ca="1" si="43"/>
        <v>F0</v>
      </c>
      <c r="N360" s="17" t="str">
        <f t="shared" ca="1" si="44"/>
        <v>C2</v>
      </c>
      <c r="O360" s="17" t="str">
        <f t="shared" ca="1" si="45"/>
        <v>C2</v>
      </c>
    </row>
    <row r="361" spans="1:15" s="25" customFormat="1" ht="54.95" customHeight="1" x14ac:dyDescent="0.2">
      <c r="A361" s="66" t="s">
        <v>1167</v>
      </c>
      <c r="B361" s="71" t="s">
        <v>955</v>
      </c>
      <c r="C361" s="60" t="s">
        <v>1253</v>
      </c>
      <c r="D361" s="61"/>
      <c r="E361" s="68" t="s">
        <v>178</v>
      </c>
      <c r="F361" s="86"/>
      <c r="G361" s="149"/>
      <c r="H361" s="64">
        <f t="shared" si="50"/>
        <v>0</v>
      </c>
      <c r="I361" s="70" t="s">
        <v>1228</v>
      </c>
      <c r="J361" s="24" t="str">
        <f t="shared" ca="1" si="42"/>
        <v/>
      </c>
      <c r="K361" s="15" t="str">
        <f t="shared" si="46"/>
        <v>C025-72Construction of 230 mm Type 4 Concrete Pavement for Early Opening 72 Hour (Plain-Dowelled)m²</v>
      </c>
      <c r="L361" s="16">
        <f>MATCH(K361,'Pay Items'!$K$1:$K$647,0)</f>
        <v>361</v>
      </c>
      <c r="M361" s="17" t="str">
        <f t="shared" ca="1" si="43"/>
        <v>F0</v>
      </c>
      <c r="N361" s="17" t="str">
        <f t="shared" ca="1" si="44"/>
        <v>C2</v>
      </c>
      <c r="O361" s="17" t="str">
        <f t="shared" ca="1" si="45"/>
        <v>C2</v>
      </c>
    </row>
    <row r="362" spans="1:15" s="25" customFormat="1" ht="54.95" customHeight="1" x14ac:dyDescent="0.2">
      <c r="A362" s="66" t="s">
        <v>372</v>
      </c>
      <c r="B362" s="71" t="s">
        <v>342</v>
      </c>
      <c r="C362" s="60" t="s">
        <v>1420</v>
      </c>
      <c r="D362" s="61"/>
      <c r="E362" s="68" t="s">
        <v>178</v>
      </c>
      <c r="F362" s="86"/>
      <c r="G362" s="149"/>
      <c r="H362" s="64">
        <f t="shared" si="50"/>
        <v>0</v>
      </c>
      <c r="I362" s="70" t="s">
        <v>1416</v>
      </c>
      <c r="J362" s="24" t="str">
        <f t="shared" ca="1" si="42"/>
        <v/>
      </c>
      <c r="K362" s="15" t="str">
        <f t="shared" si="46"/>
        <v>C026Construction of 200 mm Type ^ Concrete Pavement for Early Opening ^ (Reinforced)m²</v>
      </c>
      <c r="L362" s="16">
        <f>MATCH(K362,'Pay Items'!$K$1:$K$647,0)</f>
        <v>362</v>
      </c>
      <c r="M362" s="17" t="str">
        <f t="shared" ca="1" si="43"/>
        <v>F0</v>
      </c>
      <c r="N362" s="17" t="str">
        <f t="shared" ca="1" si="44"/>
        <v>C2</v>
      </c>
      <c r="O362" s="17" t="str">
        <f t="shared" ca="1" si="45"/>
        <v>C2</v>
      </c>
    </row>
    <row r="363" spans="1:15" s="25" customFormat="1" ht="54.95" customHeight="1" x14ac:dyDescent="0.2">
      <c r="A363" s="66" t="s">
        <v>1168</v>
      </c>
      <c r="B363" s="71" t="s">
        <v>956</v>
      </c>
      <c r="C363" s="60" t="s">
        <v>1254</v>
      </c>
      <c r="D363" s="61"/>
      <c r="E363" s="68" t="s">
        <v>178</v>
      </c>
      <c r="F363" s="86"/>
      <c r="G363" s="149"/>
      <c r="H363" s="64">
        <f t="shared" si="50"/>
        <v>0</v>
      </c>
      <c r="I363" s="70" t="s">
        <v>572</v>
      </c>
      <c r="J363" s="24" t="str">
        <f t="shared" ca="1" si="42"/>
        <v/>
      </c>
      <c r="K363" s="15" t="str">
        <f t="shared" si="46"/>
        <v>C026-24Construction of 200 mm Type 3 Concrete Pavement for Early Opening 24 Hour (Reinforced)m²</v>
      </c>
      <c r="L363" s="16">
        <f>MATCH(K363,'Pay Items'!$K$1:$K$647,0)</f>
        <v>363</v>
      </c>
      <c r="M363" s="17" t="str">
        <f t="shared" ca="1" si="43"/>
        <v>F0</v>
      </c>
      <c r="N363" s="17" t="str">
        <f t="shared" ca="1" si="44"/>
        <v>C2</v>
      </c>
      <c r="O363" s="17" t="str">
        <f t="shared" ca="1" si="45"/>
        <v>C2</v>
      </c>
    </row>
    <row r="364" spans="1:15" s="25" customFormat="1" ht="54.95" customHeight="1" x14ac:dyDescent="0.2">
      <c r="A364" s="66" t="s">
        <v>1169</v>
      </c>
      <c r="B364" s="71" t="s">
        <v>956</v>
      </c>
      <c r="C364" s="60" t="s">
        <v>1255</v>
      </c>
      <c r="D364" s="61"/>
      <c r="E364" s="68" t="s">
        <v>178</v>
      </c>
      <c r="F364" s="86"/>
      <c r="G364" s="149"/>
      <c r="H364" s="64">
        <f t="shared" si="50"/>
        <v>0</v>
      </c>
      <c r="I364" s="70" t="s">
        <v>572</v>
      </c>
      <c r="J364" s="24" t="str">
        <f t="shared" ca="1" si="42"/>
        <v/>
      </c>
      <c r="K364" s="15" t="str">
        <f t="shared" si="46"/>
        <v>C026-72Construction of 200 mm Type 4 Concrete Pavement for Early Opening 72 Hour (Reinforced)m²</v>
      </c>
      <c r="L364" s="16">
        <f>MATCH(K364,'Pay Items'!$K$1:$K$647,0)</f>
        <v>364</v>
      </c>
      <c r="M364" s="17" t="str">
        <f t="shared" ca="1" si="43"/>
        <v>F0</v>
      </c>
      <c r="N364" s="17" t="str">
        <f t="shared" ca="1" si="44"/>
        <v>C2</v>
      </c>
      <c r="O364" s="17" t="str">
        <f t="shared" ca="1" si="45"/>
        <v>C2</v>
      </c>
    </row>
    <row r="365" spans="1:15" s="25" customFormat="1" ht="54.95" customHeight="1" x14ac:dyDescent="0.2">
      <c r="A365" s="66" t="s">
        <v>373</v>
      </c>
      <c r="B365" s="71" t="s">
        <v>343</v>
      </c>
      <c r="C365" s="60" t="s">
        <v>1421</v>
      </c>
      <c r="D365" s="61"/>
      <c r="E365" s="68" t="s">
        <v>178</v>
      </c>
      <c r="F365" s="86"/>
      <c r="G365" s="149"/>
      <c r="H365" s="64">
        <f t="shared" si="50"/>
        <v>0</v>
      </c>
      <c r="I365" s="70" t="s">
        <v>1416</v>
      </c>
      <c r="J365" s="24" t="str">
        <f t="shared" ca="1" si="42"/>
        <v/>
      </c>
      <c r="K365" s="15" t="str">
        <f t="shared" si="46"/>
        <v>C028Construction of 200 mm Type ^ Concrete Pavement for Early Opening ^ (Plain-Dowelled)m²</v>
      </c>
      <c r="L365" s="16">
        <f>MATCH(K365,'Pay Items'!$K$1:$K$647,0)</f>
        <v>365</v>
      </c>
      <c r="M365" s="17" t="str">
        <f t="shared" ca="1" si="43"/>
        <v>F0</v>
      </c>
      <c r="N365" s="17" t="str">
        <f t="shared" ca="1" si="44"/>
        <v>C2</v>
      </c>
      <c r="O365" s="17" t="str">
        <f t="shared" ca="1" si="45"/>
        <v>C2</v>
      </c>
    </row>
    <row r="366" spans="1:15" s="25" customFormat="1" ht="54.95" customHeight="1" x14ac:dyDescent="0.2">
      <c r="A366" s="66" t="s">
        <v>1170</v>
      </c>
      <c r="B366" s="71" t="s">
        <v>343</v>
      </c>
      <c r="C366" s="60" t="s">
        <v>1256</v>
      </c>
      <c r="D366" s="61"/>
      <c r="E366" s="68" t="s">
        <v>178</v>
      </c>
      <c r="F366" s="86"/>
      <c r="G366" s="149"/>
      <c r="H366" s="64">
        <f t="shared" si="50"/>
        <v>0</v>
      </c>
      <c r="I366" s="70" t="s">
        <v>572</v>
      </c>
      <c r="J366" s="24" t="str">
        <f t="shared" ca="1" si="42"/>
        <v/>
      </c>
      <c r="K366" s="15" t="str">
        <f t="shared" si="46"/>
        <v>C028-24Construction of 200 mm Type 3 Concrete Pavement for Early Opening 24 Hour (Plain-Dowelled)m²</v>
      </c>
      <c r="L366" s="16">
        <f>MATCH(K366,'Pay Items'!$K$1:$K$647,0)</f>
        <v>366</v>
      </c>
      <c r="M366" s="17" t="str">
        <f t="shared" ca="1" si="43"/>
        <v>F0</v>
      </c>
      <c r="N366" s="17" t="str">
        <f t="shared" ca="1" si="44"/>
        <v>C2</v>
      </c>
      <c r="O366" s="17" t="str">
        <f t="shared" ca="1" si="45"/>
        <v>C2</v>
      </c>
    </row>
    <row r="367" spans="1:15" s="25" customFormat="1" ht="54.95" customHeight="1" x14ac:dyDescent="0.2">
      <c r="A367" s="66" t="s">
        <v>1171</v>
      </c>
      <c r="B367" s="71" t="s">
        <v>343</v>
      </c>
      <c r="C367" s="60" t="s">
        <v>1257</v>
      </c>
      <c r="D367" s="61"/>
      <c r="E367" s="68" t="s">
        <v>178</v>
      </c>
      <c r="F367" s="86"/>
      <c r="G367" s="149"/>
      <c r="H367" s="64">
        <f t="shared" si="50"/>
        <v>0</v>
      </c>
      <c r="I367" s="70" t="s">
        <v>691</v>
      </c>
      <c r="J367" s="24" t="str">
        <f t="shared" ca="1" si="42"/>
        <v/>
      </c>
      <c r="K367" s="15" t="str">
        <f t="shared" si="46"/>
        <v>C028-72Construction of 200 mm Type 4 Concrete Pavement for Early Opening 72 Hour (Plain-Dowelled)m²</v>
      </c>
      <c r="L367" s="16">
        <f>MATCH(K367,'Pay Items'!$K$1:$K$647,0)</f>
        <v>367</v>
      </c>
      <c r="M367" s="17" t="str">
        <f t="shared" ca="1" si="43"/>
        <v>F0</v>
      </c>
      <c r="N367" s="17" t="str">
        <f t="shared" ca="1" si="44"/>
        <v>C2</v>
      </c>
      <c r="O367" s="17" t="str">
        <f t="shared" ca="1" si="45"/>
        <v>C2</v>
      </c>
    </row>
    <row r="368" spans="1:15" s="25" customFormat="1" ht="54.95" customHeight="1" x14ac:dyDescent="0.2">
      <c r="A368" s="66" t="s">
        <v>374</v>
      </c>
      <c r="B368" s="71" t="s">
        <v>344</v>
      </c>
      <c r="C368" s="60" t="s">
        <v>1422</v>
      </c>
      <c r="D368" s="61"/>
      <c r="E368" s="68" t="s">
        <v>178</v>
      </c>
      <c r="F368" s="86"/>
      <c r="G368" s="149"/>
      <c r="H368" s="64">
        <f t="shared" si="50"/>
        <v>0</v>
      </c>
      <c r="I368" s="70" t="s">
        <v>1416</v>
      </c>
      <c r="J368" s="24" t="str">
        <f t="shared" ca="1" si="42"/>
        <v/>
      </c>
      <c r="K368" s="15" t="str">
        <f t="shared" si="46"/>
        <v>C029Construction of 150 mm Type ^ Concrete Pavement for Early Opening ^ (Reinforced)m²</v>
      </c>
      <c r="L368" s="16">
        <f>MATCH(K368,'Pay Items'!$K$1:$K$647,0)</f>
        <v>368</v>
      </c>
      <c r="M368" s="17" t="str">
        <f t="shared" ca="1" si="43"/>
        <v>F0</v>
      </c>
      <c r="N368" s="17" t="str">
        <f t="shared" ca="1" si="44"/>
        <v>C2</v>
      </c>
      <c r="O368" s="17" t="str">
        <f t="shared" ca="1" si="45"/>
        <v>C2</v>
      </c>
    </row>
    <row r="369" spans="1:15" s="25" customFormat="1" ht="54.95" customHeight="1" x14ac:dyDescent="0.2">
      <c r="A369" s="66" t="s">
        <v>1172</v>
      </c>
      <c r="B369" s="71" t="s">
        <v>958</v>
      </c>
      <c r="C369" s="60" t="s">
        <v>1258</v>
      </c>
      <c r="D369" s="61"/>
      <c r="E369" s="68" t="s">
        <v>178</v>
      </c>
      <c r="F369" s="86"/>
      <c r="G369" s="149"/>
      <c r="H369" s="64">
        <f t="shared" si="50"/>
        <v>0</v>
      </c>
      <c r="I369" s="70" t="s">
        <v>572</v>
      </c>
      <c r="J369" s="24" t="str">
        <f t="shared" ca="1" si="42"/>
        <v/>
      </c>
      <c r="K369" s="15" t="str">
        <f t="shared" si="46"/>
        <v>C029-24Construction of 150 mm Type 3 Concrete Pavement for Early Opening 24 Hour (Reinforced)m²</v>
      </c>
      <c r="L369" s="16">
        <f>MATCH(K369,'Pay Items'!$K$1:$K$647,0)</f>
        <v>369</v>
      </c>
      <c r="M369" s="17" t="str">
        <f t="shared" ca="1" si="43"/>
        <v>F0</v>
      </c>
      <c r="N369" s="17" t="str">
        <f t="shared" ca="1" si="44"/>
        <v>C2</v>
      </c>
      <c r="O369" s="17" t="str">
        <f t="shared" ca="1" si="45"/>
        <v>C2</v>
      </c>
    </row>
    <row r="370" spans="1:15" s="25" customFormat="1" ht="54.95" customHeight="1" x14ac:dyDescent="0.2">
      <c r="A370" s="66" t="s">
        <v>1173</v>
      </c>
      <c r="B370" s="71" t="s">
        <v>958</v>
      </c>
      <c r="C370" s="60" t="s">
        <v>1259</v>
      </c>
      <c r="D370" s="61"/>
      <c r="E370" s="68" t="s">
        <v>178</v>
      </c>
      <c r="F370" s="86"/>
      <c r="G370" s="149"/>
      <c r="H370" s="64">
        <f t="shared" si="50"/>
        <v>0</v>
      </c>
      <c r="I370" s="70" t="s">
        <v>572</v>
      </c>
      <c r="J370" s="24" t="str">
        <f t="shared" ca="1" si="42"/>
        <v/>
      </c>
      <c r="K370" s="15" t="str">
        <f t="shared" si="46"/>
        <v>C029-72Construction of 150 mm Type 4 Concrete Pavement for Early Opening 72 Hour (Reinforced)m²</v>
      </c>
      <c r="L370" s="16">
        <f>MATCH(K370,'Pay Items'!$K$1:$K$647,0)</f>
        <v>370</v>
      </c>
      <c r="M370" s="17" t="str">
        <f t="shared" ca="1" si="43"/>
        <v>F0</v>
      </c>
      <c r="N370" s="17" t="str">
        <f t="shared" ca="1" si="44"/>
        <v>C2</v>
      </c>
      <c r="O370" s="17" t="str">
        <f t="shared" ca="1" si="45"/>
        <v>C2</v>
      </c>
    </row>
    <row r="371" spans="1:15" s="25" customFormat="1" ht="54.95" customHeight="1" x14ac:dyDescent="0.2">
      <c r="A371" s="66" t="s">
        <v>375</v>
      </c>
      <c r="B371" s="71" t="s">
        <v>345</v>
      </c>
      <c r="C371" s="60" t="s">
        <v>1423</v>
      </c>
      <c r="D371" s="61" t="s">
        <v>173</v>
      </c>
      <c r="E371" s="68" t="s">
        <v>178</v>
      </c>
      <c r="F371" s="86"/>
      <c r="G371" s="149"/>
      <c r="H371" s="64">
        <f t="shared" si="50"/>
        <v>0</v>
      </c>
      <c r="I371" s="70" t="s">
        <v>1416</v>
      </c>
      <c r="J371" s="24" t="str">
        <f t="shared" ca="1" si="42"/>
        <v/>
      </c>
      <c r="K371" s="15" t="str">
        <f t="shared" si="46"/>
        <v>C031Construction of 150 mm Type ^ Concrete Pavement for Early Opening ^ (Plain-Dowelled)m²</v>
      </c>
      <c r="L371" s="16">
        <f>MATCH(K371,'Pay Items'!$K$1:$K$647,0)</f>
        <v>371</v>
      </c>
      <c r="M371" s="17" t="str">
        <f t="shared" ca="1" si="43"/>
        <v>F0</v>
      </c>
      <c r="N371" s="17" t="str">
        <f t="shared" ca="1" si="44"/>
        <v>C2</v>
      </c>
      <c r="O371" s="17" t="str">
        <f t="shared" ca="1" si="45"/>
        <v>C2</v>
      </c>
    </row>
    <row r="372" spans="1:15" s="25" customFormat="1" ht="54.95" customHeight="1" x14ac:dyDescent="0.2">
      <c r="A372" s="66" t="s">
        <v>1174</v>
      </c>
      <c r="B372" s="71" t="s">
        <v>950</v>
      </c>
      <c r="C372" s="60" t="s">
        <v>1260</v>
      </c>
      <c r="D372" s="61" t="s">
        <v>173</v>
      </c>
      <c r="E372" s="68" t="s">
        <v>178</v>
      </c>
      <c r="F372" s="86"/>
      <c r="G372" s="149"/>
      <c r="H372" s="64">
        <f t="shared" si="50"/>
        <v>0</v>
      </c>
      <c r="I372" s="70" t="s">
        <v>572</v>
      </c>
      <c r="J372" s="24" t="str">
        <f t="shared" ca="1" si="42"/>
        <v/>
      </c>
      <c r="K372" s="15" t="str">
        <f t="shared" si="46"/>
        <v>C031-24Construction of 150 mm Type 3 Concrete Pavement for Early Opening 24 Hour (Plain-Dowelled)m²</v>
      </c>
      <c r="L372" s="16">
        <f>MATCH(K372,'Pay Items'!$K$1:$K$647,0)</f>
        <v>372</v>
      </c>
      <c r="M372" s="17" t="str">
        <f t="shared" ca="1" si="43"/>
        <v>F0</v>
      </c>
      <c r="N372" s="17" t="str">
        <f t="shared" ca="1" si="44"/>
        <v>C2</v>
      </c>
      <c r="O372" s="17" t="str">
        <f t="shared" ca="1" si="45"/>
        <v>C2</v>
      </c>
    </row>
    <row r="373" spans="1:15" s="25" customFormat="1" ht="54.95" customHeight="1" x14ac:dyDescent="0.2">
      <c r="A373" s="66" t="s">
        <v>1175</v>
      </c>
      <c r="B373" s="71" t="s">
        <v>950</v>
      </c>
      <c r="C373" s="60" t="s">
        <v>1261</v>
      </c>
      <c r="D373" s="61" t="s">
        <v>173</v>
      </c>
      <c r="E373" s="68" t="s">
        <v>178</v>
      </c>
      <c r="F373" s="86"/>
      <c r="G373" s="149"/>
      <c r="H373" s="64">
        <f t="shared" si="50"/>
        <v>0</v>
      </c>
      <c r="I373" s="70" t="s">
        <v>572</v>
      </c>
      <c r="J373" s="24" t="str">
        <f t="shared" ref="J373:J436" ca="1" si="51">IF(CELL("protect",$G373)=1, "LOCKED", "")</f>
        <v/>
      </c>
      <c r="K373" s="15" t="str">
        <f t="shared" si="46"/>
        <v>C031-72Construction of 150 mm Type 4 Concrete Pavement for Early Opening 72 Hour (Plain-Dowelled)m²</v>
      </c>
      <c r="L373" s="16">
        <f>MATCH(K373,'Pay Items'!$K$1:$K$647,0)</f>
        <v>373</v>
      </c>
      <c r="M373" s="17" t="str">
        <f t="shared" ref="M373:M436" ca="1" si="52">CELL("format",$F373)</f>
        <v>F0</v>
      </c>
      <c r="N373" s="17" t="str">
        <f t="shared" ref="N373:N436" ca="1" si="53">CELL("format",$G373)</f>
        <v>C2</v>
      </c>
      <c r="O373" s="17" t="str">
        <f t="shared" ref="O373:O436" ca="1" si="54">CELL("format",$H373)</f>
        <v>C2</v>
      </c>
    </row>
    <row r="374" spans="1:15" s="25" customFormat="1" ht="39.950000000000003" customHeight="1" x14ac:dyDescent="0.2">
      <c r="A374" s="66" t="s">
        <v>376</v>
      </c>
      <c r="B374" s="59" t="s">
        <v>119</v>
      </c>
      <c r="C374" s="60" t="s">
        <v>354</v>
      </c>
      <c r="D374" s="134" t="s">
        <v>1586</v>
      </c>
      <c r="E374" s="68"/>
      <c r="F374" s="86"/>
      <c r="G374" s="150"/>
      <c r="H374" s="97"/>
      <c r="I374" s="65"/>
      <c r="J374" s="24" t="str">
        <f t="shared" ca="1" si="51"/>
        <v>LOCKED</v>
      </c>
      <c r="K374" s="15" t="str">
        <f t="shared" ref="K374:K437" si="55">CLEAN(CONCATENATE(TRIM($A374),TRIM($C374),IF(LEFT($D374)&lt;&gt;"E",TRIM($D374),),TRIM($E374)))</f>
        <v>C032Concrete Curbs, Curb and Gutter, and Splash StripsCW 3310-R19</v>
      </c>
      <c r="L374" s="16">
        <f>MATCH(K374,'Pay Items'!$K$1:$K$647,0)</f>
        <v>374</v>
      </c>
      <c r="M374" s="17" t="str">
        <f t="shared" ca="1" si="52"/>
        <v>F0</v>
      </c>
      <c r="N374" s="17" t="str">
        <f t="shared" ca="1" si="53"/>
        <v>G</v>
      </c>
      <c r="O374" s="17" t="str">
        <f t="shared" ca="1" si="54"/>
        <v>C2</v>
      </c>
    </row>
    <row r="375" spans="1:15" s="25" customFormat="1" ht="39.950000000000003" customHeight="1" x14ac:dyDescent="0.2">
      <c r="A375" s="66" t="s">
        <v>525</v>
      </c>
      <c r="B375" s="71" t="s">
        <v>338</v>
      </c>
      <c r="C375" s="60" t="s">
        <v>1424</v>
      </c>
      <c r="D375" s="61" t="s">
        <v>385</v>
      </c>
      <c r="E375" s="68" t="s">
        <v>182</v>
      </c>
      <c r="F375" s="69"/>
      <c r="G375" s="149"/>
      <c r="H375" s="64">
        <f t="shared" ref="H375:H414" si="56">ROUND(G375*F375,2)</f>
        <v>0</v>
      </c>
      <c r="I375" s="65" t="s">
        <v>1227</v>
      </c>
      <c r="J375" s="24" t="str">
        <f t="shared" ca="1" si="51"/>
        <v/>
      </c>
      <c r="K375" s="15" t="str">
        <f t="shared" si="55"/>
        <v>C033Construction of Barrier (^ mm ht, Type ^, Dowelled)SD-205m</v>
      </c>
      <c r="L375" s="16">
        <f>MATCH(K375,'Pay Items'!$K$1:$K$647,0)</f>
        <v>375</v>
      </c>
      <c r="M375" s="17" t="str">
        <f t="shared" ca="1" si="52"/>
        <v>F0</v>
      </c>
      <c r="N375" s="17" t="str">
        <f t="shared" ca="1" si="53"/>
        <v>C2</v>
      </c>
      <c r="O375" s="17" t="str">
        <f t="shared" ca="1" si="54"/>
        <v>C2</v>
      </c>
    </row>
    <row r="376" spans="1:15" s="25" customFormat="1" ht="39.950000000000003" customHeight="1" x14ac:dyDescent="0.2">
      <c r="A376" s="66" t="s">
        <v>1176</v>
      </c>
      <c r="B376" s="71" t="s">
        <v>947</v>
      </c>
      <c r="C376" s="60" t="s">
        <v>1425</v>
      </c>
      <c r="D376" s="61" t="s">
        <v>385</v>
      </c>
      <c r="E376" s="68" t="s">
        <v>182</v>
      </c>
      <c r="F376" s="69"/>
      <c r="G376" s="149"/>
      <c r="H376" s="64">
        <f t="shared" si="56"/>
        <v>0</v>
      </c>
      <c r="I376" s="65" t="s">
        <v>1225</v>
      </c>
      <c r="J376" s="24" t="str">
        <f t="shared" ca="1" si="51"/>
        <v/>
      </c>
      <c r="K376" s="15" t="str">
        <f t="shared" si="55"/>
        <v>C033AConstruction of Barrier (150 mm ht, Type ^, Dowelled)SD-205m</v>
      </c>
      <c r="L376" s="16">
        <f>MATCH(K376,'Pay Items'!$K$1:$K$647,0)</f>
        <v>376</v>
      </c>
      <c r="M376" s="17" t="str">
        <f t="shared" ca="1" si="52"/>
        <v>F0</v>
      </c>
      <c r="N376" s="17" t="str">
        <f t="shared" ca="1" si="53"/>
        <v>C2</v>
      </c>
      <c r="O376" s="17" t="str">
        <f t="shared" ca="1" si="54"/>
        <v>C2</v>
      </c>
    </row>
    <row r="377" spans="1:15" s="25" customFormat="1" ht="39.950000000000003" customHeight="1" x14ac:dyDescent="0.2">
      <c r="A377" s="66" t="s">
        <v>1177</v>
      </c>
      <c r="B377" s="71" t="s">
        <v>947</v>
      </c>
      <c r="C377" s="60" t="s">
        <v>1426</v>
      </c>
      <c r="D377" s="61" t="s">
        <v>385</v>
      </c>
      <c r="E377" s="68" t="s">
        <v>182</v>
      </c>
      <c r="F377" s="69"/>
      <c r="G377" s="149"/>
      <c r="H377" s="64">
        <f t="shared" si="56"/>
        <v>0</v>
      </c>
      <c r="I377" s="65" t="s">
        <v>1225</v>
      </c>
      <c r="J377" s="24" t="str">
        <f t="shared" ca="1" si="51"/>
        <v/>
      </c>
      <c r="K377" s="15" t="str">
        <f t="shared" si="55"/>
        <v>C033BConstruction of Barrier (180 mm ht, Type ^, Dowelled)SD-205m</v>
      </c>
      <c r="L377" s="16">
        <f>MATCH(K377,'Pay Items'!$K$1:$K$647,0)</f>
        <v>377</v>
      </c>
      <c r="M377" s="17" t="str">
        <f t="shared" ca="1" si="52"/>
        <v>F0</v>
      </c>
      <c r="N377" s="17" t="str">
        <f t="shared" ca="1" si="53"/>
        <v>C2</v>
      </c>
      <c r="O377" s="17" t="str">
        <f t="shared" ca="1" si="54"/>
        <v>C2</v>
      </c>
    </row>
    <row r="378" spans="1:15" s="25" customFormat="1" ht="39.950000000000003" customHeight="1" x14ac:dyDescent="0.2">
      <c r="A378" s="66" t="s">
        <v>526</v>
      </c>
      <c r="B378" s="71" t="s">
        <v>339</v>
      </c>
      <c r="C378" s="60" t="s">
        <v>1427</v>
      </c>
      <c r="D378" s="61" t="s">
        <v>562</v>
      </c>
      <c r="E378" s="68" t="s">
        <v>182</v>
      </c>
      <c r="F378" s="69"/>
      <c r="G378" s="149"/>
      <c r="H378" s="64">
        <f t="shared" si="56"/>
        <v>0</v>
      </c>
      <c r="I378" s="65" t="s">
        <v>1227</v>
      </c>
      <c r="J378" s="24" t="str">
        <f t="shared" ca="1" si="51"/>
        <v/>
      </c>
      <c r="K378" s="15" t="str">
        <f t="shared" si="55"/>
        <v>C034Construction of Barrier (^ mm ht, Type ^, Separate)SD-203Am</v>
      </c>
      <c r="L378" s="16">
        <f>MATCH(K378,'Pay Items'!$K$1:$K$647,0)</f>
        <v>378</v>
      </c>
      <c r="M378" s="17" t="str">
        <f t="shared" ca="1" si="52"/>
        <v>F0</v>
      </c>
      <c r="N378" s="17" t="str">
        <f t="shared" ca="1" si="53"/>
        <v>C2</v>
      </c>
      <c r="O378" s="17" t="str">
        <f t="shared" ca="1" si="54"/>
        <v>C2</v>
      </c>
    </row>
    <row r="379" spans="1:15" s="25" customFormat="1" ht="39.950000000000003" customHeight="1" x14ac:dyDescent="0.2">
      <c r="A379" s="66" t="s">
        <v>1178</v>
      </c>
      <c r="B379" s="71" t="s">
        <v>953</v>
      </c>
      <c r="C379" s="60" t="s">
        <v>1428</v>
      </c>
      <c r="D379" s="61" t="s">
        <v>562</v>
      </c>
      <c r="E379" s="68" t="s">
        <v>182</v>
      </c>
      <c r="F379" s="69"/>
      <c r="G379" s="149"/>
      <c r="H379" s="64">
        <f t="shared" si="56"/>
        <v>0</v>
      </c>
      <c r="I379" s="65" t="s">
        <v>691</v>
      </c>
      <c r="J379" s="24" t="str">
        <f t="shared" ca="1" si="51"/>
        <v/>
      </c>
      <c r="K379" s="15" t="str">
        <f t="shared" si="55"/>
        <v>C034AConstruction of Barrier (150 mm ht, Type ^, Separate)SD-203Am</v>
      </c>
      <c r="L379" s="16">
        <f>MATCH(K379,'Pay Items'!$K$1:$K$647,0)</f>
        <v>379</v>
      </c>
      <c r="M379" s="17" t="str">
        <f t="shared" ca="1" si="52"/>
        <v>F0</v>
      </c>
      <c r="N379" s="17" t="str">
        <f t="shared" ca="1" si="53"/>
        <v>C2</v>
      </c>
      <c r="O379" s="17" t="str">
        <f t="shared" ca="1" si="54"/>
        <v>C2</v>
      </c>
    </row>
    <row r="380" spans="1:15" s="25" customFormat="1" ht="39.950000000000003" customHeight="1" x14ac:dyDescent="0.2">
      <c r="A380" s="66" t="s">
        <v>1179</v>
      </c>
      <c r="B380" s="71" t="s">
        <v>953</v>
      </c>
      <c r="C380" s="60" t="s">
        <v>1429</v>
      </c>
      <c r="D380" s="61" t="s">
        <v>562</v>
      </c>
      <c r="E380" s="68" t="s">
        <v>182</v>
      </c>
      <c r="F380" s="69"/>
      <c r="G380" s="149"/>
      <c r="H380" s="64">
        <f t="shared" si="56"/>
        <v>0</v>
      </c>
      <c r="I380" s="65" t="s">
        <v>691</v>
      </c>
      <c r="J380" s="24" t="str">
        <f t="shared" ca="1" si="51"/>
        <v/>
      </c>
      <c r="K380" s="15" t="str">
        <f t="shared" si="55"/>
        <v>C034BConstruction of Barrier (180 mm ht, Type ^, Separate)SD-203Am</v>
      </c>
      <c r="L380" s="16">
        <f>MATCH(K380,'Pay Items'!$K$1:$K$647,0)</f>
        <v>380</v>
      </c>
      <c r="M380" s="17" t="str">
        <f t="shared" ca="1" si="52"/>
        <v>F0</v>
      </c>
      <c r="N380" s="17" t="str">
        <f t="shared" ca="1" si="53"/>
        <v>C2</v>
      </c>
      <c r="O380" s="17" t="str">
        <f t="shared" ca="1" si="54"/>
        <v>C2</v>
      </c>
    </row>
    <row r="381" spans="1:15" s="25" customFormat="1" ht="39.950000000000003" customHeight="1" x14ac:dyDescent="0.2">
      <c r="A381" s="66" t="s">
        <v>377</v>
      </c>
      <c r="B381" s="71" t="s">
        <v>340</v>
      </c>
      <c r="C381" s="60" t="s">
        <v>1430</v>
      </c>
      <c r="D381" s="61" t="s">
        <v>336</v>
      </c>
      <c r="E381" s="68" t="s">
        <v>182</v>
      </c>
      <c r="F381" s="69"/>
      <c r="G381" s="149"/>
      <c r="H381" s="64">
        <f t="shared" si="56"/>
        <v>0</v>
      </c>
      <c r="I381" s="65" t="s">
        <v>1227</v>
      </c>
      <c r="J381" s="24" t="str">
        <f t="shared" ca="1" si="51"/>
        <v/>
      </c>
      <c r="K381" s="15" t="str">
        <f t="shared" si="55"/>
        <v>C035Construction of Barrier (^ mm ht, Type ^, Integral)SD-204m</v>
      </c>
      <c r="L381" s="16">
        <f>MATCH(K381,'Pay Items'!$K$1:$K$647,0)</f>
        <v>381</v>
      </c>
      <c r="M381" s="17" t="str">
        <f t="shared" ca="1" si="52"/>
        <v>F0</v>
      </c>
      <c r="N381" s="17" t="str">
        <f t="shared" ca="1" si="53"/>
        <v>C2</v>
      </c>
      <c r="O381" s="17" t="str">
        <f t="shared" ca="1" si="54"/>
        <v>C2</v>
      </c>
    </row>
    <row r="382" spans="1:15" s="25" customFormat="1" ht="39.950000000000003" customHeight="1" x14ac:dyDescent="0.2">
      <c r="A382" s="66" t="s">
        <v>1180</v>
      </c>
      <c r="B382" s="71" t="s">
        <v>954</v>
      </c>
      <c r="C382" s="60" t="s">
        <v>1431</v>
      </c>
      <c r="D382" s="61" t="s">
        <v>336</v>
      </c>
      <c r="E382" s="68" t="s">
        <v>182</v>
      </c>
      <c r="F382" s="69"/>
      <c r="G382" s="149"/>
      <c r="H382" s="64">
        <f t="shared" si="56"/>
        <v>0</v>
      </c>
      <c r="I382" s="65" t="s">
        <v>691</v>
      </c>
      <c r="J382" s="24" t="str">
        <f t="shared" ca="1" si="51"/>
        <v/>
      </c>
      <c r="K382" s="15" t="str">
        <f t="shared" si="55"/>
        <v>C035AConstruction of Barrier (150 mm ht, Type ^, Integral)SD-204m</v>
      </c>
      <c r="L382" s="16">
        <f>MATCH(K382,'Pay Items'!$K$1:$K$647,0)</f>
        <v>382</v>
      </c>
      <c r="M382" s="17" t="str">
        <f t="shared" ca="1" si="52"/>
        <v>F0</v>
      </c>
      <c r="N382" s="17" t="str">
        <f t="shared" ca="1" si="53"/>
        <v>C2</v>
      </c>
      <c r="O382" s="17" t="str">
        <f t="shared" ca="1" si="54"/>
        <v>C2</v>
      </c>
    </row>
    <row r="383" spans="1:15" s="25" customFormat="1" ht="39.950000000000003" customHeight="1" x14ac:dyDescent="0.2">
      <c r="A383" s="66" t="s">
        <v>1181</v>
      </c>
      <c r="B383" s="71" t="s">
        <v>954</v>
      </c>
      <c r="C383" s="60" t="s">
        <v>1432</v>
      </c>
      <c r="D383" s="61" t="s">
        <v>336</v>
      </c>
      <c r="E383" s="68" t="s">
        <v>182</v>
      </c>
      <c r="F383" s="69"/>
      <c r="G383" s="149"/>
      <c r="H383" s="64">
        <f t="shared" si="56"/>
        <v>0</v>
      </c>
      <c r="I383" s="65" t="s">
        <v>691</v>
      </c>
      <c r="J383" s="24" t="str">
        <f t="shared" ca="1" si="51"/>
        <v/>
      </c>
      <c r="K383" s="15" t="str">
        <f t="shared" si="55"/>
        <v>C035BConstruction of Barrier (180 mm ht, Type ^, Integral)SD-204m</v>
      </c>
      <c r="L383" s="16">
        <f>MATCH(K383,'Pay Items'!$K$1:$K$647,0)</f>
        <v>383</v>
      </c>
      <c r="M383" s="17" t="str">
        <f t="shared" ca="1" si="52"/>
        <v>F0</v>
      </c>
      <c r="N383" s="17" t="str">
        <f t="shared" ca="1" si="53"/>
        <v>C2</v>
      </c>
      <c r="O383" s="17" t="str">
        <f t="shared" ca="1" si="54"/>
        <v>C2</v>
      </c>
    </row>
    <row r="384" spans="1:15" s="25" customFormat="1" ht="39.950000000000003" customHeight="1" x14ac:dyDescent="0.2">
      <c r="A384" s="66" t="s">
        <v>527</v>
      </c>
      <c r="B384" s="71" t="s">
        <v>341</v>
      </c>
      <c r="C384" s="60" t="s">
        <v>1433</v>
      </c>
      <c r="D384" s="61" t="s">
        <v>386</v>
      </c>
      <c r="E384" s="68" t="s">
        <v>182</v>
      </c>
      <c r="F384" s="69"/>
      <c r="G384" s="149"/>
      <c r="H384" s="64">
        <f t="shared" si="56"/>
        <v>0</v>
      </c>
      <c r="I384" s="65" t="s">
        <v>1227</v>
      </c>
      <c r="J384" s="24" t="str">
        <f t="shared" ca="1" si="51"/>
        <v/>
      </c>
      <c r="K384" s="15" t="str">
        <f t="shared" si="55"/>
        <v>C036Construction of Modified Barrier (^ mm ht, Type ^ Dowelled)SD-203Bm</v>
      </c>
      <c r="L384" s="16">
        <f>MATCH(K384,'Pay Items'!$K$1:$K$647,0)</f>
        <v>384</v>
      </c>
      <c r="M384" s="17" t="str">
        <f t="shared" ca="1" si="52"/>
        <v>F0</v>
      </c>
      <c r="N384" s="17" t="str">
        <f t="shared" ca="1" si="53"/>
        <v>C2</v>
      </c>
      <c r="O384" s="17" t="str">
        <f t="shared" ca="1" si="54"/>
        <v>C2</v>
      </c>
    </row>
    <row r="385" spans="1:15" s="25" customFormat="1" ht="39.950000000000003" customHeight="1" x14ac:dyDescent="0.2">
      <c r="A385" s="66" t="s">
        <v>1182</v>
      </c>
      <c r="B385" s="71" t="s">
        <v>955</v>
      </c>
      <c r="C385" s="60" t="s">
        <v>1434</v>
      </c>
      <c r="D385" s="61" t="s">
        <v>386</v>
      </c>
      <c r="E385" s="68" t="s">
        <v>182</v>
      </c>
      <c r="F385" s="69"/>
      <c r="G385" s="149"/>
      <c r="H385" s="64">
        <f t="shared" si="56"/>
        <v>0</v>
      </c>
      <c r="I385" s="65" t="s">
        <v>691</v>
      </c>
      <c r="J385" s="24" t="str">
        <f t="shared" ca="1" si="51"/>
        <v/>
      </c>
      <c r="K385" s="15" t="str">
        <f t="shared" si="55"/>
        <v>C036AConstruction of Modified Barrier (150 mm ht, Type ^, Dowelled)SD-203Bm</v>
      </c>
      <c r="L385" s="16">
        <f>MATCH(K385,'Pay Items'!$K$1:$K$647,0)</f>
        <v>385</v>
      </c>
      <c r="M385" s="17" t="str">
        <f t="shared" ca="1" si="52"/>
        <v>F0</v>
      </c>
      <c r="N385" s="17" t="str">
        <f t="shared" ca="1" si="53"/>
        <v>C2</v>
      </c>
      <c r="O385" s="17" t="str">
        <f t="shared" ca="1" si="54"/>
        <v>C2</v>
      </c>
    </row>
    <row r="386" spans="1:15" s="25" customFormat="1" ht="39.950000000000003" customHeight="1" x14ac:dyDescent="0.2">
      <c r="A386" s="66" t="s">
        <v>1183</v>
      </c>
      <c r="B386" s="71" t="s">
        <v>955</v>
      </c>
      <c r="C386" s="60" t="s">
        <v>1435</v>
      </c>
      <c r="D386" s="61" t="s">
        <v>386</v>
      </c>
      <c r="E386" s="68" t="s">
        <v>182</v>
      </c>
      <c r="F386" s="69"/>
      <c r="G386" s="149"/>
      <c r="H386" s="64">
        <f t="shared" si="56"/>
        <v>0</v>
      </c>
      <c r="I386" s="65" t="s">
        <v>691</v>
      </c>
      <c r="J386" s="24" t="str">
        <f t="shared" ca="1" si="51"/>
        <v/>
      </c>
      <c r="K386" s="15" t="str">
        <f t="shared" si="55"/>
        <v>C036BConstruction of Modified Barrier (180 mm ht, Type ^, Dowelled)SD-203Bm</v>
      </c>
      <c r="L386" s="16">
        <f>MATCH(K386,'Pay Items'!$K$1:$K$647,0)</f>
        <v>386</v>
      </c>
      <c r="M386" s="17" t="str">
        <f t="shared" ca="1" si="52"/>
        <v>F0</v>
      </c>
      <c r="N386" s="17" t="str">
        <f t="shared" ca="1" si="53"/>
        <v>C2</v>
      </c>
      <c r="O386" s="17" t="str">
        <f t="shared" ca="1" si="54"/>
        <v>C2</v>
      </c>
    </row>
    <row r="387" spans="1:15" s="25" customFormat="1" ht="39.950000000000003" customHeight="1" x14ac:dyDescent="0.2">
      <c r="A387" s="66" t="s">
        <v>528</v>
      </c>
      <c r="B387" s="71" t="s">
        <v>342</v>
      </c>
      <c r="C387" s="60" t="s">
        <v>1436</v>
      </c>
      <c r="D387" s="61" t="s">
        <v>386</v>
      </c>
      <c r="E387" s="68" t="s">
        <v>182</v>
      </c>
      <c r="F387" s="69"/>
      <c r="G387" s="149"/>
      <c r="H387" s="64">
        <f t="shared" si="56"/>
        <v>0</v>
      </c>
      <c r="I387" s="65" t="s">
        <v>1227</v>
      </c>
      <c r="J387" s="24" t="str">
        <f t="shared" ca="1" si="51"/>
        <v/>
      </c>
      <c r="K387" s="15" t="str">
        <f t="shared" si="55"/>
        <v>C037Construction of Modified Barrier (^ mm ht, Type ^, Integral)SD-203Bm</v>
      </c>
      <c r="L387" s="16">
        <f>MATCH(K387,'Pay Items'!$K$1:$K$647,0)</f>
        <v>387</v>
      </c>
      <c r="M387" s="17" t="str">
        <f t="shared" ca="1" si="52"/>
        <v>F0</v>
      </c>
      <c r="N387" s="17" t="str">
        <f t="shared" ca="1" si="53"/>
        <v>C2</v>
      </c>
      <c r="O387" s="17" t="str">
        <f t="shared" ca="1" si="54"/>
        <v>C2</v>
      </c>
    </row>
    <row r="388" spans="1:15" s="25" customFormat="1" ht="39.950000000000003" customHeight="1" x14ac:dyDescent="0.2">
      <c r="A388" s="66" t="s">
        <v>1184</v>
      </c>
      <c r="B388" s="71" t="s">
        <v>956</v>
      </c>
      <c r="C388" s="60" t="s">
        <v>1437</v>
      </c>
      <c r="D388" s="61" t="s">
        <v>386</v>
      </c>
      <c r="E388" s="68" t="s">
        <v>182</v>
      </c>
      <c r="F388" s="69"/>
      <c r="G388" s="149"/>
      <c r="H388" s="64">
        <f t="shared" si="56"/>
        <v>0</v>
      </c>
      <c r="I388" s="65" t="s">
        <v>691</v>
      </c>
      <c r="J388" s="24" t="str">
        <f t="shared" ca="1" si="51"/>
        <v/>
      </c>
      <c r="K388" s="15" t="str">
        <f t="shared" si="55"/>
        <v>C037AConstruction of Modified Barrier (150 mm ht, Type ^, Integral)SD-203Bm</v>
      </c>
      <c r="L388" s="16">
        <f>MATCH(K388,'Pay Items'!$K$1:$K$647,0)</f>
        <v>388</v>
      </c>
      <c r="M388" s="17" t="str">
        <f t="shared" ca="1" si="52"/>
        <v>F0</v>
      </c>
      <c r="N388" s="17" t="str">
        <f t="shared" ca="1" si="53"/>
        <v>C2</v>
      </c>
      <c r="O388" s="17" t="str">
        <f t="shared" ca="1" si="54"/>
        <v>C2</v>
      </c>
    </row>
    <row r="389" spans="1:15" s="25" customFormat="1" ht="39.950000000000003" customHeight="1" x14ac:dyDescent="0.2">
      <c r="A389" s="66" t="s">
        <v>1185</v>
      </c>
      <c r="B389" s="71" t="s">
        <v>956</v>
      </c>
      <c r="C389" s="60" t="s">
        <v>1438</v>
      </c>
      <c r="D389" s="61" t="s">
        <v>386</v>
      </c>
      <c r="E389" s="68" t="s">
        <v>182</v>
      </c>
      <c r="F389" s="69"/>
      <c r="G389" s="149"/>
      <c r="H389" s="64">
        <f t="shared" si="56"/>
        <v>0</v>
      </c>
      <c r="I389" s="65" t="s">
        <v>691</v>
      </c>
      <c r="J389" s="24" t="str">
        <f t="shared" ca="1" si="51"/>
        <v/>
      </c>
      <c r="K389" s="15" t="str">
        <f t="shared" si="55"/>
        <v>C037BConstruction of Modified Barrier (180 mm ht, Type ^, Integral)SD-203Bm</v>
      </c>
      <c r="L389" s="16">
        <f>MATCH(K389,'Pay Items'!$K$1:$K$647,0)</f>
        <v>389</v>
      </c>
      <c r="M389" s="17" t="str">
        <f t="shared" ca="1" si="52"/>
        <v>F0</v>
      </c>
      <c r="N389" s="17" t="str">
        <f t="shared" ca="1" si="53"/>
        <v>C2</v>
      </c>
      <c r="O389" s="17" t="str">
        <f t="shared" ca="1" si="54"/>
        <v>C2</v>
      </c>
    </row>
    <row r="390" spans="1:15" s="25" customFormat="1" ht="69.95" customHeight="1" x14ac:dyDescent="0.2">
      <c r="A390" s="66" t="s">
        <v>529</v>
      </c>
      <c r="B390" s="71" t="s">
        <v>343</v>
      </c>
      <c r="C390" s="60" t="s">
        <v>1571</v>
      </c>
      <c r="D390" s="61" t="s">
        <v>331</v>
      </c>
      <c r="E390" s="68" t="s">
        <v>182</v>
      </c>
      <c r="F390" s="86"/>
      <c r="G390" s="149"/>
      <c r="H390" s="64">
        <f t="shared" si="56"/>
        <v>0</v>
      </c>
      <c r="I390" s="65" t="s">
        <v>1227</v>
      </c>
      <c r="J390" s="24" t="str">
        <f t="shared" ca="1" si="51"/>
        <v/>
      </c>
      <c r="K390" s="15" t="str">
        <f t="shared" si="55"/>
        <v>C038Construction of Curb and Gutter (^ mm ht, Barrier, Integral, 600 mm width, 150 mm Plain Type ^ Concrete Pavement)SD-200m</v>
      </c>
      <c r="L390" s="16">
        <f>MATCH(K390,'Pay Items'!$K$1:$K$647,0)</f>
        <v>390</v>
      </c>
      <c r="M390" s="17" t="str">
        <f t="shared" ca="1" si="52"/>
        <v>F0</v>
      </c>
      <c r="N390" s="17" t="str">
        <f t="shared" ca="1" si="53"/>
        <v>C2</v>
      </c>
      <c r="O390" s="17" t="str">
        <f t="shared" ca="1" si="54"/>
        <v>C2</v>
      </c>
    </row>
    <row r="391" spans="1:15" s="25" customFormat="1" ht="69.95" customHeight="1" x14ac:dyDescent="0.2">
      <c r="A391" s="66" t="s">
        <v>1186</v>
      </c>
      <c r="B391" s="71" t="s">
        <v>957</v>
      </c>
      <c r="C391" s="60" t="s">
        <v>1439</v>
      </c>
      <c r="D391" s="61" t="s">
        <v>331</v>
      </c>
      <c r="E391" s="68" t="s">
        <v>182</v>
      </c>
      <c r="F391" s="86"/>
      <c r="G391" s="149"/>
      <c r="H391" s="64">
        <f t="shared" si="56"/>
        <v>0</v>
      </c>
      <c r="I391" s="65" t="s">
        <v>691</v>
      </c>
      <c r="J391" s="24" t="str">
        <f t="shared" ca="1" si="51"/>
        <v/>
      </c>
      <c r="K391" s="15" t="str">
        <f t="shared" si="55"/>
        <v>C038AConstruction of Curb and Gutter (150 mm ht, Barrier, Integral, 600 mm width, 150 mm Plain Type ^ Concrete Pavement)SD-200m</v>
      </c>
      <c r="L391" s="16">
        <f>MATCH(K391,'Pay Items'!$K$1:$K$647,0)</f>
        <v>391</v>
      </c>
      <c r="M391" s="17" t="str">
        <f t="shared" ca="1" si="52"/>
        <v>F0</v>
      </c>
      <c r="N391" s="17" t="str">
        <f t="shared" ca="1" si="53"/>
        <v>C2</v>
      </c>
      <c r="O391" s="17" t="str">
        <f t="shared" ca="1" si="54"/>
        <v>C2</v>
      </c>
    </row>
    <row r="392" spans="1:15" s="25" customFormat="1" ht="69.95" customHeight="1" x14ac:dyDescent="0.2">
      <c r="A392" s="66" t="s">
        <v>1187</v>
      </c>
      <c r="B392" s="71" t="s">
        <v>957</v>
      </c>
      <c r="C392" s="60" t="s">
        <v>1440</v>
      </c>
      <c r="D392" s="61" t="s">
        <v>331</v>
      </c>
      <c r="E392" s="68" t="s">
        <v>182</v>
      </c>
      <c r="F392" s="86"/>
      <c r="G392" s="149"/>
      <c r="H392" s="64">
        <f t="shared" si="56"/>
        <v>0</v>
      </c>
      <c r="I392" s="65" t="s">
        <v>691</v>
      </c>
      <c r="J392" s="24" t="str">
        <f t="shared" ca="1" si="51"/>
        <v/>
      </c>
      <c r="K392" s="15" t="str">
        <f t="shared" si="55"/>
        <v>C038BConstruction of Curb and Gutter (180 mm ht, Barrier, Integral, 600 mm width, 150 mm Plain Type ^ Concrete Pavement)SD-200m</v>
      </c>
      <c r="L392" s="16">
        <f>MATCH(K392,'Pay Items'!$K$1:$K$647,0)</f>
        <v>392</v>
      </c>
      <c r="M392" s="17" t="str">
        <f t="shared" ca="1" si="52"/>
        <v>F0</v>
      </c>
      <c r="N392" s="17" t="str">
        <f t="shared" ca="1" si="53"/>
        <v>C2</v>
      </c>
      <c r="O392" s="17" t="str">
        <f t="shared" ca="1" si="54"/>
        <v>C2</v>
      </c>
    </row>
    <row r="393" spans="1:15" s="25" customFormat="1" ht="69.95" customHeight="1" x14ac:dyDescent="0.2">
      <c r="A393" s="66" t="s">
        <v>530</v>
      </c>
      <c r="B393" s="71" t="s">
        <v>344</v>
      </c>
      <c r="C393" s="60" t="s">
        <v>1441</v>
      </c>
      <c r="D393" s="61" t="s">
        <v>435</v>
      </c>
      <c r="E393" s="68" t="s">
        <v>182</v>
      </c>
      <c r="F393" s="86"/>
      <c r="G393" s="149"/>
      <c r="H393" s="64">
        <f t="shared" si="56"/>
        <v>0</v>
      </c>
      <c r="I393" s="65" t="s">
        <v>1442</v>
      </c>
      <c r="J393" s="24" t="str">
        <f t="shared" ca="1" si="51"/>
        <v/>
      </c>
      <c r="K393" s="15" t="str">
        <f t="shared" si="55"/>
        <v>C039Construction of Curb and Gutter (^ mm ht, Modified Barrier, Integral, 600 mm width, 150 mm Plain Type ^ Concrete Pavement)SD-200 SD-203Bm</v>
      </c>
      <c r="L393" s="16">
        <f>MATCH(K393,'Pay Items'!$K$1:$K$647,0)</f>
        <v>393</v>
      </c>
      <c r="M393" s="17" t="str">
        <f t="shared" ca="1" si="52"/>
        <v>F0</v>
      </c>
      <c r="N393" s="17" t="str">
        <f t="shared" ca="1" si="53"/>
        <v>C2</v>
      </c>
      <c r="O393" s="17" t="str">
        <f t="shared" ca="1" si="54"/>
        <v>C2</v>
      </c>
    </row>
    <row r="394" spans="1:15" s="25" customFormat="1" ht="69.95" customHeight="1" x14ac:dyDescent="0.2">
      <c r="A394" s="66" t="s">
        <v>1188</v>
      </c>
      <c r="B394" s="71" t="s">
        <v>958</v>
      </c>
      <c r="C394" s="60" t="s">
        <v>1443</v>
      </c>
      <c r="D394" s="61" t="s">
        <v>435</v>
      </c>
      <c r="E394" s="68" t="s">
        <v>182</v>
      </c>
      <c r="F394" s="86"/>
      <c r="G394" s="149"/>
      <c r="H394" s="64">
        <f t="shared" si="56"/>
        <v>0</v>
      </c>
      <c r="I394" s="65" t="s">
        <v>691</v>
      </c>
      <c r="J394" s="24" t="str">
        <f t="shared" ca="1" si="51"/>
        <v/>
      </c>
      <c r="K394" s="15" t="str">
        <f t="shared" si="55"/>
        <v>C039AConstruction of Curb and Gutter (150 mm ht, Modified Barrier, Integral, 600 mm width, 150 mm Plain Type ^ Concrete Pavement)SD-200 SD-203Bm</v>
      </c>
      <c r="L394" s="16">
        <f>MATCH(K394,'Pay Items'!$K$1:$K$647,0)</f>
        <v>394</v>
      </c>
      <c r="M394" s="17" t="str">
        <f t="shared" ca="1" si="52"/>
        <v>F0</v>
      </c>
      <c r="N394" s="17" t="str">
        <f t="shared" ca="1" si="53"/>
        <v>C2</v>
      </c>
      <c r="O394" s="17" t="str">
        <f t="shared" ca="1" si="54"/>
        <v>C2</v>
      </c>
    </row>
    <row r="395" spans="1:15" s="25" customFormat="1" ht="69.95" customHeight="1" x14ac:dyDescent="0.2">
      <c r="A395" s="66" t="s">
        <v>1226</v>
      </c>
      <c r="B395" s="71" t="s">
        <v>958</v>
      </c>
      <c r="C395" s="60" t="s">
        <v>1444</v>
      </c>
      <c r="D395" s="61" t="s">
        <v>435</v>
      </c>
      <c r="E395" s="68" t="s">
        <v>182</v>
      </c>
      <c r="F395" s="86"/>
      <c r="G395" s="149"/>
      <c r="H395" s="64">
        <f t="shared" si="56"/>
        <v>0</v>
      </c>
      <c r="I395" s="65" t="s">
        <v>691</v>
      </c>
      <c r="J395" s="24" t="str">
        <f t="shared" ca="1" si="51"/>
        <v/>
      </c>
      <c r="K395" s="15" t="str">
        <f t="shared" si="55"/>
        <v>C039BConstruction of Curb and Gutter (180 mm ht, Modified Barrier, Integral, 600 mm width, 150 mm Plain Type ^ Concrete Pavement)SD-200 SD-203Bm</v>
      </c>
      <c r="L395" s="16">
        <f>MATCH(K395,'Pay Items'!$K$1:$K$647,0)</f>
        <v>395</v>
      </c>
      <c r="M395" s="17" t="str">
        <f t="shared" ca="1" si="52"/>
        <v>F0</v>
      </c>
      <c r="N395" s="17" t="str">
        <f t="shared" ca="1" si="53"/>
        <v>C2</v>
      </c>
      <c r="O395" s="17" t="str">
        <f t="shared" ca="1" si="54"/>
        <v>C2</v>
      </c>
    </row>
    <row r="396" spans="1:15" s="25" customFormat="1" ht="69.95" customHeight="1" x14ac:dyDescent="0.2">
      <c r="A396" s="66" t="s">
        <v>378</v>
      </c>
      <c r="B396" s="71" t="s">
        <v>345</v>
      </c>
      <c r="C396" s="60" t="s">
        <v>1445</v>
      </c>
      <c r="D396" s="61" t="s">
        <v>436</v>
      </c>
      <c r="E396" s="68" t="s">
        <v>182</v>
      </c>
      <c r="F396" s="86"/>
      <c r="G396" s="149"/>
      <c r="H396" s="64">
        <f t="shared" si="56"/>
        <v>0</v>
      </c>
      <c r="I396" s="65" t="s">
        <v>1225</v>
      </c>
      <c r="J396" s="24" t="str">
        <f t="shared" ca="1" si="51"/>
        <v/>
      </c>
      <c r="K396" s="15" t="str">
        <f t="shared" si="55"/>
        <v>C040Construction of Curb and Gutter (40 mm ht, Lip Curb, Integral, 600 mm width, 150 mm Plain Type ^ Concrete Pavement)SD-200 SD-202Bm</v>
      </c>
      <c r="L396" s="16">
        <f>MATCH(K396,'Pay Items'!$K$1:$K$647,0)</f>
        <v>396</v>
      </c>
      <c r="M396" s="17" t="str">
        <f t="shared" ca="1" si="52"/>
        <v>F0</v>
      </c>
      <c r="N396" s="17" t="str">
        <f t="shared" ca="1" si="53"/>
        <v>C2</v>
      </c>
      <c r="O396" s="17" t="str">
        <f t="shared" ca="1" si="54"/>
        <v>C2</v>
      </c>
    </row>
    <row r="397" spans="1:15" s="25" customFormat="1" ht="69.95" customHeight="1" x14ac:dyDescent="0.2">
      <c r="A397" s="66" t="s">
        <v>379</v>
      </c>
      <c r="B397" s="71" t="s">
        <v>346</v>
      </c>
      <c r="C397" s="60" t="s">
        <v>1446</v>
      </c>
      <c r="D397" s="61" t="s">
        <v>1189</v>
      </c>
      <c r="E397" s="68" t="s">
        <v>182</v>
      </c>
      <c r="F397" s="86"/>
      <c r="G397" s="149"/>
      <c r="H397" s="64">
        <f t="shared" si="56"/>
        <v>0</v>
      </c>
      <c r="I397" s="65" t="s">
        <v>719</v>
      </c>
      <c r="J397" s="24" t="str">
        <f t="shared" ca="1" si="51"/>
        <v/>
      </c>
      <c r="K397" s="15" t="str">
        <f t="shared" si="55"/>
        <v>C041Construction of Curb and Gutter (8-12 mm ht, Curb Ramp, Integral, 600 mm width, 150 mm Plain Type ^ Concrete Pavement)SD-200 SD-229Em</v>
      </c>
      <c r="L397" s="16">
        <f>MATCH(K397,'Pay Items'!$K$1:$K$647,0)</f>
        <v>397</v>
      </c>
      <c r="M397" s="17" t="str">
        <f t="shared" ca="1" si="52"/>
        <v>F0</v>
      </c>
      <c r="N397" s="17" t="str">
        <f t="shared" ca="1" si="53"/>
        <v>C2</v>
      </c>
      <c r="O397" s="17" t="str">
        <f t="shared" ca="1" si="54"/>
        <v>C2</v>
      </c>
    </row>
    <row r="398" spans="1:15" s="25" customFormat="1" ht="39.950000000000003" customHeight="1" x14ac:dyDescent="0.2">
      <c r="A398" s="66" t="s">
        <v>380</v>
      </c>
      <c r="B398" s="71" t="s">
        <v>348</v>
      </c>
      <c r="C398" s="60" t="s">
        <v>1447</v>
      </c>
      <c r="D398" s="61" t="s">
        <v>330</v>
      </c>
      <c r="E398" s="68" t="s">
        <v>182</v>
      </c>
      <c r="F398" s="69"/>
      <c r="G398" s="149"/>
      <c r="H398" s="64">
        <f t="shared" si="56"/>
        <v>0</v>
      </c>
      <c r="I398" s="65" t="s">
        <v>1448</v>
      </c>
      <c r="J398" s="24" t="str">
        <f t="shared" ca="1" si="51"/>
        <v/>
      </c>
      <c r="K398" s="15" t="str">
        <f t="shared" si="55"/>
        <v>C042Construction of Mountable Curb ^ (Integral)SD-201m</v>
      </c>
      <c r="L398" s="16">
        <f>MATCH(K398,'Pay Items'!$K$1:$K$647,0)</f>
        <v>398</v>
      </c>
      <c r="M398" s="17" t="str">
        <f t="shared" ca="1" si="52"/>
        <v>F0</v>
      </c>
      <c r="N398" s="17" t="str">
        <f t="shared" ca="1" si="53"/>
        <v>C2</v>
      </c>
      <c r="O398" s="17" t="str">
        <f t="shared" ca="1" si="54"/>
        <v>C2</v>
      </c>
    </row>
    <row r="399" spans="1:15" s="25" customFormat="1" ht="39.950000000000003" customHeight="1" x14ac:dyDescent="0.2">
      <c r="A399" s="66" t="s">
        <v>380</v>
      </c>
      <c r="B399" s="71" t="s">
        <v>962</v>
      </c>
      <c r="C399" s="60" t="s">
        <v>1449</v>
      </c>
      <c r="D399" s="61" t="s">
        <v>330</v>
      </c>
      <c r="E399" s="68" t="s">
        <v>182</v>
      </c>
      <c r="F399" s="69"/>
      <c r="G399" s="149"/>
      <c r="H399" s="64">
        <f t="shared" si="56"/>
        <v>0</v>
      </c>
      <c r="I399" s="65" t="s">
        <v>572</v>
      </c>
      <c r="J399" s="24" t="str">
        <f t="shared" ca="1" si="51"/>
        <v/>
      </c>
      <c r="K399" s="15" t="str">
        <f t="shared" si="55"/>
        <v>C042Construction of Mountable Curb (120 mm, Type ^, Integral)SD-201m</v>
      </c>
      <c r="L399" s="16">
        <f>MATCH(K399,'Pay Items'!$K$1:$K$647,0)</f>
        <v>399</v>
      </c>
      <c r="M399" s="17" t="str">
        <f t="shared" ca="1" si="52"/>
        <v>F0</v>
      </c>
      <c r="N399" s="17" t="str">
        <f t="shared" ca="1" si="53"/>
        <v>C2</v>
      </c>
      <c r="O399" s="17" t="str">
        <f t="shared" ca="1" si="54"/>
        <v>C2</v>
      </c>
    </row>
    <row r="400" spans="1:15" s="25" customFormat="1" ht="39.950000000000003" customHeight="1" x14ac:dyDescent="0.2">
      <c r="A400" s="66" t="s">
        <v>444</v>
      </c>
      <c r="B400" s="71" t="s">
        <v>347</v>
      </c>
      <c r="C400" s="60" t="s">
        <v>1450</v>
      </c>
      <c r="D400" s="61"/>
      <c r="E400" s="68" t="s">
        <v>182</v>
      </c>
      <c r="F400" s="69"/>
      <c r="G400" s="149"/>
      <c r="H400" s="64">
        <f t="shared" si="56"/>
        <v>0</v>
      </c>
      <c r="I400" s="65" t="s">
        <v>691</v>
      </c>
      <c r="J400" s="24" t="str">
        <f t="shared" ca="1" si="51"/>
        <v/>
      </c>
      <c r="K400" s="15" t="str">
        <f t="shared" si="55"/>
        <v>C043Construction of Lip Curb (125 mm ht, Type ^, Integral)m</v>
      </c>
      <c r="L400" s="16">
        <f>MATCH(K400,'Pay Items'!$K$1:$K$647,0)</f>
        <v>400</v>
      </c>
      <c r="M400" s="17" t="str">
        <f t="shared" ca="1" si="52"/>
        <v>F0</v>
      </c>
      <c r="N400" s="17" t="str">
        <f t="shared" ca="1" si="53"/>
        <v>C2</v>
      </c>
      <c r="O400" s="17" t="str">
        <f t="shared" ca="1" si="54"/>
        <v>C2</v>
      </c>
    </row>
    <row r="401" spans="1:15" s="25" customFormat="1" ht="39.950000000000003" customHeight="1" x14ac:dyDescent="0.2">
      <c r="A401" s="66" t="s">
        <v>531</v>
      </c>
      <c r="B401" s="71" t="s">
        <v>963</v>
      </c>
      <c r="C401" s="60" t="s">
        <v>1451</v>
      </c>
      <c r="D401" s="61" t="s">
        <v>332</v>
      </c>
      <c r="E401" s="68" t="s">
        <v>182</v>
      </c>
      <c r="F401" s="69"/>
      <c r="G401" s="149"/>
      <c r="H401" s="64">
        <f t="shared" si="56"/>
        <v>0</v>
      </c>
      <c r="I401" s="65" t="s">
        <v>691</v>
      </c>
      <c r="J401" s="24" t="str">
        <f t="shared" ca="1" si="51"/>
        <v/>
      </c>
      <c r="K401" s="15" t="str">
        <f t="shared" si="55"/>
        <v>C044Construction of Lip Curb (75 mm ht, Type ^, Integral)SD-202Am</v>
      </c>
      <c r="L401" s="16">
        <f>MATCH(K401,'Pay Items'!$K$1:$K$647,0)</f>
        <v>401</v>
      </c>
      <c r="M401" s="17" t="str">
        <f t="shared" ca="1" si="52"/>
        <v>F0</v>
      </c>
      <c r="N401" s="17" t="str">
        <f t="shared" ca="1" si="53"/>
        <v>C2</v>
      </c>
      <c r="O401" s="17" t="str">
        <f t="shared" ca="1" si="54"/>
        <v>C2</v>
      </c>
    </row>
    <row r="402" spans="1:15" s="25" customFormat="1" ht="39.950000000000003" customHeight="1" x14ac:dyDescent="0.2">
      <c r="A402" s="66" t="s">
        <v>381</v>
      </c>
      <c r="B402" s="71" t="s">
        <v>349</v>
      </c>
      <c r="C402" s="60" t="s">
        <v>1452</v>
      </c>
      <c r="D402" s="61" t="s">
        <v>333</v>
      </c>
      <c r="E402" s="68" t="s">
        <v>182</v>
      </c>
      <c r="F402" s="69"/>
      <c r="G402" s="149"/>
      <c r="H402" s="64">
        <f t="shared" si="56"/>
        <v>0</v>
      </c>
      <c r="I402" s="65" t="s">
        <v>691</v>
      </c>
      <c r="J402" s="24" t="str">
        <f t="shared" ca="1" si="51"/>
        <v/>
      </c>
      <c r="K402" s="15" t="str">
        <f t="shared" si="55"/>
        <v>C045Construction of Lip Curb (40 mm ht, Type ^, Integral)SD-202Bm</v>
      </c>
      <c r="L402" s="16">
        <f>MATCH(K402,'Pay Items'!$K$1:$K$647,0)</f>
        <v>402</v>
      </c>
      <c r="M402" s="17" t="str">
        <f t="shared" ca="1" si="52"/>
        <v>F0</v>
      </c>
      <c r="N402" s="17" t="str">
        <f t="shared" ca="1" si="53"/>
        <v>C2</v>
      </c>
      <c r="O402" s="17" t="str">
        <f t="shared" ca="1" si="54"/>
        <v>C2</v>
      </c>
    </row>
    <row r="403" spans="1:15" s="25" customFormat="1" ht="39.950000000000003" customHeight="1" x14ac:dyDescent="0.2">
      <c r="A403" s="66" t="s">
        <v>382</v>
      </c>
      <c r="B403" s="71" t="s">
        <v>438</v>
      </c>
      <c r="C403" s="60" t="s">
        <v>1453</v>
      </c>
      <c r="D403" s="61" t="s">
        <v>706</v>
      </c>
      <c r="E403" s="68" t="s">
        <v>182</v>
      </c>
      <c r="F403" s="69"/>
      <c r="G403" s="149"/>
      <c r="H403" s="64">
        <f t="shared" si="56"/>
        <v>0</v>
      </c>
      <c r="I403" s="70" t="s">
        <v>675</v>
      </c>
      <c r="J403" s="24" t="str">
        <f t="shared" ca="1" si="51"/>
        <v/>
      </c>
      <c r="K403" s="15" t="str">
        <f t="shared" si="55"/>
        <v>C046Construction of Curb Ramp (8-12 mm ht, Type ^, Integral)SD-229Cm</v>
      </c>
      <c r="L403" s="16">
        <f>MATCH(K403,'Pay Items'!$K$1:$K$647,0)</f>
        <v>403</v>
      </c>
      <c r="M403" s="17" t="str">
        <f t="shared" ca="1" si="52"/>
        <v>F0</v>
      </c>
      <c r="N403" s="17" t="str">
        <f t="shared" ca="1" si="53"/>
        <v>C2</v>
      </c>
      <c r="O403" s="17" t="str">
        <f t="shared" ca="1" si="54"/>
        <v>C2</v>
      </c>
    </row>
    <row r="404" spans="1:15" s="25" customFormat="1" ht="39.950000000000003" customHeight="1" x14ac:dyDescent="0.2">
      <c r="A404" s="66" t="s">
        <v>933</v>
      </c>
      <c r="B404" s="71" t="s">
        <v>439</v>
      </c>
      <c r="C404" s="60" t="s">
        <v>1454</v>
      </c>
      <c r="D404" s="61" t="s">
        <v>706</v>
      </c>
      <c r="E404" s="68" t="s">
        <v>182</v>
      </c>
      <c r="F404" s="69"/>
      <c r="G404" s="149"/>
      <c r="H404" s="64">
        <f t="shared" si="56"/>
        <v>0</v>
      </c>
      <c r="I404" s="70" t="s">
        <v>675</v>
      </c>
      <c r="J404" s="24" t="str">
        <f t="shared" ca="1" si="51"/>
        <v/>
      </c>
      <c r="K404" s="15" t="str">
        <f t="shared" si="55"/>
        <v>C046AConstruction of Curb Ramp (8-12 mm ht, Type ^, Monolithic)SD-229Cm</v>
      </c>
      <c r="L404" s="16">
        <f>MATCH(K404,'Pay Items'!$K$1:$K$647,0)</f>
        <v>404</v>
      </c>
      <c r="M404" s="17" t="str">
        <f t="shared" ca="1" si="52"/>
        <v>F0</v>
      </c>
      <c r="N404" s="17" t="str">
        <f t="shared" ca="1" si="53"/>
        <v>C2</v>
      </c>
      <c r="O404" s="17" t="str">
        <f t="shared" ca="1" si="54"/>
        <v>C2</v>
      </c>
    </row>
    <row r="405" spans="1:15" s="25" customFormat="1" ht="39.950000000000003" customHeight="1" x14ac:dyDescent="0.2">
      <c r="A405" s="66" t="s">
        <v>30</v>
      </c>
      <c r="B405" s="71" t="s">
        <v>440</v>
      </c>
      <c r="C405" s="60" t="s">
        <v>1455</v>
      </c>
      <c r="D405" s="61" t="s">
        <v>335</v>
      </c>
      <c r="E405" s="68" t="s">
        <v>182</v>
      </c>
      <c r="F405" s="69"/>
      <c r="G405" s="149"/>
      <c r="H405" s="64">
        <f t="shared" si="56"/>
        <v>0</v>
      </c>
      <c r="I405" s="70"/>
      <c r="J405" s="24" t="str">
        <f t="shared" ca="1" si="51"/>
        <v/>
      </c>
      <c r="K405" s="15" t="str">
        <f t="shared" si="55"/>
        <v>C047Construction of Safety Curb (^ mm ht, Type ^)SD-206Bm</v>
      </c>
      <c r="L405" s="16">
        <f>MATCH(K405,'Pay Items'!$K$1:$K$647,0)</f>
        <v>405</v>
      </c>
      <c r="M405" s="17" t="str">
        <f t="shared" ca="1" si="52"/>
        <v>F0</v>
      </c>
      <c r="N405" s="17" t="str">
        <f t="shared" ca="1" si="53"/>
        <v>C2</v>
      </c>
      <c r="O405" s="17" t="str">
        <f t="shared" ca="1" si="54"/>
        <v>C2</v>
      </c>
    </row>
    <row r="406" spans="1:15" s="25" customFormat="1" ht="54.95" customHeight="1" x14ac:dyDescent="0.2">
      <c r="A406" s="66" t="s">
        <v>934</v>
      </c>
      <c r="B406" s="71" t="s">
        <v>441</v>
      </c>
      <c r="C406" s="60" t="s">
        <v>1456</v>
      </c>
      <c r="D406" s="61" t="s">
        <v>690</v>
      </c>
      <c r="E406" s="68" t="s">
        <v>182</v>
      </c>
      <c r="F406" s="69"/>
      <c r="G406" s="149"/>
      <c r="H406" s="64">
        <f t="shared" si="56"/>
        <v>0</v>
      </c>
      <c r="I406" s="65" t="s">
        <v>691</v>
      </c>
      <c r="J406" s="24" t="str">
        <f t="shared" ca="1" si="51"/>
        <v/>
      </c>
      <c r="K406" s="15" t="str">
        <f t="shared" si="55"/>
        <v>C047AConstruction of Splash Strip (180 mm ht, Monolithic Barrier Curb, 750 mm width, Type ^)SD-223Am</v>
      </c>
      <c r="L406" s="16">
        <f>MATCH(K406,'Pay Items'!$K$1:$K$647,0)</f>
        <v>406</v>
      </c>
      <c r="M406" s="17" t="str">
        <f t="shared" ca="1" si="52"/>
        <v>F0</v>
      </c>
      <c r="N406" s="17" t="str">
        <f t="shared" ca="1" si="53"/>
        <v>C2</v>
      </c>
      <c r="O406" s="17" t="str">
        <f t="shared" ca="1" si="54"/>
        <v>C2</v>
      </c>
    </row>
    <row r="407" spans="1:15" s="25" customFormat="1" ht="54.95" customHeight="1" x14ac:dyDescent="0.2">
      <c r="A407" s="66" t="s">
        <v>935</v>
      </c>
      <c r="B407" s="71" t="s">
        <v>301</v>
      </c>
      <c r="C407" s="60" t="s">
        <v>1457</v>
      </c>
      <c r="D407" s="61" t="s">
        <v>707</v>
      </c>
      <c r="E407" s="68" t="s">
        <v>182</v>
      </c>
      <c r="F407" s="69"/>
      <c r="G407" s="149"/>
      <c r="H407" s="64">
        <f t="shared" si="56"/>
        <v>0</v>
      </c>
      <c r="I407" s="65" t="s">
        <v>572</v>
      </c>
      <c r="J407" s="24" t="str">
        <f t="shared" ca="1" si="51"/>
        <v/>
      </c>
      <c r="K407" s="15" t="str">
        <f t="shared" si="55"/>
        <v>C047BConstruction of Splash Strip (180 mm ht, Monolithic Modified Barrier Curb, 750 mm width, Type ^)SD-223Am</v>
      </c>
      <c r="L407" s="16">
        <f>MATCH(K407,'Pay Items'!$K$1:$K$647,0)</f>
        <v>407</v>
      </c>
      <c r="M407" s="17" t="str">
        <f t="shared" ca="1" si="52"/>
        <v>F0</v>
      </c>
      <c r="N407" s="17" t="str">
        <f t="shared" ca="1" si="53"/>
        <v>C2</v>
      </c>
      <c r="O407" s="17" t="str">
        <f t="shared" ca="1" si="54"/>
        <v>C2</v>
      </c>
    </row>
    <row r="408" spans="1:15" s="25" customFormat="1" ht="39.950000000000003" customHeight="1" x14ac:dyDescent="0.2">
      <c r="A408" s="66" t="s">
        <v>936</v>
      </c>
      <c r="B408" s="71" t="s">
        <v>692</v>
      </c>
      <c r="C408" s="60" t="s">
        <v>1458</v>
      </c>
      <c r="D408" s="61" t="s">
        <v>694</v>
      </c>
      <c r="E408" s="68" t="s">
        <v>182</v>
      </c>
      <c r="F408" s="69"/>
      <c r="G408" s="149"/>
      <c r="H408" s="64">
        <f t="shared" si="56"/>
        <v>0</v>
      </c>
      <c r="I408" s="65"/>
      <c r="J408" s="24" t="str">
        <f t="shared" ca="1" si="51"/>
        <v/>
      </c>
      <c r="K408" s="15" t="str">
        <f t="shared" si="55"/>
        <v>C047CConstruction of Splash Strip, (Separate, 600 mm width, Type ^)SD-223Bm</v>
      </c>
      <c r="L408" s="16">
        <f>MATCH(K408,'Pay Items'!$K$1:$K$647,0)</f>
        <v>408</v>
      </c>
      <c r="M408" s="17" t="str">
        <f t="shared" ca="1" si="52"/>
        <v>F0</v>
      </c>
      <c r="N408" s="17" t="str">
        <f t="shared" ca="1" si="53"/>
        <v>C2</v>
      </c>
      <c r="O408" s="17" t="str">
        <f t="shared" ca="1" si="54"/>
        <v>C2</v>
      </c>
    </row>
    <row r="409" spans="1:15" s="25" customFormat="1" ht="39.950000000000003" customHeight="1" x14ac:dyDescent="0.2">
      <c r="A409" s="66" t="s">
        <v>31</v>
      </c>
      <c r="B409" s="59" t="s">
        <v>120</v>
      </c>
      <c r="C409" s="60" t="s">
        <v>1398</v>
      </c>
      <c r="D409" s="134" t="s">
        <v>1586</v>
      </c>
      <c r="E409" s="68" t="s">
        <v>182</v>
      </c>
      <c r="F409" s="86"/>
      <c r="G409" s="149"/>
      <c r="H409" s="64">
        <f t="shared" si="56"/>
        <v>0</v>
      </c>
      <c r="I409" s="65" t="s">
        <v>1399</v>
      </c>
      <c r="J409" s="24" t="str">
        <f t="shared" ca="1" si="51"/>
        <v/>
      </c>
      <c r="K409" s="15" t="str">
        <f t="shared" si="55"/>
        <v>C050Supply and Installation of Dowel Assemblies ^CW 3310-R19m</v>
      </c>
      <c r="L409" s="16">
        <f>MATCH(K409,'Pay Items'!$K$1:$K$647,0)</f>
        <v>409</v>
      </c>
      <c r="M409" s="17" t="str">
        <f t="shared" ca="1" si="52"/>
        <v>F0</v>
      </c>
      <c r="N409" s="17" t="str">
        <f t="shared" ca="1" si="53"/>
        <v>C2</v>
      </c>
      <c r="O409" s="17" t="str">
        <f t="shared" ca="1" si="54"/>
        <v>C2</v>
      </c>
    </row>
    <row r="410" spans="1:15" s="25" customFormat="1" ht="30" customHeight="1" x14ac:dyDescent="0.2">
      <c r="A410" s="66" t="s">
        <v>32</v>
      </c>
      <c r="B410" s="59" t="s">
        <v>121</v>
      </c>
      <c r="C410" s="60" t="s">
        <v>1322</v>
      </c>
      <c r="D410" s="61" t="s">
        <v>1459</v>
      </c>
      <c r="E410" s="68" t="s">
        <v>178</v>
      </c>
      <c r="F410" s="86"/>
      <c r="G410" s="149"/>
      <c r="H410" s="64">
        <f t="shared" si="56"/>
        <v>0</v>
      </c>
      <c r="I410" s="70"/>
      <c r="J410" s="24" t="str">
        <f t="shared" ca="1" si="51"/>
        <v/>
      </c>
      <c r="K410" s="15" t="str">
        <f t="shared" si="55"/>
        <v>C051100 mm Type ^ Concrete SidewalkCW 3325-R5m²</v>
      </c>
      <c r="L410" s="16">
        <f>MATCH(K410,'Pay Items'!$K$1:$K$647,0)</f>
        <v>410</v>
      </c>
      <c r="M410" s="17" t="str">
        <f t="shared" ca="1" si="52"/>
        <v>F0</v>
      </c>
      <c r="N410" s="17" t="str">
        <f t="shared" ca="1" si="53"/>
        <v>C2</v>
      </c>
      <c r="O410" s="17" t="str">
        <f t="shared" ca="1" si="54"/>
        <v>C2</v>
      </c>
    </row>
    <row r="411" spans="1:15" s="25" customFormat="1" ht="30" customHeight="1" x14ac:dyDescent="0.2">
      <c r="A411" s="66" t="s">
        <v>33</v>
      </c>
      <c r="B411" s="59" t="s">
        <v>360</v>
      </c>
      <c r="C411" s="60" t="s">
        <v>126</v>
      </c>
      <c r="D411" s="61" t="s">
        <v>714</v>
      </c>
      <c r="E411" s="68" t="s">
        <v>178</v>
      </c>
      <c r="F411" s="86"/>
      <c r="G411" s="149"/>
      <c r="H411" s="64">
        <f t="shared" si="56"/>
        <v>0</v>
      </c>
      <c r="I411" s="65"/>
      <c r="J411" s="24" t="str">
        <f t="shared" ca="1" si="51"/>
        <v/>
      </c>
      <c r="K411" s="15" t="str">
        <f t="shared" si="55"/>
        <v>C052Interlocking Paving StonesCW 3330-R5m²</v>
      </c>
      <c r="L411" s="16">
        <f>MATCH(K411,'Pay Items'!$K$1:$K$647,0)</f>
        <v>411</v>
      </c>
      <c r="M411" s="17" t="str">
        <f t="shared" ca="1" si="52"/>
        <v>F0</v>
      </c>
      <c r="N411" s="17" t="str">
        <f t="shared" ca="1" si="53"/>
        <v>C2</v>
      </c>
      <c r="O411" s="17" t="str">
        <f t="shared" ca="1" si="54"/>
        <v>C2</v>
      </c>
    </row>
    <row r="412" spans="1:15" s="25" customFormat="1" ht="39.950000000000003" customHeight="1" x14ac:dyDescent="0.2">
      <c r="A412" s="66" t="s">
        <v>34</v>
      </c>
      <c r="B412" s="59" t="s">
        <v>361</v>
      </c>
      <c r="C412" s="60" t="s">
        <v>127</v>
      </c>
      <c r="D412" s="61" t="s">
        <v>714</v>
      </c>
      <c r="E412" s="68" t="s">
        <v>180</v>
      </c>
      <c r="F412" s="86"/>
      <c r="G412" s="149"/>
      <c r="H412" s="64">
        <f t="shared" si="56"/>
        <v>0</v>
      </c>
      <c r="I412" s="70"/>
      <c r="J412" s="24" t="str">
        <f t="shared" ca="1" si="51"/>
        <v/>
      </c>
      <c r="K412" s="15" t="str">
        <f t="shared" si="55"/>
        <v>C053Supplying and Placing Limestone Sub-baseCW 3330-R5tonne</v>
      </c>
      <c r="L412" s="16">
        <f>MATCH(K412,'Pay Items'!$K$1:$K$647,0)</f>
        <v>412</v>
      </c>
      <c r="M412" s="17" t="str">
        <f t="shared" ca="1" si="52"/>
        <v>F0</v>
      </c>
      <c r="N412" s="17" t="str">
        <f t="shared" ca="1" si="53"/>
        <v>C2</v>
      </c>
      <c r="O412" s="17" t="str">
        <f t="shared" ca="1" si="54"/>
        <v>C2</v>
      </c>
    </row>
    <row r="413" spans="1:15" s="25" customFormat="1" ht="30" customHeight="1" x14ac:dyDescent="0.2">
      <c r="A413" s="66" t="s">
        <v>715</v>
      </c>
      <c r="B413" s="59" t="s">
        <v>362</v>
      </c>
      <c r="C413" s="60" t="s">
        <v>126</v>
      </c>
      <c r="D413" s="61" t="s">
        <v>716</v>
      </c>
      <c r="E413" s="68" t="s">
        <v>178</v>
      </c>
      <c r="F413" s="86"/>
      <c r="G413" s="149"/>
      <c r="H413" s="64">
        <f t="shared" si="56"/>
        <v>0</v>
      </c>
      <c r="I413" s="65"/>
      <c r="J413" s="24" t="str">
        <f t="shared" ca="1" si="51"/>
        <v/>
      </c>
      <c r="K413" s="15" t="str">
        <f t="shared" si="55"/>
        <v>C054AInterlocking Paving StonesCW 3335-R1m²</v>
      </c>
      <c r="L413" s="16">
        <f>MATCH(K413,'Pay Items'!$K$1:$K$647,0)</f>
        <v>413</v>
      </c>
      <c r="M413" s="17" t="str">
        <f t="shared" ca="1" si="52"/>
        <v>F0</v>
      </c>
      <c r="N413" s="17" t="str">
        <f t="shared" ca="1" si="53"/>
        <v>C2</v>
      </c>
      <c r="O413" s="17" t="str">
        <f t="shared" ca="1" si="54"/>
        <v>C2</v>
      </c>
    </row>
    <row r="414" spans="1:15" s="25" customFormat="1" ht="30" customHeight="1" x14ac:dyDescent="0.2">
      <c r="A414" s="66" t="s">
        <v>35</v>
      </c>
      <c r="B414" s="59" t="s">
        <v>363</v>
      </c>
      <c r="C414" s="60" t="s">
        <v>128</v>
      </c>
      <c r="D414" s="61" t="s">
        <v>716</v>
      </c>
      <c r="E414" s="68" t="s">
        <v>178</v>
      </c>
      <c r="F414" s="86"/>
      <c r="G414" s="149"/>
      <c r="H414" s="64">
        <f t="shared" si="56"/>
        <v>0</v>
      </c>
      <c r="I414" s="70"/>
      <c r="J414" s="24" t="str">
        <f t="shared" ca="1" si="51"/>
        <v/>
      </c>
      <c r="K414" s="15" t="str">
        <f t="shared" si="55"/>
        <v>C054Lean Concrete BaseCW 3335-R1m²</v>
      </c>
      <c r="L414" s="16">
        <f>MATCH(K414,'Pay Items'!$K$1:$K$647,0)</f>
        <v>414</v>
      </c>
      <c r="M414" s="17" t="str">
        <f t="shared" ca="1" si="52"/>
        <v>F0</v>
      </c>
      <c r="N414" s="17" t="str">
        <f t="shared" ca="1" si="53"/>
        <v>C2</v>
      </c>
      <c r="O414" s="17" t="str">
        <f t="shared" ca="1" si="54"/>
        <v>C2</v>
      </c>
    </row>
    <row r="415" spans="1:15" s="25" customFormat="1" ht="39.950000000000003" customHeight="1" x14ac:dyDescent="0.2">
      <c r="A415" s="66" t="s">
        <v>36</v>
      </c>
      <c r="B415" s="59" t="s">
        <v>364</v>
      </c>
      <c r="C415" s="60" t="s">
        <v>391</v>
      </c>
      <c r="D415" s="61" t="s">
        <v>1585</v>
      </c>
      <c r="E415" s="98"/>
      <c r="F415" s="69"/>
      <c r="G415" s="150"/>
      <c r="H415" s="97"/>
      <c r="I415" s="65"/>
      <c r="J415" s="24" t="str">
        <f t="shared" ca="1" si="51"/>
        <v>LOCKED</v>
      </c>
      <c r="K415" s="15" t="str">
        <f t="shared" si="55"/>
        <v>C055Construction of Asphaltic Concrete PavementsCW 3410-R12, E^</v>
      </c>
      <c r="L415" s="16">
        <f>MATCH(K415,'Pay Items'!$K$1:$K$647,0)</f>
        <v>415</v>
      </c>
      <c r="M415" s="17" t="str">
        <f t="shared" ca="1" si="52"/>
        <v>F0</v>
      </c>
      <c r="N415" s="17" t="str">
        <f t="shared" ca="1" si="53"/>
        <v>G</v>
      </c>
      <c r="O415" s="17" t="str">
        <f t="shared" ca="1" si="54"/>
        <v>C2</v>
      </c>
    </row>
    <row r="416" spans="1:15" s="25" customFormat="1" ht="30" customHeight="1" x14ac:dyDescent="0.2">
      <c r="A416" s="66" t="s">
        <v>392</v>
      </c>
      <c r="B416" s="71" t="s">
        <v>338</v>
      </c>
      <c r="C416" s="60" t="s">
        <v>351</v>
      </c>
      <c r="D416" s="61"/>
      <c r="E416" s="68"/>
      <c r="F416" s="69"/>
      <c r="G416" s="150"/>
      <c r="H416" s="97"/>
      <c r="I416" s="65"/>
      <c r="J416" s="24" t="str">
        <f t="shared" ca="1" si="51"/>
        <v>LOCKED</v>
      </c>
      <c r="K416" s="15" t="str">
        <f t="shared" si="55"/>
        <v>C056Main Line Paving</v>
      </c>
      <c r="L416" s="16">
        <f>MATCH(K416,'Pay Items'!$K$1:$K$647,0)</f>
        <v>416</v>
      </c>
      <c r="M416" s="17" t="str">
        <f t="shared" ca="1" si="52"/>
        <v>F0</v>
      </c>
      <c r="N416" s="17" t="str">
        <f t="shared" ca="1" si="53"/>
        <v>G</v>
      </c>
      <c r="O416" s="17" t="str">
        <f t="shared" ca="1" si="54"/>
        <v>C2</v>
      </c>
    </row>
    <row r="417" spans="1:15" s="25" customFormat="1" ht="30" customHeight="1" x14ac:dyDescent="0.2">
      <c r="A417" s="66" t="s">
        <v>393</v>
      </c>
      <c r="B417" s="87" t="s">
        <v>684</v>
      </c>
      <c r="C417" s="60" t="s">
        <v>703</v>
      </c>
      <c r="D417" s="61"/>
      <c r="E417" s="68" t="s">
        <v>180</v>
      </c>
      <c r="F417" s="69"/>
      <c r="G417" s="149"/>
      <c r="H417" s="64">
        <f>ROUND(G417*F417,2)</f>
        <v>0</v>
      </c>
      <c r="I417" s="65"/>
      <c r="J417" s="24" t="str">
        <f t="shared" ca="1" si="51"/>
        <v/>
      </c>
      <c r="K417" s="15" t="str">
        <f t="shared" si="55"/>
        <v>C057Type Itonne</v>
      </c>
      <c r="L417" s="16">
        <f>MATCH(K417,'Pay Items'!$K$1:$K$647,0)</f>
        <v>417</v>
      </c>
      <c r="M417" s="17" t="str">
        <f t="shared" ca="1" si="52"/>
        <v>F0</v>
      </c>
      <c r="N417" s="17" t="str">
        <f t="shared" ca="1" si="53"/>
        <v>C2</v>
      </c>
      <c r="O417" s="17" t="str">
        <f t="shared" ca="1" si="54"/>
        <v>C2</v>
      </c>
    </row>
    <row r="418" spans="1:15" s="25" customFormat="1" ht="30" customHeight="1" x14ac:dyDescent="0.2">
      <c r="A418" s="66" t="s">
        <v>394</v>
      </c>
      <c r="B418" s="87" t="s">
        <v>686</v>
      </c>
      <c r="C418" s="60" t="s">
        <v>702</v>
      </c>
      <c r="D418" s="61"/>
      <c r="E418" s="68" t="s">
        <v>180</v>
      </c>
      <c r="F418" s="69"/>
      <c r="G418" s="149"/>
      <c r="H418" s="64">
        <f>ROUND(G418*F418,2)</f>
        <v>0</v>
      </c>
      <c r="I418" s="65"/>
      <c r="J418" s="24" t="str">
        <f t="shared" ca="1" si="51"/>
        <v/>
      </c>
      <c r="K418" s="15" t="str">
        <f t="shared" si="55"/>
        <v>C058Type IAtonne</v>
      </c>
      <c r="L418" s="16">
        <f>MATCH(K418,'Pay Items'!$K$1:$K$647,0)</f>
        <v>418</v>
      </c>
      <c r="M418" s="17" t="str">
        <f t="shared" ca="1" si="52"/>
        <v>F0</v>
      </c>
      <c r="N418" s="17" t="str">
        <f t="shared" ca="1" si="53"/>
        <v>C2</v>
      </c>
      <c r="O418" s="17" t="str">
        <f t="shared" ca="1" si="54"/>
        <v>C2</v>
      </c>
    </row>
    <row r="419" spans="1:15" s="25" customFormat="1" ht="30" customHeight="1" x14ac:dyDescent="0.2">
      <c r="A419" s="66" t="s">
        <v>1572</v>
      </c>
      <c r="B419" s="87" t="s">
        <v>688</v>
      </c>
      <c r="C419" s="60" t="s">
        <v>1566</v>
      </c>
      <c r="D419" s="61"/>
      <c r="E419" s="68" t="s">
        <v>180</v>
      </c>
      <c r="F419" s="69"/>
      <c r="G419" s="149"/>
      <c r="H419" s="64">
        <f t="shared" ref="H419:H422" si="57">ROUND(G419*F419,2)</f>
        <v>0</v>
      </c>
      <c r="I419" s="65"/>
      <c r="J419" s="24" t="str">
        <f t="shared" ca="1" si="51"/>
        <v/>
      </c>
      <c r="K419" s="15" t="str">
        <f t="shared" si="55"/>
        <v>C058AType MS1tonne</v>
      </c>
      <c r="L419" s="16">
        <f>MATCH(K419,'Pay Items'!$K$1:$K$647,0)</f>
        <v>419</v>
      </c>
      <c r="M419" s="17" t="str">
        <f t="shared" ca="1" si="52"/>
        <v>F0</v>
      </c>
      <c r="N419" s="17" t="str">
        <f t="shared" ca="1" si="53"/>
        <v>C2</v>
      </c>
      <c r="O419" s="17" t="str">
        <f t="shared" ca="1" si="54"/>
        <v>C2</v>
      </c>
    </row>
    <row r="420" spans="1:15" s="25" customFormat="1" ht="30" customHeight="1" x14ac:dyDescent="0.2">
      <c r="A420" s="66" t="s">
        <v>1573</v>
      </c>
      <c r="B420" s="87" t="s">
        <v>710</v>
      </c>
      <c r="C420" s="60" t="s">
        <v>1568</v>
      </c>
      <c r="D420" s="61"/>
      <c r="E420" s="68" t="s">
        <v>180</v>
      </c>
      <c r="F420" s="69"/>
      <c r="G420" s="149"/>
      <c r="H420" s="64">
        <f t="shared" si="57"/>
        <v>0</v>
      </c>
      <c r="I420" s="65"/>
      <c r="J420" s="24" t="str">
        <f t="shared" ca="1" si="51"/>
        <v/>
      </c>
      <c r="K420" s="15" t="str">
        <f t="shared" si="55"/>
        <v>C058BType MS2tonne</v>
      </c>
      <c r="L420" s="16">
        <f>MATCH(K420,'Pay Items'!$K$1:$K$647,0)</f>
        <v>420</v>
      </c>
      <c r="M420" s="17" t="str">
        <f t="shared" ca="1" si="52"/>
        <v>F0</v>
      </c>
      <c r="N420" s="17" t="str">
        <f t="shared" ca="1" si="53"/>
        <v>C2</v>
      </c>
      <c r="O420" s="17" t="str">
        <f t="shared" ca="1" si="54"/>
        <v>C2</v>
      </c>
    </row>
    <row r="421" spans="1:15" s="25" customFormat="1" ht="30" customHeight="1" x14ac:dyDescent="0.2">
      <c r="A421" s="66" t="s">
        <v>1574</v>
      </c>
      <c r="B421" s="87" t="s">
        <v>1034</v>
      </c>
      <c r="C421" s="60" t="s">
        <v>1575</v>
      </c>
      <c r="D421" s="61"/>
      <c r="E421" s="68" t="s">
        <v>180</v>
      </c>
      <c r="F421" s="69"/>
      <c r="G421" s="149"/>
      <c r="H421" s="64">
        <f t="shared" si="57"/>
        <v>0</v>
      </c>
      <c r="I421" s="65"/>
      <c r="J421" s="24" t="str">
        <f t="shared" ca="1" si="51"/>
        <v/>
      </c>
      <c r="K421" s="15" t="str">
        <f t="shared" si="55"/>
        <v>C058CType SP1tonne</v>
      </c>
      <c r="L421" s="16">
        <f>MATCH(K421,'Pay Items'!$K$1:$K$647,0)</f>
        <v>421</v>
      </c>
      <c r="M421" s="17" t="str">
        <f t="shared" ca="1" si="52"/>
        <v>F0</v>
      </c>
      <c r="N421" s="17" t="str">
        <f t="shared" ca="1" si="53"/>
        <v>C2</v>
      </c>
      <c r="O421" s="17" t="str">
        <f t="shared" ca="1" si="54"/>
        <v>C2</v>
      </c>
    </row>
    <row r="422" spans="1:15" s="25" customFormat="1" ht="30" customHeight="1" x14ac:dyDescent="0.2">
      <c r="A422" s="66" t="s">
        <v>1576</v>
      </c>
      <c r="B422" s="87" t="s">
        <v>1577</v>
      </c>
      <c r="C422" s="60" t="s">
        <v>1578</v>
      </c>
      <c r="D422" s="61"/>
      <c r="E422" s="68" t="s">
        <v>180</v>
      </c>
      <c r="F422" s="69"/>
      <c r="G422" s="149"/>
      <c r="H422" s="64">
        <f t="shared" si="57"/>
        <v>0</v>
      </c>
      <c r="I422" s="65"/>
      <c r="J422" s="24" t="str">
        <f t="shared" ca="1" si="51"/>
        <v/>
      </c>
      <c r="K422" s="15" t="str">
        <f t="shared" si="55"/>
        <v>C058DType SP2tonne</v>
      </c>
      <c r="L422" s="16">
        <f>MATCH(K422,'Pay Items'!$K$1:$K$647,0)</f>
        <v>422</v>
      </c>
      <c r="M422" s="17" t="str">
        <f t="shared" ca="1" si="52"/>
        <v>F0</v>
      </c>
      <c r="N422" s="17" t="str">
        <f t="shared" ca="1" si="53"/>
        <v>C2</v>
      </c>
      <c r="O422" s="17" t="str">
        <f t="shared" ca="1" si="54"/>
        <v>C2</v>
      </c>
    </row>
    <row r="423" spans="1:15" s="25" customFormat="1" ht="30" customHeight="1" x14ac:dyDescent="0.2">
      <c r="A423" s="66" t="s">
        <v>395</v>
      </c>
      <c r="B423" s="71" t="s">
        <v>339</v>
      </c>
      <c r="C423" s="60" t="s">
        <v>352</v>
      </c>
      <c r="D423" s="61"/>
      <c r="E423" s="68"/>
      <c r="F423" s="69"/>
      <c r="G423" s="150"/>
      <c r="H423" s="97"/>
      <c r="I423" s="65"/>
      <c r="J423" s="24" t="str">
        <f t="shared" ca="1" si="51"/>
        <v>LOCKED</v>
      </c>
      <c r="K423" s="15" t="str">
        <f t="shared" si="55"/>
        <v>C059Tie-ins and Approaches</v>
      </c>
      <c r="L423" s="16">
        <f>MATCH(K423,'Pay Items'!$K$1:$K$647,0)</f>
        <v>423</v>
      </c>
      <c r="M423" s="17" t="str">
        <f t="shared" ca="1" si="52"/>
        <v>F0</v>
      </c>
      <c r="N423" s="17" t="str">
        <f t="shared" ca="1" si="53"/>
        <v>G</v>
      </c>
      <c r="O423" s="17" t="str">
        <f t="shared" ca="1" si="54"/>
        <v>C2</v>
      </c>
    </row>
    <row r="424" spans="1:15" s="25" customFormat="1" ht="30" customHeight="1" x14ac:dyDescent="0.2">
      <c r="A424" s="66" t="s">
        <v>396</v>
      </c>
      <c r="B424" s="87" t="s">
        <v>684</v>
      </c>
      <c r="C424" s="60" t="s">
        <v>702</v>
      </c>
      <c r="D424" s="61"/>
      <c r="E424" s="68" t="s">
        <v>180</v>
      </c>
      <c r="F424" s="69"/>
      <c r="G424" s="149"/>
      <c r="H424" s="64">
        <f>ROUND(G424*F424,2)</f>
        <v>0</v>
      </c>
      <c r="I424" s="65"/>
      <c r="J424" s="24" t="str">
        <f t="shared" ca="1" si="51"/>
        <v/>
      </c>
      <c r="K424" s="15" t="str">
        <f t="shared" si="55"/>
        <v>C060Type IAtonne</v>
      </c>
      <c r="L424" s="16">
        <f>MATCH(K424,'Pay Items'!$K$1:$K$647,0)</f>
        <v>424</v>
      </c>
      <c r="M424" s="17" t="str">
        <f t="shared" ca="1" si="52"/>
        <v>F0</v>
      </c>
      <c r="N424" s="17" t="str">
        <f t="shared" ca="1" si="53"/>
        <v>C2</v>
      </c>
      <c r="O424" s="17" t="str">
        <f t="shared" ca="1" si="54"/>
        <v>C2</v>
      </c>
    </row>
    <row r="425" spans="1:15" s="25" customFormat="1" ht="30" customHeight="1" x14ac:dyDescent="0.2">
      <c r="A425" s="66" t="s">
        <v>1579</v>
      </c>
      <c r="B425" s="87" t="s">
        <v>686</v>
      </c>
      <c r="C425" s="60" t="s">
        <v>1566</v>
      </c>
      <c r="D425" s="61"/>
      <c r="E425" s="68" t="s">
        <v>180</v>
      </c>
      <c r="F425" s="69"/>
      <c r="G425" s="149"/>
      <c r="H425" s="64">
        <f t="shared" ref="H425:H428" si="58">ROUND(G425*F425,2)</f>
        <v>0</v>
      </c>
      <c r="I425" s="65"/>
      <c r="J425" s="24" t="str">
        <f t="shared" ca="1" si="51"/>
        <v/>
      </c>
      <c r="K425" s="15" t="str">
        <f t="shared" si="55"/>
        <v>C060AType MS1tonne</v>
      </c>
      <c r="L425" s="16">
        <f>MATCH(K425,'Pay Items'!$K$1:$K$647,0)</f>
        <v>425</v>
      </c>
      <c r="M425" s="17" t="str">
        <f t="shared" ca="1" si="52"/>
        <v>F0</v>
      </c>
      <c r="N425" s="17" t="str">
        <f t="shared" ca="1" si="53"/>
        <v>C2</v>
      </c>
      <c r="O425" s="17" t="str">
        <f t="shared" ca="1" si="54"/>
        <v>C2</v>
      </c>
    </row>
    <row r="426" spans="1:15" s="25" customFormat="1" ht="30" customHeight="1" x14ac:dyDescent="0.2">
      <c r="A426" s="66" t="s">
        <v>1580</v>
      </c>
      <c r="B426" s="87" t="s">
        <v>688</v>
      </c>
      <c r="C426" s="60" t="s">
        <v>1568</v>
      </c>
      <c r="D426" s="61"/>
      <c r="E426" s="68" t="s">
        <v>180</v>
      </c>
      <c r="F426" s="69"/>
      <c r="G426" s="149"/>
      <c r="H426" s="64">
        <f t="shared" si="58"/>
        <v>0</v>
      </c>
      <c r="I426" s="65"/>
      <c r="J426" s="24" t="str">
        <f t="shared" ca="1" si="51"/>
        <v/>
      </c>
      <c r="K426" s="15" t="str">
        <f t="shared" si="55"/>
        <v>C060BType MS2tonne</v>
      </c>
      <c r="L426" s="16">
        <f>MATCH(K426,'Pay Items'!$K$1:$K$647,0)</f>
        <v>426</v>
      </c>
      <c r="M426" s="17" t="str">
        <f t="shared" ca="1" si="52"/>
        <v>F0</v>
      </c>
      <c r="N426" s="17" t="str">
        <f t="shared" ca="1" si="53"/>
        <v>C2</v>
      </c>
      <c r="O426" s="17" t="str">
        <f t="shared" ca="1" si="54"/>
        <v>C2</v>
      </c>
    </row>
    <row r="427" spans="1:15" s="25" customFormat="1" ht="30" customHeight="1" x14ac:dyDescent="0.2">
      <c r="A427" s="66" t="s">
        <v>1581</v>
      </c>
      <c r="B427" s="87" t="s">
        <v>710</v>
      </c>
      <c r="C427" s="60" t="s">
        <v>1575</v>
      </c>
      <c r="D427" s="61"/>
      <c r="E427" s="68" t="s">
        <v>180</v>
      </c>
      <c r="F427" s="69"/>
      <c r="G427" s="149"/>
      <c r="H427" s="64">
        <f t="shared" si="58"/>
        <v>0</v>
      </c>
      <c r="I427" s="65"/>
      <c r="J427" s="24" t="str">
        <f t="shared" ca="1" si="51"/>
        <v/>
      </c>
      <c r="K427" s="15" t="str">
        <f t="shared" si="55"/>
        <v>C060CType SP1tonne</v>
      </c>
      <c r="L427" s="16">
        <f>MATCH(K427,'Pay Items'!$K$1:$K$647,0)</f>
        <v>427</v>
      </c>
      <c r="M427" s="17" t="str">
        <f t="shared" ca="1" si="52"/>
        <v>F0</v>
      </c>
      <c r="N427" s="17" t="str">
        <f t="shared" ca="1" si="53"/>
        <v>C2</v>
      </c>
      <c r="O427" s="17" t="str">
        <f t="shared" ca="1" si="54"/>
        <v>C2</v>
      </c>
    </row>
    <row r="428" spans="1:15" s="25" customFormat="1" ht="30" customHeight="1" x14ac:dyDescent="0.2">
      <c r="A428" s="66" t="s">
        <v>1582</v>
      </c>
      <c r="B428" s="87" t="s">
        <v>1034</v>
      </c>
      <c r="C428" s="60" t="s">
        <v>1578</v>
      </c>
      <c r="D428" s="61"/>
      <c r="E428" s="68" t="s">
        <v>180</v>
      </c>
      <c r="F428" s="69"/>
      <c r="G428" s="149"/>
      <c r="H428" s="64">
        <f t="shared" si="58"/>
        <v>0</v>
      </c>
      <c r="I428" s="65"/>
      <c r="J428" s="24" t="str">
        <f t="shared" ca="1" si="51"/>
        <v/>
      </c>
      <c r="K428" s="15" t="str">
        <f t="shared" si="55"/>
        <v>C060DType SP2tonne</v>
      </c>
      <c r="L428" s="16">
        <f>MATCH(K428,'Pay Items'!$K$1:$K$647,0)</f>
        <v>428</v>
      </c>
      <c r="M428" s="17" t="str">
        <f t="shared" ca="1" si="52"/>
        <v>F0</v>
      </c>
      <c r="N428" s="17" t="str">
        <f t="shared" ca="1" si="53"/>
        <v>C2</v>
      </c>
      <c r="O428" s="17" t="str">
        <f t="shared" ca="1" si="54"/>
        <v>C2</v>
      </c>
    </row>
    <row r="429" spans="1:15" s="25" customFormat="1" ht="30" customHeight="1" x14ac:dyDescent="0.2">
      <c r="A429" s="66" t="s">
        <v>397</v>
      </c>
      <c r="B429" s="87" t="s">
        <v>1577</v>
      </c>
      <c r="C429" s="60" t="s">
        <v>703</v>
      </c>
      <c r="D429" s="61"/>
      <c r="E429" s="68" t="s">
        <v>180</v>
      </c>
      <c r="F429" s="69"/>
      <c r="G429" s="149"/>
      <c r="H429" s="64">
        <f>ROUND(G429*F429,2)</f>
        <v>0</v>
      </c>
      <c r="I429" s="65"/>
      <c r="J429" s="24" t="str">
        <f t="shared" ca="1" si="51"/>
        <v/>
      </c>
      <c r="K429" s="15" t="str">
        <f t="shared" si="55"/>
        <v>C061Type Itonne</v>
      </c>
      <c r="L429" s="16">
        <f>MATCH(K429,'Pay Items'!$K$1:$K$647,0)</f>
        <v>429</v>
      </c>
      <c r="M429" s="17" t="str">
        <f t="shared" ca="1" si="52"/>
        <v>F0</v>
      </c>
      <c r="N429" s="17" t="str">
        <f t="shared" ca="1" si="53"/>
        <v>C2</v>
      </c>
      <c r="O429" s="17" t="str">
        <f t="shared" ca="1" si="54"/>
        <v>C2</v>
      </c>
    </row>
    <row r="430" spans="1:15" s="25" customFormat="1" ht="30" customHeight="1" x14ac:dyDescent="0.2">
      <c r="A430" s="66" t="s">
        <v>398</v>
      </c>
      <c r="B430" s="87" t="s">
        <v>1583</v>
      </c>
      <c r="C430" s="60" t="s">
        <v>704</v>
      </c>
      <c r="D430" s="61"/>
      <c r="E430" s="68" t="s">
        <v>180</v>
      </c>
      <c r="F430" s="69"/>
      <c r="G430" s="149"/>
      <c r="H430" s="64">
        <f>ROUND(G430*F430,2)</f>
        <v>0</v>
      </c>
      <c r="I430" s="65"/>
      <c r="J430" s="24" t="str">
        <f t="shared" ca="1" si="51"/>
        <v/>
      </c>
      <c r="K430" s="15" t="str">
        <f t="shared" si="55"/>
        <v>C062Type IItonne</v>
      </c>
      <c r="L430" s="16">
        <f>MATCH(K430,'Pay Items'!$K$1:$K$647,0)</f>
        <v>430</v>
      </c>
      <c r="M430" s="17" t="str">
        <f t="shared" ca="1" si="52"/>
        <v>F0</v>
      </c>
      <c r="N430" s="17" t="str">
        <f t="shared" ca="1" si="53"/>
        <v>C2</v>
      </c>
      <c r="O430" s="17" t="str">
        <f t="shared" ca="1" si="54"/>
        <v>C2</v>
      </c>
    </row>
    <row r="431" spans="1:15" s="25" customFormat="1" ht="39.950000000000003" customHeight="1" x14ac:dyDescent="0.2">
      <c r="A431" s="66" t="s">
        <v>532</v>
      </c>
      <c r="B431" s="59" t="s">
        <v>365</v>
      </c>
      <c r="C431" s="60" t="s">
        <v>195</v>
      </c>
      <c r="D431" s="61" t="s">
        <v>1053</v>
      </c>
      <c r="E431" s="68" t="s">
        <v>180</v>
      </c>
      <c r="F431" s="69"/>
      <c r="G431" s="149"/>
      <c r="H431" s="64">
        <f>ROUND(G431*F431,2)</f>
        <v>0</v>
      </c>
      <c r="I431" s="65"/>
      <c r="J431" s="24" t="str">
        <f t="shared" ca="1" si="51"/>
        <v/>
      </c>
      <c r="K431" s="15" t="str">
        <f t="shared" si="55"/>
        <v>C063Construction of Asphaltic Concrete Base Course (Type III)CW 3410-R12tonne</v>
      </c>
      <c r="L431" s="16">
        <f>MATCH(K431,'Pay Items'!$K$1:$K$647,0)</f>
        <v>431</v>
      </c>
      <c r="M431" s="17" t="str">
        <f t="shared" ca="1" si="52"/>
        <v>F0</v>
      </c>
      <c r="N431" s="17" t="str">
        <f t="shared" ca="1" si="53"/>
        <v>C2</v>
      </c>
      <c r="O431" s="17" t="str">
        <f t="shared" ca="1" si="54"/>
        <v>C2</v>
      </c>
    </row>
    <row r="432" spans="1:15" s="25" customFormat="1" ht="37.5" customHeight="1" x14ac:dyDescent="0.2">
      <c r="A432" s="66" t="s">
        <v>565</v>
      </c>
      <c r="B432" s="59" t="s">
        <v>717</v>
      </c>
      <c r="C432" s="60" t="s">
        <v>353</v>
      </c>
      <c r="D432" s="61" t="s">
        <v>1585</v>
      </c>
      <c r="E432" s="68" t="s">
        <v>178</v>
      </c>
      <c r="F432" s="69"/>
      <c r="G432" s="149"/>
      <c r="H432" s="64">
        <f>ROUND(G432*F432,2)</f>
        <v>0</v>
      </c>
      <c r="I432" s="65"/>
      <c r="J432" s="24" t="str">
        <f t="shared" ca="1" si="51"/>
        <v/>
      </c>
      <c r="K432" s="15" t="str">
        <f t="shared" si="55"/>
        <v>C064Construction of Asphalt PatchesCW 3410-R12, E^m²</v>
      </c>
      <c r="L432" s="16">
        <f>MATCH(K432,'Pay Items'!$K$1:$K$647,0)</f>
        <v>432</v>
      </c>
      <c r="M432" s="17" t="str">
        <f t="shared" ca="1" si="52"/>
        <v>F0</v>
      </c>
      <c r="N432" s="17" t="str">
        <f t="shared" ca="1" si="53"/>
        <v>C2</v>
      </c>
      <c r="O432" s="17" t="str">
        <f t="shared" ca="1" si="54"/>
        <v>C2</v>
      </c>
    </row>
    <row r="433" spans="1:15" s="25" customFormat="1" ht="30" customHeight="1" x14ac:dyDescent="0.2">
      <c r="A433" s="73" t="s">
        <v>565</v>
      </c>
      <c r="B433" s="59" t="s">
        <v>204</v>
      </c>
      <c r="C433" s="60" t="s">
        <v>205</v>
      </c>
      <c r="D433" s="61"/>
      <c r="E433" s="68"/>
      <c r="F433" s="69"/>
      <c r="G433" s="150"/>
      <c r="H433" s="97">
        <f>SUM(H333:H432)</f>
        <v>0</v>
      </c>
      <c r="I433" s="65"/>
      <c r="J433" s="24" t="str">
        <f t="shared" ca="1" si="51"/>
        <v>LOCKED</v>
      </c>
      <c r="K433" s="15" t="str">
        <f t="shared" si="55"/>
        <v>C064LAST USED CODE FOR SECTION</v>
      </c>
      <c r="L433" s="16">
        <f>MATCH(K433,'Pay Items'!$K$1:$K$647,0)</f>
        <v>433</v>
      </c>
      <c r="M433" s="17" t="str">
        <f t="shared" ca="1" si="52"/>
        <v>F0</v>
      </c>
      <c r="N433" s="17" t="str">
        <f t="shared" ca="1" si="53"/>
        <v>G</v>
      </c>
      <c r="O433" s="17" t="str">
        <f t="shared" ca="1" si="54"/>
        <v>C2</v>
      </c>
    </row>
    <row r="434" spans="1:15" s="25" customFormat="1" ht="30" customHeight="1" x14ac:dyDescent="0.25">
      <c r="A434" s="74"/>
      <c r="B434" s="136" t="s">
        <v>38</v>
      </c>
      <c r="C434" s="75" t="s">
        <v>199</v>
      </c>
      <c r="D434" s="76"/>
      <c r="E434" s="76"/>
      <c r="F434" s="76"/>
      <c r="G434" s="150"/>
      <c r="H434" s="77"/>
      <c r="I434" s="65"/>
      <c r="J434" s="24" t="str">
        <f t="shared" ca="1" si="51"/>
        <v>LOCKED</v>
      </c>
      <c r="K434" s="15" t="str">
        <f t="shared" si="55"/>
        <v>JOINT AND CRACK SEALING</v>
      </c>
      <c r="L434" s="16">
        <f>MATCH(K434,'Pay Items'!$K$1:$K$647,0)</f>
        <v>434</v>
      </c>
      <c r="M434" s="17" t="str">
        <f t="shared" ca="1" si="52"/>
        <v>F0</v>
      </c>
      <c r="N434" s="17" t="str">
        <f t="shared" ca="1" si="53"/>
        <v>G</v>
      </c>
      <c r="O434" s="17" t="str">
        <f t="shared" ca="1" si="54"/>
        <v>F2</v>
      </c>
    </row>
    <row r="435" spans="1:15" s="25" customFormat="1" ht="30" customHeight="1" x14ac:dyDescent="0.2">
      <c r="A435" s="66" t="s">
        <v>430</v>
      </c>
      <c r="B435" s="59" t="s">
        <v>431</v>
      </c>
      <c r="C435" s="60" t="s">
        <v>455</v>
      </c>
      <c r="D435" s="61" t="s">
        <v>718</v>
      </c>
      <c r="E435" s="68" t="s">
        <v>182</v>
      </c>
      <c r="F435" s="86"/>
      <c r="G435" s="149"/>
      <c r="H435" s="64">
        <f>ROUND(G435*F435,2)</f>
        <v>0</v>
      </c>
      <c r="I435" s="70"/>
      <c r="J435" s="24" t="str">
        <f t="shared" ca="1" si="51"/>
        <v/>
      </c>
      <c r="K435" s="15" t="str">
        <f t="shared" si="55"/>
        <v>D001Joint SealingCW 3250-R7m</v>
      </c>
      <c r="L435" s="16">
        <f>MATCH(K435,'Pay Items'!$K$1:$K$647,0)</f>
        <v>435</v>
      </c>
      <c r="M435" s="17" t="str">
        <f t="shared" ca="1" si="52"/>
        <v>F0</v>
      </c>
      <c r="N435" s="17" t="str">
        <f t="shared" ca="1" si="53"/>
        <v>C2</v>
      </c>
      <c r="O435" s="17" t="str">
        <f t="shared" ca="1" si="54"/>
        <v>C2</v>
      </c>
    </row>
    <row r="436" spans="1:15" s="25" customFormat="1" ht="30" customHeight="1" x14ac:dyDescent="0.2">
      <c r="A436" s="66" t="s">
        <v>221</v>
      </c>
      <c r="B436" s="59" t="s">
        <v>122</v>
      </c>
      <c r="C436" s="60" t="s">
        <v>97</v>
      </c>
      <c r="D436" s="61" t="s">
        <v>718</v>
      </c>
      <c r="E436" s="68"/>
      <c r="F436" s="86"/>
      <c r="G436" s="150"/>
      <c r="H436" s="97"/>
      <c r="I436" s="70"/>
      <c r="J436" s="24" t="str">
        <f t="shared" ca="1" si="51"/>
        <v>LOCKED</v>
      </c>
      <c r="K436" s="15" t="str">
        <f t="shared" si="55"/>
        <v>D002Crack SealingCW 3250-R7</v>
      </c>
      <c r="L436" s="16">
        <f>MATCH(K436,'Pay Items'!$K$1:$K$647,0)</f>
        <v>436</v>
      </c>
      <c r="M436" s="17" t="str">
        <f t="shared" ca="1" si="52"/>
        <v>F0</v>
      </c>
      <c r="N436" s="17" t="str">
        <f t="shared" ca="1" si="53"/>
        <v>G</v>
      </c>
      <c r="O436" s="17" t="str">
        <f t="shared" ca="1" si="54"/>
        <v>C2</v>
      </c>
    </row>
    <row r="437" spans="1:15" s="25" customFormat="1" ht="30" customHeight="1" x14ac:dyDescent="0.2">
      <c r="A437" s="66" t="s">
        <v>37</v>
      </c>
      <c r="B437" s="71" t="s">
        <v>338</v>
      </c>
      <c r="C437" s="60" t="s">
        <v>860</v>
      </c>
      <c r="D437" s="61" t="s">
        <v>173</v>
      </c>
      <c r="E437" s="68" t="s">
        <v>182</v>
      </c>
      <c r="F437" s="86"/>
      <c r="G437" s="149"/>
      <c r="H437" s="64">
        <f>ROUND(G437*F437,2)</f>
        <v>0</v>
      </c>
      <c r="I437" s="70"/>
      <c r="J437" s="24" t="str">
        <f t="shared" ref="J437:J500" ca="1" si="59">IF(CELL("protect",$G437)=1, "LOCKED", "")</f>
        <v/>
      </c>
      <c r="K437" s="15" t="str">
        <f t="shared" si="55"/>
        <v>D0032 mm to 10 mm Widem</v>
      </c>
      <c r="L437" s="16">
        <f>MATCH(K437,'Pay Items'!$K$1:$K$647,0)</f>
        <v>437</v>
      </c>
      <c r="M437" s="17" t="str">
        <f t="shared" ref="M437:M500" ca="1" si="60">CELL("format",$F437)</f>
        <v>F0</v>
      </c>
      <c r="N437" s="17" t="str">
        <f t="shared" ref="N437:N500" ca="1" si="61">CELL("format",$G437)</f>
        <v>C2</v>
      </c>
      <c r="O437" s="17" t="str">
        <f t="shared" ref="O437:O500" ca="1" si="62">CELL("format",$H437)</f>
        <v>C2</v>
      </c>
    </row>
    <row r="438" spans="1:15" s="25" customFormat="1" ht="30" customHeight="1" x14ac:dyDescent="0.2">
      <c r="A438" s="66" t="s">
        <v>222</v>
      </c>
      <c r="B438" s="71" t="s">
        <v>339</v>
      </c>
      <c r="C438" s="60" t="s">
        <v>861</v>
      </c>
      <c r="D438" s="61" t="s">
        <v>173</v>
      </c>
      <c r="E438" s="68" t="s">
        <v>182</v>
      </c>
      <c r="F438" s="86"/>
      <c r="G438" s="149"/>
      <c r="H438" s="64">
        <f>ROUND(G438*F438,2)</f>
        <v>0</v>
      </c>
      <c r="I438" s="70"/>
      <c r="J438" s="24" t="str">
        <f t="shared" ca="1" si="59"/>
        <v/>
      </c>
      <c r="K438" s="15" t="str">
        <f t="shared" ref="K438:K501" si="63">CLEAN(CONCATENATE(TRIM($A438),TRIM($C438),IF(LEFT($D438)&lt;&gt;"E",TRIM($D438),),TRIM($E438)))</f>
        <v>D004&gt;10 mm to 25 mm Widem</v>
      </c>
      <c r="L438" s="16">
        <f>MATCH(K438,'Pay Items'!$K$1:$K$647,0)</f>
        <v>438</v>
      </c>
      <c r="M438" s="17" t="str">
        <f t="shared" ca="1" si="60"/>
        <v>F0</v>
      </c>
      <c r="N438" s="17" t="str">
        <f t="shared" ca="1" si="61"/>
        <v>C2</v>
      </c>
      <c r="O438" s="17" t="str">
        <f t="shared" ca="1" si="62"/>
        <v>C2</v>
      </c>
    </row>
    <row r="439" spans="1:15" s="25" customFormat="1" ht="39.950000000000003" customHeight="1" x14ac:dyDescent="0.2">
      <c r="A439" s="66" t="s">
        <v>223</v>
      </c>
      <c r="B439" s="59" t="s">
        <v>124</v>
      </c>
      <c r="C439" s="60" t="s">
        <v>862</v>
      </c>
      <c r="D439" s="61" t="s">
        <v>718</v>
      </c>
      <c r="E439" s="68" t="s">
        <v>182</v>
      </c>
      <c r="F439" s="86"/>
      <c r="G439" s="149"/>
      <c r="H439" s="64">
        <f>ROUND(G439*F439,2)</f>
        <v>0</v>
      </c>
      <c r="I439" s="65"/>
      <c r="J439" s="24" t="str">
        <f t="shared" ca="1" si="59"/>
        <v/>
      </c>
      <c r="K439" s="15" t="str">
        <f t="shared" si="63"/>
        <v>D005Longitudinal Joint &amp; Crack Filling ( &gt; 25 mm in width )CW 3250-R7m</v>
      </c>
      <c r="L439" s="16">
        <f>MATCH(K439,'Pay Items'!$K$1:$K$647,0)</f>
        <v>439</v>
      </c>
      <c r="M439" s="17" t="str">
        <f t="shared" ca="1" si="60"/>
        <v>F0</v>
      </c>
      <c r="N439" s="17" t="str">
        <f t="shared" ca="1" si="61"/>
        <v>C2</v>
      </c>
      <c r="O439" s="17" t="str">
        <f t="shared" ca="1" si="62"/>
        <v>C2</v>
      </c>
    </row>
    <row r="440" spans="1:15" s="25" customFormat="1" ht="30" customHeight="1" x14ac:dyDescent="0.2">
      <c r="A440" s="66" t="s">
        <v>533</v>
      </c>
      <c r="B440" s="59" t="s">
        <v>125</v>
      </c>
      <c r="C440" s="60" t="s">
        <v>98</v>
      </c>
      <c r="D440" s="61" t="s">
        <v>718</v>
      </c>
      <c r="E440" s="68" t="s">
        <v>182</v>
      </c>
      <c r="F440" s="86"/>
      <c r="G440" s="149"/>
      <c r="H440" s="64">
        <f>ROUND(G440*F440,2)</f>
        <v>0</v>
      </c>
      <c r="I440" s="65"/>
      <c r="J440" s="24" t="str">
        <f t="shared" ca="1" si="59"/>
        <v/>
      </c>
      <c r="K440" s="15" t="str">
        <f t="shared" si="63"/>
        <v>D006Reflective Crack MaintenanceCW 3250-R7m</v>
      </c>
      <c r="L440" s="16">
        <f>MATCH(K440,'Pay Items'!$K$1:$K$647,0)</f>
        <v>440</v>
      </c>
      <c r="M440" s="17" t="str">
        <f t="shared" ca="1" si="60"/>
        <v>F0</v>
      </c>
      <c r="N440" s="17" t="str">
        <f t="shared" ca="1" si="61"/>
        <v>C2</v>
      </c>
      <c r="O440" s="17" t="str">
        <f t="shared" ca="1" si="62"/>
        <v>C2</v>
      </c>
    </row>
    <row r="441" spans="1:15" s="25" customFormat="1" ht="30" customHeight="1" thickBot="1" x14ac:dyDescent="0.25">
      <c r="A441" s="137" t="s">
        <v>533</v>
      </c>
      <c r="B441" s="34" t="s">
        <v>204</v>
      </c>
      <c r="C441" s="48" t="s">
        <v>205</v>
      </c>
      <c r="D441" s="49"/>
      <c r="E441" s="50"/>
      <c r="F441" s="131"/>
      <c r="G441" s="151"/>
      <c r="H441" s="138">
        <f>SUM(H434:H440)</f>
        <v>0</v>
      </c>
      <c r="I441" s="132"/>
      <c r="J441" s="24" t="str">
        <f t="shared" ca="1" si="59"/>
        <v>LOCKED</v>
      </c>
      <c r="K441" s="15" t="str">
        <f t="shared" si="63"/>
        <v>D006LAST USED CODE FOR SECTION</v>
      </c>
      <c r="L441" s="16">
        <f>MATCH(K441,'Pay Items'!$K$1:$K$647,0)</f>
        <v>441</v>
      </c>
      <c r="M441" s="17" t="str">
        <f t="shared" ca="1" si="60"/>
        <v>F0</v>
      </c>
      <c r="N441" s="17" t="str">
        <f t="shared" ca="1" si="61"/>
        <v>G</v>
      </c>
      <c r="O441" s="17" t="str">
        <f t="shared" ca="1" si="62"/>
        <v>C2</v>
      </c>
    </row>
    <row r="442" spans="1:15" s="25" customFormat="1" ht="39.950000000000003" customHeight="1" thickTop="1" x14ac:dyDescent="0.25">
      <c r="A442" s="56"/>
      <c r="B442" s="43" t="s">
        <v>595</v>
      </c>
      <c r="C442" s="44" t="s">
        <v>200</v>
      </c>
      <c r="D442" s="28"/>
      <c r="E442" s="28"/>
      <c r="F442" s="28"/>
      <c r="G442" s="148"/>
      <c r="H442" s="46"/>
      <c r="I442" s="47"/>
      <c r="J442" s="24" t="str">
        <f t="shared" ca="1" si="59"/>
        <v>LOCKED</v>
      </c>
      <c r="K442" s="15" t="str">
        <f t="shared" si="63"/>
        <v>ASSOCIATED DRAINAGE AND UNDERGROUND WORKS</v>
      </c>
      <c r="L442" s="16">
        <f>MATCH(K442,'Pay Items'!$K$1:$K$647,0)</f>
        <v>442</v>
      </c>
      <c r="M442" s="17" t="str">
        <f t="shared" ca="1" si="60"/>
        <v>F0</v>
      </c>
      <c r="N442" s="17" t="str">
        <f t="shared" ca="1" si="61"/>
        <v>G</v>
      </c>
      <c r="O442" s="17" t="str">
        <f t="shared" ca="1" si="62"/>
        <v>F2</v>
      </c>
    </row>
    <row r="443" spans="1:15" s="25" customFormat="1" ht="30" customHeight="1" x14ac:dyDescent="0.2">
      <c r="A443" s="66" t="s">
        <v>224</v>
      </c>
      <c r="B443" s="59" t="s">
        <v>129</v>
      </c>
      <c r="C443" s="60" t="s">
        <v>402</v>
      </c>
      <c r="D443" s="61" t="s">
        <v>11</v>
      </c>
      <c r="E443" s="68"/>
      <c r="F443" s="86"/>
      <c r="G443" s="150"/>
      <c r="H443" s="97"/>
      <c r="I443" s="65"/>
      <c r="J443" s="24" t="str">
        <f t="shared" ca="1" si="59"/>
        <v>LOCKED</v>
      </c>
      <c r="K443" s="15" t="str">
        <f t="shared" si="63"/>
        <v>E003Catch BasinCW 2130-R12</v>
      </c>
      <c r="L443" s="16">
        <f>MATCH(K443,'Pay Items'!$K$1:$K$647,0)</f>
        <v>443</v>
      </c>
      <c r="M443" s="17" t="str">
        <f t="shared" ca="1" si="60"/>
        <v>F0</v>
      </c>
      <c r="N443" s="17" t="str">
        <f t="shared" ca="1" si="61"/>
        <v>G</v>
      </c>
      <c r="O443" s="17" t="str">
        <f t="shared" ca="1" si="62"/>
        <v>C2</v>
      </c>
    </row>
    <row r="444" spans="1:15" s="25" customFormat="1" ht="30" customHeight="1" x14ac:dyDescent="0.2">
      <c r="A444" s="66" t="s">
        <v>225</v>
      </c>
      <c r="B444" s="71" t="s">
        <v>947</v>
      </c>
      <c r="C444" s="60" t="s">
        <v>964</v>
      </c>
      <c r="D444" s="61"/>
      <c r="E444" s="68" t="s">
        <v>181</v>
      </c>
      <c r="F444" s="86"/>
      <c r="G444" s="149"/>
      <c r="H444" s="64">
        <f>ROUND(G444*F444,2)</f>
        <v>0</v>
      </c>
      <c r="I444" s="65"/>
      <c r="J444" s="24" t="str">
        <f t="shared" ca="1" si="59"/>
        <v/>
      </c>
      <c r="K444" s="15" t="str">
        <f t="shared" si="63"/>
        <v>E004SD-024, 1200 mm deepeach</v>
      </c>
      <c r="L444" s="16">
        <f>MATCH(K444,'Pay Items'!$K$1:$K$647,0)</f>
        <v>444</v>
      </c>
      <c r="M444" s="17" t="str">
        <f t="shared" ca="1" si="60"/>
        <v>F0</v>
      </c>
      <c r="N444" s="17" t="str">
        <f t="shared" ca="1" si="61"/>
        <v>C2</v>
      </c>
      <c r="O444" s="17" t="str">
        <f t="shared" ca="1" si="62"/>
        <v>C2</v>
      </c>
    </row>
    <row r="445" spans="1:15" s="25" customFormat="1" ht="30" customHeight="1" x14ac:dyDescent="0.2">
      <c r="A445" s="66" t="s">
        <v>990</v>
      </c>
      <c r="B445" s="71" t="s">
        <v>947</v>
      </c>
      <c r="C445" s="60" t="s">
        <v>965</v>
      </c>
      <c r="D445" s="61"/>
      <c r="E445" s="68" t="s">
        <v>181</v>
      </c>
      <c r="F445" s="86"/>
      <c r="G445" s="149"/>
      <c r="H445" s="64">
        <f>ROUND(G445*F445,2)</f>
        <v>0</v>
      </c>
      <c r="I445" s="65"/>
      <c r="J445" s="24" t="str">
        <f t="shared" ca="1" si="59"/>
        <v/>
      </c>
      <c r="K445" s="15" t="str">
        <f t="shared" si="63"/>
        <v>E004ASD-024, 1800 mm deepeach</v>
      </c>
      <c r="L445" s="16">
        <f>MATCH(K445,'Pay Items'!$K$1:$K$647,0)</f>
        <v>445</v>
      </c>
      <c r="M445" s="17" t="str">
        <f t="shared" ca="1" si="60"/>
        <v>F0</v>
      </c>
      <c r="N445" s="17" t="str">
        <f t="shared" ca="1" si="61"/>
        <v>C2</v>
      </c>
      <c r="O445" s="17" t="str">
        <f t="shared" ca="1" si="62"/>
        <v>C2</v>
      </c>
    </row>
    <row r="446" spans="1:15" s="25" customFormat="1" ht="30" customHeight="1" x14ac:dyDescent="0.2">
      <c r="A446" s="66" t="s">
        <v>226</v>
      </c>
      <c r="B446" s="71" t="s">
        <v>953</v>
      </c>
      <c r="C446" s="60" t="s">
        <v>966</v>
      </c>
      <c r="D446" s="61"/>
      <c r="E446" s="68" t="s">
        <v>181</v>
      </c>
      <c r="F446" s="86"/>
      <c r="G446" s="149"/>
      <c r="H446" s="64">
        <f>ROUND(G446*F446,2)</f>
        <v>0</v>
      </c>
      <c r="I446" s="65"/>
      <c r="J446" s="24" t="str">
        <f t="shared" ca="1" si="59"/>
        <v/>
      </c>
      <c r="K446" s="15" t="str">
        <f t="shared" si="63"/>
        <v>E005SD-025, 1200 mm deepeach</v>
      </c>
      <c r="L446" s="16">
        <f>MATCH(K446,'Pay Items'!$K$1:$K$647,0)</f>
        <v>446</v>
      </c>
      <c r="M446" s="17" t="str">
        <f t="shared" ca="1" si="60"/>
        <v>F0</v>
      </c>
      <c r="N446" s="17" t="str">
        <f t="shared" ca="1" si="61"/>
        <v>C2</v>
      </c>
      <c r="O446" s="17" t="str">
        <f t="shared" ca="1" si="62"/>
        <v>C2</v>
      </c>
    </row>
    <row r="447" spans="1:15" s="25" customFormat="1" ht="30" customHeight="1" x14ac:dyDescent="0.2">
      <c r="A447" s="66" t="s">
        <v>991</v>
      </c>
      <c r="B447" s="71" t="s">
        <v>953</v>
      </c>
      <c r="C447" s="60" t="s">
        <v>967</v>
      </c>
      <c r="D447" s="61"/>
      <c r="E447" s="68" t="s">
        <v>181</v>
      </c>
      <c r="F447" s="86"/>
      <c r="G447" s="149"/>
      <c r="H447" s="64">
        <f>ROUND(G447*F447,2)</f>
        <v>0</v>
      </c>
      <c r="I447" s="65"/>
      <c r="J447" s="24" t="str">
        <f t="shared" ca="1" si="59"/>
        <v/>
      </c>
      <c r="K447" s="15" t="str">
        <f t="shared" si="63"/>
        <v>E005ASD-025, 1800 mm deepeach</v>
      </c>
      <c r="L447" s="16">
        <f>MATCH(K447,'Pay Items'!$K$1:$K$647,0)</f>
        <v>447</v>
      </c>
      <c r="M447" s="17" t="str">
        <f t="shared" ca="1" si="60"/>
        <v>F0</v>
      </c>
      <c r="N447" s="17" t="str">
        <f t="shared" ca="1" si="61"/>
        <v>C2</v>
      </c>
      <c r="O447" s="17" t="str">
        <f t="shared" ca="1" si="62"/>
        <v>C2</v>
      </c>
    </row>
    <row r="448" spans="1:15" s="25" customFormat="1" ht="30" customHeight="1" x14ac:dyDescent="0.2">
      <c r="A448" s="66" t="s">
        <v>227</v>
      </c>
      <c r="B448" s="59" t="s">
        <v>130</v>
      </c>
      <c r="C448" s="60" t="s">
        <v>405</v>
      </c>
      <c r="D448" s="61" t="s">
        <v>11</v>
      </c>
      <c r="E448" s="68"/>
      <c r="F448" s="86"/>
      <c r="G448" s="150"/>
      <c r="H448" s="97"/>
      <c r="I448" s="65"/>
      <c r="J448" s="24" t="str">
        <f t="shared" ca="1" si="59"/>
        <v>LOCKED</v>
      </c>
      <c r="K448" s="15" t="str">
        <f t="shared" si="63"/>
        <v>E006Catch PitCW 2130-R12</v>
      </c>
      <c r="L448" s="16">
        <f>MATCH(K448,'Pay Items'!$K$1:$K$647,0)</f>
        <v>448</v>
      </c>
      <c r="M448" s="17" t="str">
        <f t="shared" ca="1" si="60"/>
        <v>F0</v>
      </c>
      <c r="N448" s="17" t="str">
        <f t="shared" ca="1" si="61"/>
        <v>G</v>
      </c>
      <c r="O448" s="17" t="str">
        <f t="shared" ca="1" si="62"/>
        <v>C2</v>
      </c>
    </row>
    <row r="449" spans="1:15" s="25" customFormat="1" ht="30" customHeight="1" x14ac:dyDescent="0.2">
      <c r="A449" s="66" t="s">
        <v>228</v>
      </c>
      <c r="B449" s="71" t="s">
        <v>338</v>
      </c>
      <c r="C449" s="60" t="s">
        <v>406</v>
      </c>
      <c r="D449" s="61"/>
      <c r="E449" s="68" t="s">
        <v>181</v>
      </c>
      <c r="F449" s="86"/>
      <c r="G449" s="149"/>
      <c r="H449" s="64">
        <f>ROUND(G449*F449,2)</f>
        <v>0</v>
      </c>
      <c r="I449" s="65"/>
      <c r="J449" s="24" t="str">
        <f t="shared" ca="1" si="59"/>
        <v/>
      </c>
      <c r="K449" s="15" t="str">
        <f t="shared" si="63"/>
        <v>E007SD-023each</v>
      </c>
      <c r="L449" s="16">
        <f>MATCH(K449,'Pay Items'!$K$1:$K$647,0)</f>
        <v>449</v>
      </c>
      <c r="M449" s="17" t="str">
        <f t="shared" ca="1" si="60"/>
        <v>F0</v>
      </c>
      <c r="N449" s="17" t="str">
        <f t="shared" ca="1" si="61"/>
        <v>C2</v>
      </c>
      <c r="O449" s="17" t="str">
        <f t="shared" ca="1" si="62"/>
        <v>C2</v>
      </c>
    </row>
    <row r="450" spans="1:15" s="25" customFormat="1" ht="39.950000000000003" customHeight="1" x14ac:dyDescent="0.2">
      <c r="A450" s="66" t="s">
        <v>652</v>
      </c>
      <c r="B450" s="59" t="s">
        <v>131</v>
      </c>
      <c r="C450" s="60" t="s">
        <v>653</v>
      </c>
      <c r="D450" s="61" t="s">
        <v>11</v>
      </c>
      <c r="E450" s="68"/>
      <c r="F450" s="86"/>
      <c r="G450" s="150"/>
      <c r="H450" s="97"/>
      <c r="I450" s="97"/>
      <c r="J450" s="24" t="str">
        <f t="shared" ca="1" si="59"/>
        <v>LOCKED</v>
      </c>
      <c r="K450" s="15" t="str">
        <f t="shared" si="63"/>
        <v>E007ARemove and Replace Existing Catch BasinCW 2130-R12</v>
      </c>
      <c r="L450" s="16">
        <f>MATCH(K450,'Pay Items'!$K$1:$K$647,0)</f>
        <v>450</v>
      </c>
      <c r="M450" s="17" t="str">
        <f t="shared" ca="1" si="60"/>
        <v>F0</v>
      </c>
      <c r="N450" s="17" t="str">
        <f t="shared" ca="1" si="61"/>
        <v>G</v>
      </c>
      <c r="O450" s="17" t="str">
        <f t="shared" ca="1" si="62"/>
        <v>C2</v>
      </c>
    </row>
    <row r="451" spans="1:15" s="25" customFormat="1" ht="30" customHeight="1" x14ac:dyDescent="0.2">
      <c r="A451" s="66" t="s">
        <v>654</v>
      </c>
      <c r="B451" s="71" t="s">
        <v>338</v>
      </c>
      <c r="C451" s="60" t="s">
        <v>403</v>
      </c>
      <c r="D451" s="61"/>
      <c r="E451" s="68" t="s">
        <v>181</v>
      </c>
      <c r="F451" s="86"/>
      <c r="G451" s="149"/>
      <c r="H451" s="64">
        <f>ROUND(G451*F451,2)</f>
        <v>0</v>
      </c>
      <c r="I451" s="97"/>
      <c r="J451" s="24" t="str">
        <f t="shared" ca="1" si="59"/>
        <v/>
      </c>
      <c r="K451" s="15" t="str">
        <f t="shared" si="63"/>
        <v>E007BSD-024each</v>
      </c>
      <c r="L451" s="16">
        <f>MATCH(K451,'Pay Items'!$K$1:$K$647,0)</f>
        <v>451</v>
      </c>
      <c r="M451" s="17" t="str">
        <f t="shared" ca="1" si="60"/>
        <v>F0</v>
      </c>
      <c r="N451" s="17" t="str">
        <f t="shared" ca="1" si="61"/>
        <v>C2</v>
      </c>
      <c r="O451" s="17" t="str">
        <f t="shared" ca="1" si="62"/>
        <v>C2</v>
      </c>
    </row>
    <row r="452" spans="1:15" s="25" customFormat="1" ht="30" customHeight="1" x14ac:dyDescent="0.2">
      <c r="A452" s="66" t="s">
        <v>655</v>
      </c>
      <c r="B452" s="71" t="s">
        <v>339</v>
      </c>
      <c r="C452" s="60" t="s">
        <v>404</v>
      </c>
      <c r="D452" s="61"/>
      <c r="E452" s="68" t="s">
        <v>181</v>
      </c>
      <c r="F452" s="86"/>
      <c r="G452" s="149"/>
      <c r="H452" s="64">
        <f>ROUND(G452*F452,2)</f>
        <v>0</v>
      </c>
      <c r="I452" s="97"/>
      <c r="J452" s="24" t="str">
        <f t="shared" ca="1" si="59"/>
        <v/>
      </c>
      <c r="K452" s="15" t="str">
        <f t="shared" si="63"/>
        <v>E007CSD-025each</v>
      </c>
      <c r="L452" s="16">
        <f>MATCH(K452,'Pay Items'!$K$1:$K$647,0)</f>
        <v>452</v>
      </c>
      <c r="M452" s="17" t="str">
        <f t="shared" ca="1" si="60"/>
        <v>F0</v>
      </c>
      <c r="N452" s="17" t="str">
        <f t="shared" ca="1" si="61"/>
        <v>C2</v>
      </c>
      <c r="O452" s="17" t="str">
        <f t="shared" ca="1" si="62"/>
        <v>C2</v>
      </c>
    </row>
    <row r="453" spans="1:15" s="25" customFormat="1" ht="39.950000000000003" customHeight="1" x14ac:dyDescent="0.2">
      <c r="A453" s="66" t="s">
        <v>656</v>
      </c>
      <c r="B453" s="59" t="s">
        <v>132</v>
      </c>
      <c r="C453" s="60" t="s">
        <v>657</v>
      </c>
      <c r="D453" s="61" t="s">
        <v>11</v>
      </c>
      <c r="E453" s="68"/>
      <c r="F453" s="86"/>
      <c r="G453" s="150"/>
      <c r="H453" s="97"/>
      <c r="I453" s="97"/>
      <c r="J453" s="24" t="str">
        <f t="shared" ca="1" si="59"/>
        <v>LOCKED</v>
      </c>
      <c r="K453" s="15" t="str">
        <f t="shared" si="63"/>
        <v>E007DRemove and Replace Existing Catch PitCW 2130-R12</v>
      </c>
      <c r="L453" s="16">
        <f>MATCH(K453,'Pay Items'!$K$1:$K$647,0)</f>
        <v>453</v>
      </c>
      <c r="M453" s="17" t="str">
        <f t="shared" ca="1" si="60"/>
        <v>F0</v>
      </c>
      <c r="N453" s="17" t="str">
        <f t="shared" ca="1" si="61"/>
        <v>G</v>
      </c>
      <c r="O453" s="17" t="str">
        <f t="shared" ca="1" si="62"/>
        <v>C2</v>
      </c>
    </row>
    <row r="454" spans="1:15" s="25" customFormat="1" ht="30" customHeight="1" x14ac:dyDescent="0.2">
      <c r="A454" s="66" t="s">
        <v>658</v>
      </c>
      <c r="B454" s="71" t="s">
        <v>338</v>
      </c>
      <c r="C454" s="60" t="s">
        <v>406</v>
      </c>
      <c r="D454" s="61"/>
      <c r="E454" s="68" t="s">
        <v>181</v>
      </c>
      <c r="F454" s="86"/>
      <c r="G454" s="149"/>
      <c r="H454" s="64">
        <f>ROUND(G454*F454,2)</f>
        <v>0</v>
      </c>
      <c r="I454" s="65"/>
      <c r="J454" s="24" t="str">
        <f t="shared" ca="1" si="59"/>
        <v/>
      </c>
      <c r="K454" s="15" t="str">
        <f t="shared" si="63"/>
        <v>E007ESD-023each</v>
      </c>
      <c r="L454" s="16">
        <f>MATCH(K454,'Pay Items'!$K$1:$K$647,0)</f>
        <v>454</v>
      </c>
      <c r="M454" s="17" t="str">
        <f t="shared" ca="1" si="60"/>
        <v>F0</v>
      </c>
      <c r="N454" s="17" t="str">
        <f t="shared" ca="1" si="61"/>
        <v>C2</v>
      </c>
      <c r="O454" s="17" t="str">
        <f t="shared" ca="1" si="62"/>
        <v>C2</v>
      </c>
    </row>
    <row r="455" spans="1:15" s="25" customFormat="1" ht="30" customHeight="1" x14ac:dyDescent="0.2">
      <c r="A455" s="66" t="s">
        <v>229</v>
      </c>
      <c r="B455" s="59" t="s">
        <v>133</v>
      </c>
      <c r="C455" s="60" t="s">
        <v>407</v>
      </c>
      <c r="D455" s="61" t="s">
        <v>11</v>
      </c>
      <c r="E455" s="68"/>
      <c r="F455" s="86"/>
      <c r="G455" s="150"/>
      <c r="H455" s="97"/>
      <c r="I455" s="65"/>
      <c r="J455" s="24" t="str">
        <f t="shared" ca="1" si="59"/>
        <v>LOCKED</v>
      </c>
      <c r="K455" s="15" t="str">
        <f t="shared" si="63"/>
        <v>E008Sewer ServiceCW 2130-R12</v>
      </c>
      <c r="L455" s="16">
        <f>MATCH(K455,'Pay Items'!$K$1:$K$647,0)</f>
        <v>455</v>
      </c>
      <c r="M455" s="17" t="str">
        <f t="shared" ca="1" si="60"/>
        <v>F0</v>
      </c>
      <c r="N455" s="17" t="str">
        <f t="shared" ca="1" si="61"/>
        <v>G</v>
      </c>
      <c r="O455" s="17" t="str">
        <f t="shared" ca="1" si="62"/>
        <v>C2</v>
      </c>
    </row>
    <row r="456" spans="1:15" s="25" customFormat="1" ht="30" customHeight="1" x14ac:dyDescent="0.2">
      <c r="A456" s="66" t="s">
        <v>53</v>
      </c>
      <c r="B456" s="71" t="s">
        <v>338</v>
      </c>
      <c r="C456" s="60" t="s">
        <v>1460</v>
      </c>
      <c r="D456" s="61"/>
      <c r="E456" s="68"/>
      <c r="F456" s="86"/>
      <c r="G456" s="150"/>
      <c r="H456" s="97"/>
      <c r="I456" s="65" t="s">
        <v>1461</v>
      </c>
      <c r="J456" s="24" t="str">
        <f t="shared" ca="1" si="59"/>
        <v>LOCKED</v>
      </c>
      <c r="K456" s="15" t="str">
        <f t="shared" si="63"/>
        <v>E009^ mm, ^</v>
      </c>
      <c r="L456" s="16">
        <f>MATCH(K456,'Pay Items'!$K$1:$K$647,0)</f>
        <v>456</v>
      </c>
      <c r="M456" s="17" t="str">
        <f t="shared" ca="1" si="60"/>
        <v>F0</v>
      </c>
      <c r="N456" s="17" t="str">
        <f t="shared" ca="1" si="61"/>
        <v>G</v>
      </c>
      <c r="O456" s="17" t="str">
        <f t="shared" ca="1" si="62"/>
        <v>C2</v>
      </c>
    </row>
    <row r="457" spans="1:15" s="25" customFormat="1" ht="30" customHeight="1" x14ac:dyDescent="0.2">
      <c r="A457" s="66" t="s">
        <v>53</v>
      </c>
      <c r="B457" s="71" t="s">
        <v>947</v>
      </c>
      <c r="C457" s="60" t="s">
        <v>968</v>
      </c>
      <c r="D457" s="61"/>
      <c r="E457" s="68"/>
      <c r="F457" s="86"/>
      <c r="G457" s="150"/>
      <c r="H457" s="97"/>
      <c r="I457" s="65"/>
      <c r="J457" s="24" t="str">
        <f t="shared" ca="1" si="59"/>
        <v>LOCKED</v>
      </c>
      <c r="K457" s="15" t="str">
        <f t="shared" si="63"/>
        <v>E009150 mm, PVC</v>
      </c>
      <c r="L457" s="16">
        <f>MATCH(K457,'Pay Items'!$K$1:$K$647,0)</f>
        <v>457</v>
      </c>
      <c r="M457" s="17" t="str">
        <f t="shared" ca="1" si="60"/>
        <v>F0</v>
      </c>
      <c r="N457" s="17" t="str">
        <f t="shared" ca="1" si="61"/>
        <v>G</v>
      </c>
      <c r="O457" s="17" t="str">
        <f t="shared" ca="1" si="62"/>
        <v>C2</v>
      </c>
    </row>
    <row r="458" spans="1:15" s="25" customFormat="1" ht="39.950000000000003" customHeight="1" x14ac:dyDescent="0.2">
      <c r="A458" s="66" t="s">
        <v>54</v>
      </c>
      <c r="B458" s="87" t="s">
        <v>684</v>
      </c>
      <c r="C458" s="60" t="s">
        <v>1462</v>
      </c>
      <c r="D458" s="61"/>
      <c r="E458" s="68" t="s">
        <v>182</v>
      </c>
      <c r="F458" s="86"/>
      <c r="G458" s="149"/>
      <c r="H458" s="64">
        <f>ROUND(G458*F458,2)</f>
        <v>0</v>
      </c>
      <c r="I458" s="65" t="s">
        <v>1463</v>
      </c>
      <c r="J458" s="24" t="str">
        <f t="shared" ca="1" si="59"/>
        <v/>
      </c>
      <c r="K458" s="15" t="str">
        <f t="shared" si="63"/>
        <v>E010In a Trench, Class ^ Type ^ Bedding, Class 2 Backfillm</v>
      </c>
      <c r="L458" s="16">
        <f>MATCH(K458,'Pay Items'!$K$1:$K$647,0)</f>
        <v>458</v>
      </c>
      <c r="M458" s="17" t="str">
        <f t="shared" ca="1" si="60"/>
        <v>F0</v>
      </c>
      <c r="N458" s="17" t="str">
        <f t="shared" ca="1" si="61"/>
        <v>C2</v>
      </c>
      <c r="O458" s="17" t="str">
        <f t="shared" ca="1" si="62"/>
        <v>C2</v>
      </c>
    </row>
    <row r="459" spans="1:15" s="25" customFormat="1" ht="39.950000000000003" customHeight="1" x14ac:dyDescent="0.2">
      <c r="A459" s="66" t="s">
        <v>55</v>
      </c>
      <c r="B459" s="87" t="s">
        <v>686</v>
      </c>
      <c r="C459" s="60" t="s">
        <v>1464</v>
      </c>
      <c r="D459" s="61"/>
      <c r="E459" s="68" t="s">
        <v>182</v>
      </c>
      <c r="F459" s="86"/>
      <c r="G459" s="149"/>
      <c r="H459" s="64">
        <f>ROUND(G459*F459,2)</f>
        <v>0</v>
      </c>
      <c r="I459" s="65" t="s">
        <v>1465</v>
      </c>
      <c r="J459" s="24" t="str">
        <f t="shared" ca="1" si="59"/>
        <v/>
      </c>
      <c r="K459" s="15" t="str">
        <f t="shared" si="63"/>
        <v>E011Trenchless Installation, Class ^ Type ^ Bedding, Class ^ Backfillm</v>
      </c>
      <c r="L459" s="16">
        <f>MATCH(K459,'Pay Items'!$K$1:$K$647,0)</f>
        <v>459</v>
      </c>
      <c r="M459" s="17" t="str">
        <f t="shared" ca="1" si="60"/>
        <v>F0</v>
      </c>
      <c r="N459" s="17" t="str">
        <f t="shared" ca="1" si="61"/>
        <v>C2</v>
      </c>
      <c r="O459" s="17" t="str">
        <f t="shared" ca="1" si="62"/>
        <v>C2</v>
      </c>
    </row>
    <row r="460" spans="1:15" s="25" customFormat="1" ht="30" customHeight="1" x14ac:dyDescent="0.2">
      <c r="A460" s="66" t="s">
        <v>56</v>
      </c>
      <c r="B460" s="59" t="s">
        <v>134</v>
      </c>
      <c r="C460" s="60" t="s">
        <v>592</v>
      </c>
      <c r="D460" s="61" t="s">
        <v>11</v>
      </c>
      <c r="E460" s="68" t="s">
        <v>182</v>
      </c>
      <c r="F460" s="86"/>
      <c r="G460" s="149"/>
      <c r="H460" s="64">
        <f>ROUND(G460*F460,2)</f>
        <v>0</v>
      </c>
      <c r="I460" s="65"/>
      <c r="J460" s="24" t="str">
        <f t="shared" ca="1" si="59"/>
        <v/>
      </c>
      <c r="K460" s="15" t="str">
        <f t="shared" si="63"/>
        <v>E012Drainage Connection PipeCW 2130-R12m</v>
      </c>
      <c r="L460" s="16">
        <f>MATCH(K460,'Pay Items'!$K$1:$K$647,0)</f>
        <v>460</v>
      </c>
      <c r="M460" s="17" t="str">
        <f t="shared" ca="1" si="60"/>
        <v>F0</v>
      </c>
      <c r="N460" s="17" t="str">
        <f t="shared" ca="1" si="61"/>
        <v>C2</v>
      </c>
      <c r="O460" s="17" t="str">
        <f t="shared" ca="1" si="62"/>
        <v>C2</v>
      </c>
    </row>
    <row r="461" spans="1:15" s="25" customFormat="1" ht="30" customHeight="1" x14ac:dyDescent="0.2">
      <c r="A461" s="66" t="s">
        <v>57</v>
      </c>
      <c r="B461" s="59" t="s">
        <v>39</v>
      </c>
      <c r="C461" s="60" t="s">
        <v>408</v>
      </c>
      <c r="D461" s="61" t="s">
        <v>11</v>
      </c>
      <c r="E461" s="68"/>
      <c r="F461" s="86"/>
      <c r="G461" s="150"/>
      <c r="H461" s="97"/>
      <c r="I461" s="65"/>
      <c r="J461" s="24" t="str">
        <f t="shared" ca="1" si="59"/>
        <v>LOCKED</v>
      </c>
      <c r="K461" s="15" t="str">
        <f t="shared" si="63"/>
        <v>E013Sewer Service RisersCW 2130-R12</v>
      </c>
      <c r="L461" s="16">
        <f>MATCH(K461,'Pay Items'!$K$1:$K$647,0)</f>
        <v>461</v>
      </c>
      <c r="M461" s="17" t="str">
        <f t="shared" ca="1" si="60"/>
        <v>F0</v>
      </c>
      <c r="N461" s="17" t="str">
        <f t="shared" ca="1" si="61"/>
        <v>G</v>
      </c>
      <c r="O461" s="17" t="str">
        <f t="shared" ca="1" si="62"/>
        <v>C2</v>
      </c>
    </row>
    <row r="462" spans="1:15" s="25" customFormat="1" ht="30" customHeight="1" x14ac:dyDescent="0.2">
      <c r="A462" s="66" t="s">
        <v>58</v>
      </c>
      <c r="B462" s="71" t="s">
        <v>338</v>
      </c>
      <c r="C462" s="60" t="s">
        <v>1466</v>
      </c>
      <c r="D462" s="61"/>
      <c r="E462" s="68"/>
      <c r="F462" s="86"/>
      <c r="G462" s="150"/>
      <c r="H462" s="97"/>
      <c r="I462" s="65" t="s">
        <v>1467</v>
      </c>
      <c r="J462" s="24" t="str">
        <f t="shared" ca="1" si="59"/>
        <v>LOCKED</v>
      </c>
      <c r="K462" s="15" t="str">
        <f t="shared" si="63"/>
        <v>E014^ mm</v>
      </c>
      <c r="L462" s="16">
        <f>MATCH(K462,'Pay Items'!$K$1:$K$647,0)</f>
        <v>462</v>
      </c>
      <c r="M462" s="17" t="str">
        <f t="shared" ca="1" si="60"/>
        <v>F0</v>
      </c>
      <c r="N462" s="17" t="str">
        <f t="shared" ca="1" si="61"/>
        <v>G</v>
      </c>
      <c r="O462" s="17" t="str">
        <f t="shared" ca="1" si="62"/>
        <v>C2</v>
      </c>
    </row>
    <row r="463" spans="1:15" s="25" customFormat="1" ht="30" customHeight="1" x14ac:dyDescent="0.2">
      <c r="A463" s="66" t="s">
        <v>58</v>
      </c>
      <c r="B463" s="71" t="s">
        <v>947</v>
      </c>
      <c r="C463" s="60" t="s">
        <v>870</v>
      </c>
      <c r="D463" s="61"/>
      <c r="E463" s="68"/>
      <c r="F463" s="86"/>
      <c r="G463" s="150"/>
      <c r="H463" s="97"/>
      <c r="I463" s="65"/>
      <c r="J463" s="24" t="str">
        <f t="shared" ca="1" si="59"/>
        <v>LOCKED</v>
      </c>
      <c r="K463" s="15" t="str">
        <f t="shared" si="63"/>
        <v>E014150 mm</v>
      </c>
      <c r="L463" s="16">
        <f>MATCH(K463,'Pay Items'!$K$1:$K$647,0)</f>
        <v>463</v>
      </c>
      <c r="M463" s="17" t="str">
        <f t="shared" ca="1" si="60"/>
        <v>F0</v>
      </c>
      <c r="N463" s="17" t="str">
        <f t="shared" ca="1" si="61"/>
        <v>G</v>
      </c>
      <c r="O463" s="17" t="str">
        <f t="shared" ca="1" si="62"/>
        <v>C2</v>
      </c>
    </row>
    <row r="464" spans="1:15" s="25" customFormat="1" ht="30" customHeight="1" x14ac:dyDescent="0.2">
      <c r="A464" s="66" t="s">
        <v>59</v>
      </c>
      <c r="B464" s="87" t="s">
        <v>684</v>
      </c>
      <c r="C464" s="60" t="s">
        <v>708</v>
      </c>
      <c r="D464" s="61"/>
      <c r="E464" s="68" t="s">
        <v>183</v>
      </c>
      <c r="F464" s="99"/>
      <c r="G464" s="149"/>
      <c r="H464" s="64">
        <f>ROUND(G464*F464,2)</f>
        <v>0</v>
      </c>
      <c r="I464" s="65"/>
      <c r="J464" s="24" t="str">
        <f t="shared" ca="1" si="59"/>
        <v/>
      </c>
      <c r="K464" s="15" t="str">
        <f t="shared" si="63"/>
        <v>E015SD-014vert. m</v>
      </c>
      <c r="L464" s="16">
        <f>MATCH(K464,'Pay Items'!$K$1:$K$647,0)</f>
        <v>464</v>
      </c>
      <c r="M464" s="17" t="str">
        <f t="shared" ca="1" si="60"/>
        <v>F1</v>
      </c>
      <c r="N464" s="17" t="str">
        <f t="shared" ca="1" si="61"/>
        <v>C2</v>
      </c>
      <c r="O464" s="17" t="str">
        <f t="shared" ca="1" si="62"/>
        <v>C2</v>
      </c>
    </row>
    <row r="465" spans="1:15" s="25" customFormat="1" ht="30" customHeight="1" x14ac:dyDescent="0.2">
      <c r="A465" s="66" t="s">
        <v>60</v>
      </c>
      <c r="B465" s="87" t="s">
        <v>686</v>
      </c>
      <c r="C465" s="60" t="s">
        <v>709</v>
      </c>
      <c r="D465" s="61"/>
      <c r="E465" s="68" t="s">
        <v>183</v>
      </c>
      <c r="F465" s="99"/>
      <c r="G465" s="149"/>
      <c r="H465" s="64">
        <f>ROUND(G465*F465,2)</f>
        <v>0</v>
      </c>
      <c r="I465" s="65"/>
      <c r="J465" s="24" t="str">
        <f t="shared" ca="1" si="59"/>
        <v/>
      </c>
      <c r="K465" s="15" t="str">
        <f t="shared" si="63"/>
        <v>E016SD-015vert. m</v>
      </c>
      <c r="L465" s="16">
        <f>MATCH(K465,'Pay Items'!$K$1:$K$647,0)</f>
        <v>465</v>
      </c>
      <c r="M465" s="17" t="str">
        <f t="shared" ca="1" si="60"/>
        <v>F1</v>
      </c>
      <c r="N465" s="17" t="str">
        <f t="shared" ca="1" si="61"/>
        <v>C2</v>
      </c>
      <c r="O465" s="17" t="str">
        <f t="shared" ca="1" si="62"/>
        <v>C2</v>
      </c>
    </row>
    <row r="466" spans="1:15" s="25" customFormat="1" ht="30" customHeight="1" x14ac:dyDescent="0.2">
      <c r="A466" s="66" t="s">
        <v>61</v>
      </c>
      <c r="B466" s="59" t="s">
        <v>40</v>
      </c>
      <c r="C466" s="60" t="s">
        <v>583</v>
      </c>
      <c r="D466" s="61" t="s">
        <v>11</v>
      </c>
      <c r="E466" s="68"/>
      <c r="F466" s="86"/>
      <c r="G466" s="150"/>
      <c r="H466" s="97"/>
      <c r="I466" s="65" t="s">
        <v>1190</v>
      </c>
      <c r="J466" s="24" t="str">
        <f t="shared" ca="1" si="59"/>
        <v>LOCKED</v>
      </c>
      <c r="K466" s="15" t="str">
        <f t="shared" si="63"/>
        <v>E017Sewer Repair - Up to 3.0 Meters LongCW 2130-R12</v>
      </c>
      <c r="L466" s="16">
        <f>MATCH(K466,'Pay Items'!$K$1:$K$647,0)</f>
        <v>466</v>
      </c>
      <c r="M466" s="17" t="str">
        <f t="shared" ca="1" si="60"/>
        <v>F0</v>
      </c>
      <c r="N466" s="17" t="str">
        <f t="shared" ca="1" si="61"/>
        <v>G</v>
      </c>
      <c r="O466" s="17" t="str">
        <f t="shared" ca="1" si="62"/>
        <v>C2</v>
      </c>
    </row>
    <row r="467" spans="1:15" s="25" customFormat="1" ht="30" customHeight="1" x14ac:dyDescent="0.2">
      <c r="A467" s="66" t="s">
        <v>995</v>
      </c>
      <c r="B467" s="71" t="s">
        <v>947</v>
      </c>
      <c r="C467" s="60" t="s">
        <v>870</v>
      </c>
      <c r="D467" s="61"/>
      <c r="E467" s="68"/>
      <c r="F467" s="86"/>
      <c r="G467" s="150"/>
      <c r="H467" s="97"/>
      <c r="I467" s="65"/>
      <c r="J467" s="24" t="str">
        <f t="shared" ca="1" si="59"/>
        <v>LOCKED</v>
      </c>
      <c r="K467" s="15" t="str">
        <f t="shared" si="63"/>
        <v>E017A150 mm</v>
      </c>
      <c r="L467" s="16">
        <f>MATCH(K467,'Pay Items'!$K$1:$K$647,0)</f>
        <v>467</v>
      </c>
      <c r="M467" s="17" t="str">
        <f t="shared" ca="1" si="60"/>
        <v>F0</v>
      </c>
      <c r="N467" s="17" t="str">
        <f t="shared" ca="1" si="61"/>
        <v>G</v>
      </c>
      <c r="O467" s="17" t="str">
        <f t="shared" ca="1" si="62"/>
        <v>C2</v>
      </c>
    </row>
    <row r="468" spans="1:15" s="25" customFormat="1" ht="30" customHeight="1" x14ac:dyDescent="0.2">
      <c r="A468" s="66" t="s">
        <v>996</v>
      </c>
      <c r="B468" s="87" t="s">
        <v>684</v>
      </c>
      <c r="C468" s="60" t="s">
        <v>1468</v>
      </c>
      <c r="D468" s="61"/>
      <c r="E468" s="68" t="s">
        <v>181</v>
      </c>
      <c r="F468" s="86"/>
      <c r="G468" s="149"/>
      <c r="H468" s="64">
        <f>ROUND(G468*F468,2)</f>
        <v>0</v>
      </c>
      <c r="I468" s="98"/>
      <c r="J468" s="24" t="str">
        <f t="shared" ca="1" si="59"/>
        <v/>
      </c>
      <c r="K468" s="15" t="str">
        <f t="shared" si="63"/>
        <v>E017BClass ^ Backfilleach</v>
      </c>
      <c r="L468" s="16">
        <f>MATCH(K468,'Pay Items'!$K$1:$K$647,0)</f>
        <v>468</v>
      </c>
      <c r="M468" s="17" t="str">
        <f t="shared" ca="1" si="60"/>
        <v>F0</v>
      </c>
      <c r="N468" s="17" t="str">
        <f t="shared" ca="1" si="61"/>
        <v>C2</v>
      </c>
      <c r="O468" s="17" t="str">
        <f t="shared" ca="1" si="62"/>
        <v>C2</v>
      </c>
    </row>
    <row r="469" spans="1:15" s="25" customFormat="1" ht="30" customHeight="1" x14ac:dyDescent="0.2">
      <c r="A469" s="66" t="s">
        <v>997</v>
      </c>
      <c r="B469" s="71" t="s">
        <v>947</v>
      </c>
      <c r="C469" s="60" t="s">
        <v>986</v>
      </c>
      <c r="D469" s="61"/>
      <c r="E469" s="68"/>
      <c r="F469" s="86"/>
      <c r="G469" s="150"/>
      <c r="H469" s="97"/>
      <c r="I469" s="65"/>
      <c r="J469" s="24" t="str">
        <f t="shared" ca="1" si="59"/>
        <v>LOCKED</v>
      </c>
      <c r="K469" s="15" t="str">
        <f t="shared" si="63"/>
        <v>E017C200 mm</v>
      </c>
      <c r="L469" s="16">
        <f>MATCH(K469,'Pay Items'!$K$1:$K$647,0)</f>
        <v>469</v>
      </c>
      <c r="M469" s="17" t="str">
        <f t="shared" ca="1" si="60"/>
        <v>F0</v>
      </c>
      <c r="N469" s="17" t="str">
        <f t="shared" ca="1" si="61"/>
        <v>G</v>
      </c>
      <c r="O469" s="17" t="str">
        <f t="shared" ca="1" si="62"/>
        <v>C2</v>
      </c>
    </row>
    <row r="470" spans="1:15" s="25" customFormat="1" ht="30" customHeight="1" x14ac:dyDescent="0.2">
      <c r="A470" s="66" t="s">
        <v>998</v>
      </c>
      <c r="B470" s="87" t="s">
        <v>684</v>
      </c>
      <c r="C470" s="60" t="s">
        <v>1468</v>
      </c>
      <c r="D470" s="61"/>
      <c r="E470" s="68" t="s">
        <v>181</v>
      </c>
      <c r="F470" s="86"/>
      <c r="G470" s="149"/>
      <c r="H470" s="64">
        <f>ROUND(G470*F470,2)</f>
        <v>0</v>
      </c>
      <c r="I470" s="98"/>
      <c r="J470" s="24" t="str">
        <f t="shared" ca="1" si="59"/>
        <v/>
      </c>
      <c r="K470" s="15" t="str">
        <f t="shared" si="63"/>
        <v>E017DClass ^ Backfilleach</v>
      </c>
      <c r="L470" s="16">
        <f>MATCH(K470,'Pay Items'!$K$1:$K$647,0)</f>
        <v>470</v>
      </c>
      <c r="M470" s="17" t="str">
        <f t="shared" ca="1" si="60"/>
        <v>F0</v>
      </c>
      <c r="N470" s="17" t="str">
        <f t="shared" ca="1" si="61"/>
        <v>C2</v>
      </c>
      <c r="O470" s="17" t="str">
        <f t="shared" ca="1" si="62"/>
        <v>C2</v>
      </c>
    </row>
    <row r="471" spans="1:15" s="25" customFormat="1" ht="30" customHeight="1" x14ac:dyDescent="0.2">
      <c r="A471" s="66" t="s">
        <v>999</v>
      </c>
      <c r="B471" s="71" t="s">
        <v>947</v>
      </c>
      <c r="C471" s="60" t="s">
        <v>987</v>
      </c>
      <c r="D471" s="61"/>
      <c r="E471" s="68"/>
      <c r="F471" s="86"/>
      <c r="G471" s="150"/>
      <c r="H471" s="97"/>
      <c r="I471" s="65"/>
      <c r="J471" s="24" t="str">
        <f t="shared" ca="1" si="59"/>
        <v>LOCKED</v>
      </c>
      <c r="K471" s="15" t="str">
        <f t="shared" si="63"/>
        <v>E017E250 mm</v>
      </c>
      <c r="L471" s="16">
        <f>MATCH(K471,'Pay Items'!$K$1:$K$647,0)</f>
        <v>471</v>
      </c>
      <c r="M471" s="17" t="str">
        <f t="shared" ca="1" si="60"/>
        <v>F0</v>
      </c>
      <c r="N471" s="17" t="str">
        <f t="shared" ca="1" si="61"/>
        <v>G</v>
      </c>
      <c r="O471" s="17" t="str">
        <f t="shared" ca="1" si="62"/>
        <v>C2</v>
      </c>
    </row>
    <row r="472" spans="1:15" s="25" customFormat="1" ht="30" customHeight="1" x14ac:dyDescent="0.2">
      <c r="A472" s="66" t="s">
        <v>1000</v>
      </c>
      <c r="B472" s="87" t="s">
        <v>684</v>
      </c>
      <c r="C472" s="60" t="s">
        <v>1468</v>
      </c>
      <c r="D472" s="61"/>
      <c r="E472" s="68" t="s">
        <v>181</v>
      </c>
      <c r="F472" s="86"/>
      <c r="G472" s="149"/>
      <c r="H472" s="64">
        <f>ROUND(G472*F472,2)</f>
        <v>0</v>
      </c>
      <c r="I472" s="98"/>
      <c r="J472" s="24" t="str">
        <f t="shared" ca="1" si="59"/>
        <v/>
      </c>
      <c r="K472" s="15" t="str">
        <f t="shared" si="63"/>
        <v>E017FClass ^ Backfilleach</v>
      </c>
      <c r="L472" s="16">
        <f>MATCH(K472,'Pay Items'!$K$1:$K$647,0)</f>
        <v>472</v>
      </c>
      <c r="M472" s="17" t="str">
        <f t="shared" ca="1" si="60"/>
        <v>F0</v>
      </c>
      <c r="N472" s="17" t="str">
        <f t="shared" ca="1" si="61"/>
        <v>C2</v>
      </c>
      <c r="O472" s="17" t="str">
        <f t="shared" ca="1" si="62"/>
        <v>C2</v>
      </c>
    </row>
    <row r="473" spans="1:15" s="25" customFormat="1" ht="30" customHeight="1" x14ac:dyDescent="0.2">
      <c r="A473" s="66" t="s">
        <v>1001</v>
      </c>
      <c r="B473" s="71" t="s">
        <v>947</v>
      </c>
      <c r="C473" s="60" t="s">
        <v>969</v>
      </c>
      <c r="D473" s="61"/>
      <c r="E473" s="68"/>
      <c r="F473" s="86"/>
      <c r="G473" s="150"/>
      <c r="H473" s="97"/>
      <c r="I473" s="65"/>
      <c r="J473" s="24" t="str">
        <f t="shared" ca="1" si="59"/>
        <v>LOCKED</v>
      </c>
      <c r="K473" s="15" t="str">
        <f t="shared" si="63"/>
        <v>E017G300 mm</v>
      </c>
      <c r="L473" s="16">
        <f>MATCH(K473,'Pay Items'!$K$1:$K$647,0)</f>
        <v>473</v>
      </c>
      <c r="M473" s="17" t="str">
        <f t="shared" ca="1" si="60"/>
        <v>F0</v>
      </c>
      <c r="N473" s="17" t="str">
        <f t="shared" ca="1" si="61"/>
        <v>G</v>
      </c>
      <c r="O473" s="17" t="str">
        <f t="shared" ca="1" si="62"/>
        <v>C2</v>
      </c>
    </row>
    <row r="474" spans="1:15" s="25" customFormat="1" ht="30" customHeight="1" x14ac:dyDescent="0.2">
      <c r="A474" s="66" t="s">
        <v>1002</v>
      </c>
      <c r="B474" s="87" t="s">
        <v>684</v>
      </c>
      <c r="C474" s="60" t="s">
        <v>1468</v>
      </c>
      <c r="D474" s="61"/>
      <c r="E474" s="68" t="s">
        <v>181</v>
      </c>
      <c r="F474" s="86"/>
      <c r="G474" s="149"/>
      <c r="H474" s="64">
        <f>ROUND(G474*F474,2)</f>
        <v>0</v>
      </c>
      <c r="I474" s="98"/>
      <c r="J474" s="24" t="str">
        <f t="shared" ca="1" si="59"/>
        <v/>
      </c>
      <c r="K474" s="15" t="str">
        <f t="shared" si="63"/>
        <v>E017HClass ^ Backfilleach</v>
      </c>
      <c r="L474" s="16">
        <f>MATCH(K474,'Pay Items'!$K$1:$K$647,0)</f>
        <v>474</v>
      </c>
      <c r="M474" s="17" t="str">
        <f t="shared" ca="1" si="60"/>
        <v>F0</v>
      </c>
      <c r="N474" s="17" t="str">
        <f t="shared" ca="1" si="61"/>
        <v>C2</v>
      </c>
      <c r="O474" s="17" t="str">
        <f t="shared" ca="1" si="62"/>
        <v>C2</v>
      </c>
    </row>
    <row r="475" spans="1:15" s="25" customFormat="1" ht="30" customHeight="1" x14ac:dyDescent="0.2">
      <c r="A475" s="66" t="s">
        <v>1003</v>
      </c>
      <c r="B475" s="71" t="s">
        <v>947</v>
      </c>
      <c r="C475" s="60" t="s">
        <v>1020</v>
      </c>
      <c r="D475" s="61"/>
      <c r="E475" s="68"/>
      <c r="F475" s="86"/>
      <c r="G475" s="150"/>
      <c r="H475" s="97"/>
      <c r="I475" s="65"/>
      <c r="J475" s="24" t="str">
        <f t="shared" ca="1" si="59"/>
        <v>LOCKED</v>
      </c>
      <c r="K475" s="15" t="str">
        <f t="shared" si="63"/>
        <v>E017I375mm</v>
      </c>
      <c r="L475" s="16">
        <f>MATCH(K475,'Pay Items'!$K$1:$K$647,0)</f>
        <v>475</v>
      </c>
      <c r="M475" s="17" t="str">
        <f t="shared" ca="1" si="60"/>
        <v>F0</v>
      </c>
      <c r="N475" s="17" t="str">
        <f t="shared" ca="1" si="61"/>
        <v>G</v>
      </c>
      <c r="O475" s="17" t="str">
        <f t="shared" ca="1" si="62"/>
        <v>C2</v>
      </c>
    </row>
    <row r="476" spans="1:15" s="25" customFormat="1" ht="30" customHeight="1" x14ac:dyDescent="0.2">
      <c r="A476" s="66" t="s">
        <v>1004</v>
      </c>
      <c r="B476" s="87" t="s">
        <v>684</v>
      </c>
      <c r="C476" s="60" t="s">
        <v>1468</v>
      </c>
      <c r="D476" s="61"/>
      <c r="E476" s="68" t="s">
        <v>181</v>
      </c>
      <c r="F476" s="86"/>
      <c r="G476" s="149"/>
      <c r="H476" s="64">
        <f>ROUND(G476*F476,2)</f>
        <v>0</v>
      </c>
      <c r="I476" s="98"/>
      <c r="J476" s="24" t="str">
        <f t="shared" ca="1" si="59"/>
        <v/>
      </c>
      <c r="K476" s="15" t="str">
        <f t="shared" si="63"/>
        <v>E017JClass ^ Backfilleach</v>
      </c>
      <c r="L476" s="16">
        <f>MATCH(K476,'Pay Items'!$K$1:$K$647,0)</f>
        <v>476</v>
      </c>
      <c r="M476" s="17" t="str">
        <f t="shared" ca="1" si="60"/>
        <v>F0</v>
      </c>
      <c r="N476" s="17" t="str">
        <f t="shared" ca="1" si="61"/>
        <v>C2</v>
      </c>
      <c r="O476" s="17" t="str">
        <f t="shared" ca="1" si="62"/>
        <v>C2</v>
      </c>
    </row>
    <row r="477" spans="1:15" s="25" customFormat="1" ht="30" customHeight="1" x14ac:dyDescent="0.2">
      <c r="A477" s="66" t="s">
        <v>1021</v>
      </c>
      <c r="B477" s="71" t="s">
        <v>947</v>
      </c>
      <c r="C477" s="60" t="s">
        <v>988</v>
      </c>
      <c r="D477" s="61"/>
      <c r="E477" s="68"/>
      <c r="F477" s="86"/>
      <c r="G477" s="150"/>
      <c r="H477" s="97"/>
      <c r="I477" s="65"/>
      <c r="J477" s="24" t="str">
        <f t="shared" ca="1" si="59"/>
        <v>LOCKED</v>
      </c>
      <c r="K477" s="15" t="str">
        <f t="shared" si="63"/>
        <v>E017K450 mm</v>
      </c>
      <c r="L477" s="16">
        <f>MATCH(K477,'Pay Items'!$K$1:$K$647,0)</f>
        <v>477</v>
      </c>
      <c r="M477" s="17" t="str">
        <f t="shared" ca="1" si="60"/>
        <v>F0</v>
      </c>
      <c r="N477" s="17" t="str">
        <f t="shared" ca="1" si="61"/>
        <v>G</v>
      </c>
      <c r="O477" s="17" t="str">
        <f t="shared" ca="1" si="62"/>
        <v>C2</v>
      </c>
    </row>
    <row r="478" spans="1:15" s="25" customFormat="1" ht="30" customHeight="1" x14ac:dyDescent="0.2">
      <c r="A478" s="66" t="s">
        <v>1022</v>
      </c>
      <c r="B478" s="87" t="s">
        <v>684</v>
      </c>
      <c r="C478" s="60" t="s">
        <v>1468</v>
      </c>
      <c r="D478" s="61"/>
      <c r="E478" s="68" t="s">
        <v>181</v>
      </c>
      <c r="F478" s="86"/>
      <c r="G478" s="149"/>
      <c r="H478" s="64">
        <f>ROUND(G478*F478,2)</f>
        <v>0</v>
      </c>
      <c r="I478" s="98"/>
      <c r="J478" s="24" t="str">
        <f t="shared" ca="1" si="59"/>
        <v/>
      </c>
      <c r="K478" s="15" t="str">
        <f t="shared" si="63"/>
        <v>E017LClass ^ Backfilleach</v>
      </c>
      <c r="L478" s="16">
        <f>MATCH(K478,'Pay Items'!$K$1:$K$647,0)</f>
        <v>478</v>
      </c>
      <c r="M478" s="17" t="str">
        <f t="shared" ca="1" si="60"/>
        <v>F0</v>
      </c>
      <c r="N478" s="17" t="str">
        <f t="shared" ca="1" si="61"/>
        <v>C2</v>
      </c>
      <c r="O478" s="17" t="str">
        <f t="shared" ca="1" si="62"/>
        <v>C2</v>
      </c>
    </row>
    <row r="479" spans="1:15" s="25" customFormat="1" ht="30" customHeight="1" x14ac:dyDescent="0.2">
      <c r="A479" s="66" t="s">
        <v>1023</v>
      </c>
      <c r="B479" s="71" t="s">
        <v>947</v>
      </c>
      <c r="C479" s="60" t="s">
        <v>989</v>
      </c>
      <c r="D479" s="61"/>
      <c r="E479" s="68"/>
      <c r="F479" s="86"/>
      <c r="G479" s="150"/>
      <c r="H479" s="97"/>
      <c r="I479" s="65"/>
      <c r="J479" s="24" t="str">
        <f t="shared" ca="1" si="59"/>
        <v>LOCKED</v>
      </c>
      <c r="K479" s="15" t="str">
        <f t="shared" si="63"/>
        <v>E017M600 mm</v>
      </c>
      <c r="L479" s="16">
        <f>MATCH(K479,'Pay Items'!$K$1:$K$647,0)</f>
        <v>479</v>
      </c>
      <c r="M479" s="17" t="str">
        <f t="shared" ca="1" si="60"/>
        <v>F0</v>
      </c>
      <c r="N479" s="17" t="str">
        <f t="shared" ca="1" si="61"/>
        <v>G</v>
      </c>
      <c r="O479" s="17" t="str">
        <f t="shared" ca="1" si="62"/>
        <v>C2</v>
      </c>
    </row>
    <row r="480" spans="1:15" s="25" customFormat="1" ht="30" customHeight="1" x14ac:dyDescent="0.2">
      <c r="A480" s="66" t="s">
        <v>1024</v>
      </c>
      <c r="B480" s="87" t="s">
        <v>684</v>
      </c>
      <c r="C480" s="60" t="s">
        <v>1468</v>
      </c>
      <c r="D480" s="61"/>
      <c r="E480" s="68" t="s">
        <v>181</v>
      </c>
      <c r="F480" s="86"/>
      <c r="G480" s="149"/>
      <c r="H480" s="64">
        <f>ROUND(G480*F480,2)</f>
        <v>0</v>
      </c>
      <c r="I480" s="98"/>
      <c r="J480" s="24" t="str">
        <f t="shared" ca="1" si="59"/>
        <v/>
      </c>
      <c r="K480" s="15" t="str">
        <f t="shared" si="63"/>
        <v>E017NClass ^ Backfilleach</v>
      </c>
      <c r="L480" s="16">
        <f>MATCH(K480,'Pay Items'!$K$1:$K$647,0)</f>
        <v>480</v>
      </c>
      <c r="M480" s="17" t="str">
        <f t="shared" ca="1" si="60"/>
        <v>F0</v>
      </c>
      <c r="N480" s="17" t="str">
        <f t="shared" ca="1" si="61"/>
        <v>C2</v>
      </c>
      <c r="O480" s="17" t="str">
        <f t="shared" ca="1" si="62"/>
        <v>C2</v>
      </c>
    </row>
    <row r="481" spans="1:15" s="25" customFormat="1" ht="30" customHeight="1" x14ac:dyDescent="0.2">
      <c r="A481" s="66" t="s">
        <v>62</v>
      </c>
      <c r="B481" s="71" t="s">
        <v>338</v>
      </c>
      <c r="C481" s="60" t="s">
        <v>1466</v>
      </c>
      <c r="D481" s="61"/>
      <c r="E481" s="68"/>
      <c r="F481" s="86"/>
      <c r="G481" s="150"/>
      <c r="H481" s="97"/>
      <c r="I481" s="65" t="s">
        <v>1469</v>
      </c>
      <c r="J481" s="24" t="str">
        <f t="shared" ca="1" si="59"/>
        <v>LOCKED</v>
      </c>
      <c r="K481" s="15" t="str">
        <f t="shared" si="63"/>
        <v>E018^ mm</v>
      </c>
      <c r="L481" s="16">
        <f>MATCH(K481,'Pay Items'!$K$1:$K$647,0)</f>
        <v>481</v>
      </c>
      <c r="M481" s="17" t="str">
        <f t="shared" ca="1" si="60"/>
        <v>F0</v>
      </c>
      <c r="N481" s="17" t="str">
        <f t="shared" ca="1" si="61"/>
        <v>G</v>
      </c>
      <c r="O481" s="17" t="str">
        <f t="shared" ca="1" si="62"/>
        <v>C2</v>
      </c>
    </row>
    <row r="482" spans="1:15" s="25" customFormat="1" ht="30" customHeight="1" x14ac:dyDescent="0.2">
      <c r="A482" s="66" t="s">
        <v>63</v>
      </c>
      <c r="B482" s="87" t="s">
        <v>684</v>
      </c>
      <c r="C482" s="60" t="s">
        <v>1468</v>
      </c>
      <c r="D482" s="61"/>
      <c r="E482" s="68" t="s">
        <v>181</v>
      </c>
      <c r="F482" s="86"/>
      <c r="G482" s="149"/>
      <c r="H482" s="64">
        <f>ROUND(G482*F482,2)</f>
        <v>0</v>
      </c>
      <c r="I482" s="98"/>
      <c r="J482" s="24" t="str">
        <f t="shared" ca="1" si="59"/>
        <v/>
      </c>
      <c r="K482" s="15" t="str">
        <f t="shared" si="63"/>
        <v>E019Class ^ Backfilleach</v>
      </c>
      <c r="L482" s="16">
        <f>MATCH(K482,'Pay Items'!$K$1:$K$647,0)</f>
        <v>482</v>
      </c>
      <c r="M482" s="17" t="str">
        <f t="shared" ca="1" si="60"/>
        <v>F0</v>
      </c>
      <c r="N482" s="17" t="str">
        <f t="shared" ca="1" si="61"/>
        <v>C2</v>
      </c>
      <c r="O482" s="17" t="str">
        <f t="shared" ca="1" si="62"/>
        <v>C2</v>
      </c>
    </row>
    <row r="483" spans="1:15" s="25" customFormat="1" ht="39.950000000000003" customHeight="1" x14ac:dyDescent="0.2">
      <c r="A483" s="66" t="s">
        <v>64</v>
      </c>
      <c r="B483" s="59" t="s">
        <v>41</v>
      </c>
      <c r="C483" s="60" t="s">
        <v>659</v>
      </c>
      <c r="D483" s="61" t="s">
        <v>11</v>
      </c>
      <c r="E483" s="68"/>
      <c r="F483" s="86"/>
      <c r="G483" s="150"/>
      <c r="H483" s="97"/>
      <c r="I483" s="65" t="s">
        <v>1190</v>
      </c>
      <c r="J483" s="24" t="str">
        <f t="shared" ca="1" si="59"/>
        <v>LOCKED</v>
      </c>
      <c r="K483" s="15" t="str">
        <f t="shared" si="63"/>
        <v>E020Sewer Repair - In Addition to First 3.0 MetersCW 2130-R12</v>
      </c>
      <c r="L483" s="16">
        <f>MATCH(K483,'Pay Items'!$K$1:$K$647,0)</f>
        <v>483</v>
      </c>
      <c r="M483" s="17" t="str">
        <f t="shared" ca="1" si="60"/>
        <v>F0</v>
      </c>
      <c r="N483" s="17" t="str">
        <f t="shared" ca="1" si="61"/>
        <v>G</v>
      </c>
      <c r="O483" s="17" t="str">
        <f t="shared" ca="1" si="62"/>
        <v>C2</v>
      </c>
    </row>
    <row r="484" spans="1:15" s="25" customFormat="1" ht="30" customHeight="1" x14ac:dyDescent="0.2">
      <c r="A484" s="66" t="s">
        <v>1005</v>
      </c>
      <c r="B484" s="87" t="s">
        <v>338</v>
      </c>
      <c r="C484" s="60" t="s">
        <v>1025</v>
      </c>
      <c r="D484" s="61"/>
      <c r="E484" s="68"/>
      <c r="F484" s="86"/>
      <c r="G484" s="150"/>
      <c r="H484" s="97"/>
      <c r="I484" s="65"/>
      <c r="J484" s="24" t="str">
        <f t="shared" ca="1" si="59"/>
        <v>LOCKED</v>
      </c>
      <c r="K484" s="15" t="str">
        <f t="shared" si="63"/>
        <v>E020A150 mm</v>
      </c>
      <c r="L484" s="16">
        <f>MATCH(K484,'Pay Items'!$K$1:$K$647,0)</f>
        <v>484</v>
      </c>
      <c r="M484" s="17" t="str">
        <f t="shared" ca="1" si="60"/>
        <v>F0</v>
      </c>
      <c r="N484" s="17" t="str">
        <f t="shared" ca="1" si="61"/>
        <v>G</v>
      </c>
      <c r="O484" s="17" t="str">
        <f t="shared" ca="1" si="62"/>
        <v>C2</v>
      </c>
    </row>
    <row r="485" spans="1:15" s="25" customFormat="1" ht="30" customHeight="1" x14ac:dyDescent="0.2">
      <c r="A485" s="66" t="s">
        <v>1006</v>
      </c>
      <c r="B485" s="87" t="s">
        <v>684</v>
      </c>
      <c r="C485" s="60" t="s">
        <v>1468</v>
      </c>
      <c r="D485" s="61"/>
      <c r="E485" s="68" t="s">
        <v>182</v>
      </c>
      <c r="F485" s="86"/>
      <c r="G485" s="149"/>
      <c r="H485" s="64">
        <f>ROUND(G485*F485,2)</f>
        <v>0</v>
      </c>
      <c r="I485" s="65" t="s">
        <v>1470</v>
      </c>
      <c r="J485" s="24" t="str">
        <f t="shared" ca="1" si="59"/>
        <v/>
      </c>
      <c r="K485" s="15" t="str">
        <f t="shared" si="63"/>
        <v>E020BClass ^ Backfillm</v>
      </c>
      <c r="L485" s="16">
        <f>MATCH(K485,'Pay Items'!$K$1:$K$647,0)</f>
        <v>485</v>
      </c>
      <c r="M485" s="17" t="str">
        <f t="shared" ca="1" si="60"/>
        <v>F0</v>
      </c>
      <c r="N485" s="17" t="str">
        <f t="shared" ca="1" si="61"/>
        <v>C2</v>
      </c>
      <c r="O485" s="17" t="str">
        <f t="shared" ca="1" si="62"/>
        <v>C2</v>
      </c>
    </row>
    <row r="486" spans="1:15" s="25" customFormat="1" ht="30" customHeight="1" x14ac:dyDescent="0.2">
      <c r="A486" s="66" t="s">
        <v>1007</v>
      </c>
      <c r="B486" s="87" t="s">
        <v>338</v>
      </c>
      <c r="C486" s="60" t="s">
        <v>986</v>
      </c>
      <c r="D486" s="61"/>
      <c r="E486" s="68"/>
      <c r="F486" s="86"/>
      <c r="G486" s="150"/>
      <c r="H486" s="97"/>
      <c r="I486" s="65"/>
      <c r="J486" s="24" t="str">
        <f t="shared" ca="1" si="59"/>
        <v>LOCKED</v>
      </c>
      <c r="K486" s="15" t="str">
        <f t="shared" si="63"/>
        <v>E020C200 mm</v>
      </c>
      <c r="L486" s="16">
        <f>MATCH(K486,'Pay Items'!$K$1:$K$647,0)</f>
        <v>486</v>
      </c>
      <c r="M486" s="17" t="str">
        <f t="shared" ca="1" si="60"/>
        <v>F0</v>
      </c>
      <c r="N486" s="17" t="str">
        <f t="shared" ca="1" si="61"/>
        <v>G</v>
      </c>
      <c r="O486" s="17" t="str">
        <f t="shared" ca="1" si="62"/>
        <v>C2</v>
      </c>
    </row>
    <row r="487" spans="1:15" s="25" customFormat="1" ht="30" customHeight="1" x14ac:dyDescent="0.2">
      <c r="A487" s="66" t="s">
        <v>1008</v>
      </c>
      <c r="B487" s="87" t="s">
        <v>684</v>
      </c>
      <c r="C487" s="60" t="s">
        <v>1468</v>
      </c>
      <c r="D487" s="61"/>
      <c r="E487" s="68" t="s">
        <v>182</v>
      </c>
      <c r="F487" s="86"/>
      <c r="G487" s="149"/>
      <c r="H487" s="64">
        <f>ROUND(G487*F487,2)</f>
        <v>0</v>
      </c>
      <c r="I487" s="65" t="s">
        <v>1470</v>
      </c>
      <c r="J487" s="24" t="str">
        <f t="shared" ca="1" si="59"/>
        <v/>
      </c>
      <c r="K487" s="15" t="str">
        <f t="shared" si="63"/>
        <v>E020DClass ^ Backfillm</v>
      </c>
      <c r="L487" s="16">
        <f>MATCH(K487,'Pay Items'!$K$1:$K$647,0)</f>
        <v>487</v>
      </c>
      <c r="M487" s="17" t="str">
        <f t="shared" ca="1" si="60"/>
        <v>F0</v>
      </c>
      <c r="N487" s="17" t="str">
        <f t="shared" ca="1" si="61"/>
        <v>C2</v>
      </c>
      <c r="O487" s="17" t="str">
        <f t="shared" ca="1" si="62"/>
        <v>C2</v>
      </c>
    </row>
    <row r="488" spans="1:15" s="25" customFormat="1" ht="30" customHeight="1" x14ac:dyDescent="0.2">
      <c r="A488" s="66" t="s">
        <v>1009</v>
      </c>
      <c r="B488" s="87" t="s">
        <v>338</v>
      </c>
      <c r="C488" s="60" t="s">
        <v>992</v>
      </c>
      <c r="D488" s="61"/>
      <c r="E488" s="68"/>
      <c r="F488" s="86"/>
      <c r="G488" s="150"/>
      <c r="H488" s="97"/>
      <c r="I488" s="65"/>
      <c r="J488" s="24" t="str">
        <f t="shared" ca="1" si="59"/>
        <v>LOCKED</v>
      </c>
      <c r="K488" s="15" t="str">
        <f t="shared" si="63"/>
        <v>E020E250 mm</v>
      </c>
      <c r="L488" s="16">
        <f>MATCH(K488,'Pay Items'!$K$1:$K$647,0)</f>
        <v>488</v>
      </c>
      <c r="M488" s="17" t="str">
        <f t="shared" ca="1" si="60"/>
        <v>F0</v>
      </c>
      <c r="N488" s="17" t="str">
        <f t="shared" ca="1" si="61"/>
        <v>G</v>
      </c>
      <c r="O488" s="17" t="str">
        <f t="shared" ca="1" si="62"/>
        <v>C2</v>
      </c>
    </row>
    <row r="489" spans="1:15" s="25" customFormat="1" ht="30" customHeight="1" x14ac:dyDescent="0.2">
      <c r="A489" s="66" t="s">
        <v>1010</v>
      </c>
      <c r="B489" s="87" t="s">
        <v>684</v>
      </c>
      <c r="C489" s="60" t="s">
        <v>1468</v>
      </c>
      <c r="D489" s="61"/>
      <c r="E489" s="68" t="s">
        <v>182</v>
      </c>
      <c r="F489" s="86"/>
      <c r="G489" s="149"/>
      <c r="H489" s="64">
        <f>ROUND(G489*F489,2)</f>
        <v>0</v>
      </c>
      <c r="I489" s="65" t="s">
        <v>1470</v>
      </c>
      <c r="J489" s="24" t="str">
        <f t="shared" ca="1" si="59"/>
        <v/>
      </c>
      <c r="K489" s="15" t="str">
        <f t="shared" si="63"/>
        <v>E020FClass ^ Backfillm</v>
      </c>
      <c r="L489" s="16">
        <f>MATCH(K489,'Pay Items'!$K$1:$K$647,0)</f>
        <v>489</v>
      </c>
      <c r="M489" s="17" t="str">
        <f t="shared" ca="1" si="60"/>
        <v>F0</v>
      </c>
      <c r="N489" s="17" t="str">
        <f t="shared" ca="1" si="61"/>
        <v>C2</v>
      </c>
      <c r="O489" s="17" t="str">
        <f t="shared" ca="1" si="62"/>
        <v>C2</v>
      </c>
    </row>
    <row r="490" spans="1:15" s="25" customFormat="1" ht="30" customHeight="1" x14ac:dyDescent="0.2">
      <c r="A490" s="66" t="s">
        <v>1011</v>
      </c>
      <c r="B490" s="87" t="s">
        <v>338</v>
      </c>
      <c r="C490" s="60" t="s">
        <v>969</v>
      </c>
      <c r="D490" s="61"/>
      <c r="E490" s="68"/>
      <c r="F490" s="86"/>
      <c r="G490" s="150"/>
      <c r="H490" s="97"/>
      <c r="I490" s="65"/>
      <c r="J490" s="24" t="str">
        <f t="shared" ca="1" si="59"/>
        <v>LOCKED</v>
      </c>
      <c r="K490" s="15" t="str">
        <f t="shared" si="63"/>
        <v>E020G300 mm</v>
      </c>
      <c r="L490" s="16">
        <f>MATCH(K490,'Pay Items'!$K$1:$K$647,0)</f>
        <v>490</v>
      </c>
      <c r="M490" s="17" t="str">
        <f t="shared" ca="1" si="60"/>
        <v>F0</v>
      </c>
      <c r="N490" s="17" t="str">
        <f t="shared" ca="1" si="61"/>
        <v>G</v>
      </c>
      <c r="O490" s="17" t="str">
        <f t="shared" ca="1" si="62"/>
        <v>C2</v>
      </c>
    </row>
    <row r="491" spans="1:15" s="25" customFormat="1" ht="30" customHeight="1" x14ac:dyDescent="0.2">
      <c r="A491" s="66" t="s">
        <v>1012</v>
      </c>
      <c r="B491" s="87" t="s">
        <v>684</v>
      </c>
      <c r="C491" s="60" t="s">
        <v>1468</v>
      </c>
      <c r="D491" s="61"/>
      <c r="E491" s="68" t="s">
        <v>182</v>
      </c>
      <c r="F491" s="86"/>
      <c r="G491" s="149"/>
      <c r="H491" s="64">
        <f>ROUND(G491*F491,2)</f>
        <v>0</v>
      </c>
      <c r="I491" s="65" t="s">
        <v>1470</v>
      </c>
      <c r="J491" s="24" t="str">
        <f t="shared" ca="1" si="59"/>
        <v/>
      </c>
      <c r="K491" s="15" t="str">
        <f t="shared" si="63"/>
        <v>E020HClass ^ Backfillm</v>
      </c>
      <c r="L491" s="16">
        <f>MATCH(K491,'Pay Items'!$K$1:$K$647,0)</f>
        <v>491</v>
      </c>
      <c r="M491" s="17" t="str">
        <f t="shared" ca="1" si="60"/>
        <v>F0</v>
      </c>
      <c r="N491" s="17" t="str">
        <f t="shared" ca="1" si="61"/>
        <v>C2</v>
      </c>
      <c r="O491" s="17" t="str">
        <f t="shared" ca="1" si="62"/>
        <v>C2</v>
      </c>
    </row>
    <row r="492" spans="1:15" s="25" customFormat="1" ht="30" customHeight="1" x14ac:dyDescent="0.2">
      <c r="A492" s="66" t="s">
        <v>1013</v>
      </c>
      <c r="B492" s="87" t="s">
        <v>338</v>
      </c>
      <c r="C492" s="60" t="s">
        <v>993</v>
      </c>
      <c r="D492" s="61"/>
      <c r="E492" s="68"/>
      <c r="F492" s="86"/>
      <c r="G492" s="150"/>
      <c r="H492" s="97"/>
      <c r="I492" s="65"/>
      <c r="J492" s="24" t="str">
        <f t="shared" ca="1" si="59"/>
        <v>LOCKED</v>
      </c>
      <c r="K492" s="15" t="str">
        <f t="shared" si="63"/>
        <v>E020I375 mm</v>
      </c>
      <c r="L492" s="16">
        <f>MATCH(K492,'Pay Items'!$K$1:$K$647,0)</f>
        <v>492</v>
      </c>
      <c r="M492" s="17" t="str">
        <f t="shared" ca="1" si="60"/>
        <v>F0</v>
      </c>
      <c r="N492" s="17" t="str">
        <f t="shared" ca="1" si="61"/>
        <v>G</v>
      </c>
      <c r="O492" s="17" t="str">
        <f t="shared" ca="1" si="62"/>
        <v>C2</v>
      </c>
    </row>
    <row r="493" spans="1:15" s="25" customFormat="1" ht="30" customHeight="1" x14ac:dyDescent="0.2">
      <c r="A493" s="66" t="s">
        <v>1014</v>
      </c>
      <c r="B493" s="87" t="s">
        <v>684</v>
      </c>
      <c r="C493" s="60" t="s">
        <v>1468</v>
      </c>
      <c r="D493" s="61"/>
      <c r="E493" s="68" t="s">
        <v>182</v>
      </c>
      <c r="F493" s="86"/>
      <c r="G493" s="149"/>
      <c r="H493" s="64">
        <f>ROUND(G493*F493,2)</f>
        <v>0</v>
      </c>
      <c r="I493" s="65" t="s">
        <v>1470</v>
      </c>
      <c r="J493" s="24" t="str">
        <f t="shared" ca="1" si="59"/>
        <v/>
      </c>
      <c r="K493" s="15" t="str">
        <f t="shared" si="63"/>
        <v>E020JClass ^ Backfillm</v>
      </c>
      <c r="L493" s="16">
        <f>MATCH(K493,'Pay Items'!$K$1:$K$647,0)</f>
        <v>493</v>
      </c>
      <c r="M493" s="17" t="str">
        <f t="shared" ca="1" si="60"/>
        <v>F0</v>
      </c>
      <c r="N493" s="17" t="str">
        <f t="shared" ca="1" si="61"/>
        <v>C2</v>
      </c>
      <c r="O493" s="17" t="str">
        <f t="shared" ca="1" si="62"/>
        <v>C2</v>
      </c>
    </row>
    <row r="494" spans="1:15" s="25" customFormat="1" ht="30" customHeight="1" x14ac:dyDescent="0.2">
      <c r="A494" s="66" t="s">
        <v>1027</v>
      </c>
      <c r="B494" s="87" t="s">
        <v>338</v>
      </c>
      <c r="C494" s="60" t="s">
        <v>994</v>
      </c>
      <c r="D494" s="61"/>
      <c r="E494" s="68"/>
      <c r="F494" s="86"/>
      <c r="G494" s="150"/>
      <c r="H494" s="97"/>
      <c r="I494" s="65"/>
      <c r="J494" s="24" t="str">
        <f t="shared" ca="1" si="59"/>
        <v>LOCKED</v>
      </c>
      <c r="K494" s="15" t="str">
        <f t="shared" si="63"/>
        <v>E020K450 mm</v>
      </c>
      <c r="L494" s="16">
        <f>MATCH(K494,'Pay Items'!$K$1:$K$647,0)</f>
        <v>494</v>
      </c>
      <c r="M494" s="17" t="str">
        <f t="shared" ca="1" si="60"/>
        <v>F0</v>
      </c>
      <c r="N494" s="17" t="str">
        <f t="shared" ca="1" si="61"/>
        <v>G</v>
      </c>
      <c r="O494" s="17" t="str">
        <f t="shared" ca="1" si="62"/>
        <v>C2</v>
      </c>
    </row>
    <row r="495" spans="1:15" s="25" customFormat="1" ht="30" customHeight="1" x14ac:dyDescent="0.2">
      <c r="A495" s="66" t="s">
        <v>1028</v>
      </c>
      <c r="B495" s="87" t="s">
        <v>684</v>
      </c>
      <c r="C495" s="60" t="s">
        <v>1468</v>
      </c>
      <c r="D495" s="61"/>
      <c r="E495" s="68" t="s">
        <v>182</v>
      </c>
      <c r="F495" s="86"/>
      <c r="G495" s="149"/>
      <c r="H495" s="64">
        <f>ROUND(G495*F495,2)</f>
        <v>0</v>
      </c>
      <c r="I495" s="65" t="s">
        <v>1470</v>
      </c>
      <c r="J495" s="24" t="str">
        <f t="shared" ca="1" si="59"/>
        <v/>
      </c>
      <c r="K495" s="15" t="str">
        <f t="shared" si="63"/>
        <v>E020LClass ^ Backfillm</v>
      </c>
      <c r="L495" s="16">
        <f>MATCH(K495,'Pay Items'!$K$1:$K$647,0)</f>
        <v>495</v>
      </c>
      <c r="M495" s="17" t="str">
        <f t="shared" ca="1" si="60"/>
        <v>F0</v>
      </c>
      <c r="N495" s="17" t="str">
        <f t="shared" ca="1" si="61"/>
        <v>C2</v>
      </c>
      <c r="O495" s="17" t="str">
        <f t="shared" ca="1" si="62"/>
        <v>C2</v>
      </c>
    </row>
    <row r="496" spans="1:15" s="25" customFormat="1" ht="30" customHeight="1" x14ac:dyDescent="0.2">
      <c r="A496" s="66" t="s">
        <v>1029</v>
      </c>
      <c r="B496" s="87" t="s">
        <v>338</v>
      </c>
      <c r="C496" s="60" t="s">
        <v>1026</v>
      </c>
      <c r="D496" s="61"/>
      <c r="E496" s="68"/>
      <c r="F496" s="86"/>
      <c r="G496" s="150"/>
      <c r="H496" s="97"/>
      <c r="I496" s="65"/>
      <c r="J496" s="24" t="str">
        <f t="shared" ca="1" si="59"/>
        <v>LOCKED</v>
      </c>
      <c r="K496" s="15" t="str">
        <f t="shared" si="63"/>
        <v>E020M600 mm</v>
      </c>
      <c r="L496" s="16">
        <f>MATCH(K496,'Pay Items'!$K$1:$K$647,0)</f>
        <v>496</v>
      </c>
      <c r="M496" s="17" t="str">
        <f t="shared" ca="1" si="60"/>
        <v>F0</v>
      </c>
      <c r="N496" s="17" t="str">
        <f t="shared" ca="1" si="61"/>
        <v>G</v>
      </c>
      <c r="O496" s="17" t="str">
        <f t="shared" ca="1" si="62"/>
        <v>C2</v>
      </c>
    </row>
    <row r="497" spans="1:15" s="25" customFormat="1" ht="30" customHeight="1" x14ac:dyDescent="0.2">
      <c r="A497" s="66" t="s">
        <v>1030</v>
      </c>
      <c r="B497" s="87" t="s">
        <v>684</v>
      </c>
      <c r="C497" s="60" t="s">
        <v>1468</v>
      </c>
      <c r="D497" s="61"/>
      <c r="E497" s="68" t="s">
        <v>182</v>
      </c>
      <c r="F497" s="86"/>
      <c r="G497" s="149"/>
      <c r="H497" s="64">
        <f>ROUND(G497*F497,2)</f>
        <v>0</v>
      </c>
      <c r="I497" s="65" t="s">
        <v>1470</v>
      </c>
      <c r="J497" s="24" t="str">
        <f t="shared" ca="1" si="59"/>
        <v/>
      </c>
      <c r="K497" s="15" t="str">
        <f t="shared" si="63"/>
        <v>E020NClass ^ Backfillm</v>
      </c>
      <c r="L497" s="16">
        <f>MATCH(K497,'Pay Items'!$K$1:$K$647,0)</f>
        <v>497</v>
      </c>
      <c r="M497" s="17" t="str">
        <f t="shared" ca="1" si="60"/>
        <v>F0</v>
      </c>
      <c r="N497" s="17" t="str">
        <f t="shared" ca="1" si="61"/>
        <v>C2</v>
      </c>
      <c r="O497" s="17" t="str">
        <f t="shared" ca="1" si="62"/>
        <v>C2</v>
      </c>
    </row>
    <row r="498" spans="1:15" s="25" customFormat="1" ht="30" customHeight="1" x14ac:dyDescent="0.2">
      <c r="A498" s="66" t="s">
        <v>65</v>
      </c>
      <c r="B498" s="87" t="s">
        <v>338</v>
      </c>
      <c r="C498" s="60" t="s">
        <v>1466</v>
      </c>
      <c r="D498" s="61"/>
      <c r="E498" s="68"/>
      <c r="F498" s="86"/>
      <c r="G498" s="150"/>
      <c r="H498" s="97"/>
      <c r="I498" s="65" t="s">
        <v>1469</v>
      </c>
      <c r="J498" s="24" t="str">
        <f t="shared" ca="1" si="59"/>
        <v>LOCKED</v>
      </c>
      <c r="K498" s="15" t="str">
        <f t="shared" si="63"/>
        <v>E021^ mm</v>
      </c>
      <c r="L498" s="16">
        <f>MATCH(K498,'Pay Items'!$K$1:$K$647,0)</f>
        <v>498</v>
      </c>
      <c r="M498" s="17" t="str">
        <f t="shared" ca="1" si="60"/>
        <v>F0</v>
      </c>
      <c r="N498" s="17" t="str">
        <f t="shared" ca="1" si="61"/>
        <v>G</v>
      </c>
      <c r="O498" s="17" t="str">
        <f t="shared" ca="1" si="62"/>
        <v>C2</v>
      </c>
    </row>
    <row r="499" spans="1:15" s="25" customFormat="1" ht="30" customHeight="1" x14ac:dyDescent="0.2">
      <c r="A499" s="66" t="s">
        <v>66</v>
      </c>
      <c r="B499" s="87" t="s">
        <v>684</v>
      </c>
      <c r="C499" s="60" t="s">
        <v>1468</v>
      </c>
      <c r="D499" s="61"/>
      <c r="E499" s="68" t="s">
        <v>182</v>
      </c>
      <c r="F499" s="86"/>
      <c r="G499" s="149"/>
      <c r="H499" s="64">
        <f>ROUND(G499*F499,2)</f>
        <v>0</v>
      </c>
      <c r="I499" s="65" t="s">
        <v>1470</v>
      </c>
      <c r="J499" s="24" t="str">
        <f t="shared" ca="1" si="59"/>
        <v/>
      </c>
      <c r="K499" s="15" t="str">
        <f t="shared" si="63"/>
        <v>E022Class ^ Backfillm</v>
      </c>
      <c r="L499" s="16">
        <f>MATCH(K499,'Pay Items'!$K$1:$K$647,0)</f>
        <v>499</v>
      </c>
      <c r="M499" s="17" t="str">
        <f t="shared" ca="1" si="60"/>
        <v>F0</v>
      </c>
      <c r="N499" s="17" t="str">
        <f t="shared" ca="1" si="61"/>
        <v>C2</v>
      </c>
      <c r="O499" s="17" t="str">
        <f t="shared" ca="1" si="62"/>
        <v>C2</v>
      </c>
    </row>
    <row r="500" spans="1:15" s="25" customFormat="1" ht="30" customHeight="1" x14ac:dyDescent="0.2">
      <c r="A500" s="66" t="s">
        <v>981</v>
      </c>
      <c r="B500" s="59" t="s">
        <v>42</v>
      </c>
      <c r="C500" s="100" t="s">
        <v>982</v>
      </c>
      <c r="D500" s="101" t="s">
        <v>1584</v>
      </c>
      <c r="E500" s="68"/>
      <c r="F500" s="95"/>
      <c r="G500" s="150"/>
      <c r="H500" s="97"/>
      <c r="I500" s="65"/>
      <c r="J500" s="24" t="str">
        <f t="shared" ca="1" si="59"/>
        <v>LOCKED</v>
      </c>
      <c r="K500" s="15" t="str">
        <f t="shared" si="63"/>
        <v>E022ASewer Inspection ( following repair)CW 2145-R5</v>
      </c>
      <c r="L500" s="16">
        <f>MATCH(K500,'Pay Items'!$K$1:$K$647,0)</f>
        <v>500</v>
      </c>
      <c r="M500" s="17" t="str">
        <f t="shared" ca="1" si="60"/>
        <v>F0</v>
      </c>
      <c r="N500" s="17" t="str">
        <f t="shared" ca="1" si="61"/>
        <v>G</v>
      </c>
      <c r="O500" s="17" t="str">
        <f t="shared" ca="1" si="62"/>
        <v>C2</v>
      </c>
    </row>
    <row r="501" spans="1:15" s="25" customFormat="1" ht="30" customHeight="1" x14ac:dyDescent="0.2">
      <c r="A501" s="66" t="s">
        <v>983</v>
      </c>
      <c r="B501" s="71" t="s">
        <v>338</v>
      </c>
      <c r="C501" s="60" t="s">
        <v>1471</v>
      </c>
      <c r="D501" s="61"/>
      <c r="E501" s="68" t="s">
        <v>182</v>
      </c>
      <c r="F501" s="102"/>
      <c r="G501" s="149"/>
      <c r="H501" s="64">
        <f t="shared" ref="H501:H508" si="64">ROUND(G501*F501,2)</f>
        <v>0</v>
      </c>
      <c r="I501" s="65" t="s">
        <v>1472</v>
      </c>
      <c r="J501" s="24" t="str">
        <f t="shared" ref="J501:J564" ca="1" si="65">IF(CELL("protect",$G501)=1, "LOCKED", "")</f>
        <v/>
      </c>
      <c r="K501" s="15" t="str">
        <f t="shared" si="63"/>
        <v>E022B150 mm, ^m</v>
      </c>
      <c r="L501" s="16">
        <f>MATCH(K501,'Pay Items'!$K$1:$K$647,0)</f>
        <v>501</v>
      </c>
      <c r="M501" s="17" t="str">
        <f t="shared" ref="M501:M564" ca="1" si="66">CELL("format",$F501)</f>
        <v>,0</v>
      </c>
      <c r="N501" s="17" t="str">
        <f t="shared" ref="N501:N564" ca="1" si="67">CELL("format",$G501)</f>
        <v>C2</v>
      </c>
      <c r="O501" s="17" t="str">
        <f t="shared" ref="O501:O564" ca="1" si="68">CELL("format",$H501)</f>
        <v>C2</v>
      </c>
    </row>
    <row r="502" spans="1:15" s="25" customFormat="1" ht="30" customHeight="1" x14ac:dyDescent="0.2">
      <c r="A502" s="66" t="s">
        <v>1015</v>
      </c>
      <c r="B502" s="71" t="s">
        <v>338</v>
      </c>
      <c r="C502" s="60" t="s">
        <v>1473</v>
      </c>
      <c r="D502" s="61"/>
      <c r="E502" s="68" t="s">
        <v>182</v>
      </c>
      <c r="F502" s="102"/>
      <c r="G502" s="149"/>
      <c r="H502" s="64">
        <f t="shared" si="64"/>
        <v>0</v>
      </c>
      <c r="I502" s="65" t="s">
        <v>1472</v>
      </c>
      <c r="J502" s="24" t="str">
        <f t="shared" ca="1" si="65"/>
        <v/>
      </c>
      <c r="K502" s="15" t="str">
        <f t="shared" ref="K502:K565" si="69">CLEAN(CONCATENATE(TRIM($A502),TRIM($C502),IF(LEFT($D502)&lt;&gt;"E",TRIM($D502),),TRIM($E502)))</f>
        <v>E022C200 mm, ^m</v>
      </c>
      <c r="L502" s="16">
        <f>MATCH(K502,'Pay Items'!$K$1:$K$647,0)</f>
        <v>502</v>
      </c>
      <c r="M502" s="17" t="str">
        <f t="shared" ca="1" si="66"/>
        <v>,0</v>
      </c>
      <c r="N502" s="17" t="str">
        <f t="shared" ca="1" si="67"/>
        <v>C2</v>
      </c>
      <c r="O502" s="17" t="str">
        <f t="shared" ca="1" si="68"/>
        <v>C2</v>
      </c>
    </row>
    <row r="503" spans="1:15" s="25" customFormat="1" ht="30" customHeight="1" x14ac:dyDescent="0.2">
      <c r="A503" s="66" t="s">
        <v>1016</v>
      </c>
      <c r="B503" s="71" t="s">
        <v>338</v>
      </c>
      <c r="C503" s="60" t="s">
        <v>1474</v>
      </c>
      <c r="D503" s="61"/>
      <c r="E503" s="68" t="s">
        <v>182</v>
      </c>
      <c r="F503" s="102"/>
      <c r="G503" s="149"/>
      <c r="H503" s="64">
        <f t="shared" si="64"/>
        <v>0</v>
      </c>
      <c r="I503" s="65" t="s">
        <v>1472</v>
      </c>
      <c r="J503" s="24" t="str">
        <f t="shared" ca="1" si="65"/>
        <v/>
      </c>
      <c r="K503" s="15" t="str">
        <f t="shared" si="69"/>
        <v>E022D250 mm, ^m</v>
      </c>
      <c r="L503" s="16">
        <f>MATCH(K503,'Pay Items'!$K$1:$K$647,0)</f>
        <v>503</v>
      </c>
      <c r="M503" s="17" t="str">
        <f t="shared" ca="1" si="66"/>
        <v>,0</v>
      </c>
      <c r="N503" s="17" t="str">
        <f t="shared" ca="1" si="67"/>
        <v>C2</v>
      </c>
      <c r="O503" s="17" t="str">
        <f t="shared" ca="1" si="68"/>
        <v>C2</v>
      </c>
    </row>
    <row r="504" spans="1:15" s="25" customFormat="1" ht="30" customHeight="1" x14ac:dyDescent="0.2">
      <c r="A504" s="66" t="s">
        <v>1017</v>
      </c>
      <c r="B504" s="71" t="s">
        <v>338</v>
      </c>
      <c r="C504" s="60" t="s">
        <v>1475</v>
      </c>
      <c r="D504" s="61"/>
      <c r="E504" s="68" t="s">
        <v>182</v>
      </c>
      <c r="F504" s="102"/>
      <c r="G504" s="149"/>
      <c r="H504" s="64">
        <f t="shared" si="64"/>
        <v>0</v>
      </c>
      <c r="I504" s="65" t="s">
        <v>1472</v>
      </c>
      <c r="J504" s="24" t="str">
        <f t="shared" ca="1" si="65"/>
        <v/>
      </c>
      <c r="K504" s="15" t="str">
        <f t="shared" si="69"/>
        <v>E022E300 mm, ^m</v>
      </c>
      <c r="L504" s="16">
        <f>MATCH(K504,'Pay Items'!$K$1:$K$647,0)</f>
        <v>504</v>
      </c>
      <c r="M504" s="17" t="str">
        <f t="shared" ca="1" si="66"/>
        <v>,0</v>
      </c>
      <c r="N504" s="17" t="str">
        <f t="shared" ca="1" si="67"/>
        <v>C2</v>
      </c>
      <c r="O504" s="17" t="str">
        <f t="shared" ca="1" si="68"/>
        <v>C2</v>
      </c>
    </row>
    <row r="505" spans="1:15" s="25" customFormat="1" ht="30" customHeight="1" x14ac:dyDescent="0.2">
      <c r="A505" s="66" t="s">
        <v>1018</v>
      </c>
      <c r="B505" s="71" t="s">
        <v>338</v>
      </c>
      <c r="C505" s="60" t="s">
        <v>1476</v>
      </c>
      <c r="D505" s="61"/>
      <c r="E505" s="68" t="s">
        <v>182</v>
      </c>
      <c r="F505" s="102"/>
      <c r="G505" s="149"/>
      <c r="H505" s="64">
        <f t="shared" si="64"/>
        <v>0</v>
      </c>
      <c r="I505" s="65" t="s">
        <v>1472</v>
      </c>
      <c r="J505" s="24" t="str">
        <f t="shared" ca="1" si="65"/>
        <v/>
      </c>
      <c r="K505" s="15" t="str">
        <f t="shared" si="69"/>
        <v>E022F375 mm, ^m</v>
      </c>
      <c r="L505" s="16">
        <f>MATCH(K505,'Pay Items'!$K$1:$K$647,0)</f>
        <v>505</v>
      </c>
      <c r="M505" s="17" t="str">
        <f t="shared" ca="1" si="66"/>
        <v>,0</v>
      </c>
      <c r="N505" s="17" t="str">
        <f t="shared" ca="1" si="67"/>
        <v>C2</v>
      </c>
      <c r="O505" s="17" t="str">
        <f t="shared" ca="1" si="68"/>
        <v>C2</v>
      </c>
    </row>
    <row r="506" spans="1:15" s="25" customFormat="1" ht="30" customHeight="1" x14ac:dyDescent="0.2">
      <c r="A506" s="66" t="s">
        <v>1019</v>
      </c>
      <c r="B506" s="71" t="s">
        <v>338</v>
      </c>
      <c r="C506" s="60" t="s">
        <v>1477</v>
      </c>
      <c r="D506" s="61"/>
      <c r="E506" s="68" t="s">
        <v>182</v>
      </c>
      <c r="F506" s="102"/>
      <c r="G506" s="149"/>
      <c r="H506" s="64">
        <f t="shared" si="64"/>
        <v>0</v>
      </c>
      <c r="I506" s="65" t="s">
        <v>1472</v>
      </c>
      <c r="J506" s="24" t="str">
        <f t="shared" ca="1" si="65"/>
        <v/>
      </c>
      <c r="K506" s="15" t="str">
        <f t="shared" si="69"/>
        <v>E022G450 mm, ^m</v>
      </c>
      <c r="L506" s="16">
        <f>MATCH(K506,'Pay Items'!$K$1:$K$647,0)</f>
        <v>506</v>
      </c>
      <c r="M506" s="17" t="str">
        <f t="shared" ca="1" si="66"/>
        <v>,0</v>
      </c>
      <c r="N506" s="17" t="str">
        <f t="shared" ca="1" si="67"/>
        <v>C2</v>
      </c>
      <c r="O506" s="17" t="str">
        <f t="shared" ca="1" si="68"/>
        <v>C2</v>
      </c>
    </row>
    <row r="507" spans="1:15" s="25" customFormat="1" ht="30" customHeight="1" x14ac:dyDescent="0.2">
      <c r="A507" s="66" t="s">
        <v>1031</v>
      </c>
      <c r="B507" s="71" t="s">
        <v>338</v>
      </c>
      <c r="C507" s="60" t="s">
        <v>1478</v>
      </c>
      <c r="D507" s="61"/>
      <c r="E507" s="68" t="s">
        <v>182</v>
      </c>
      <c r="F507" s="102"/>
      <c r="G507" s="149"/>
      <c r="H507" s="64">
        <f t="shared" si="64"/>
        <v>0</v>
      </c>
      <c r="I507" s="65" t="s">
        <v>1472</v>
      </c>
      <c r="J507" s="24" t="str">
        <f t="shared" ca="1" si="65"/>
        <v/>
      </c>
      <c r="K507" s="15" t="str">
        <f t="shared" si="69"/>
        <v>E022H600 mm, ^m</v>
      </c>
      <c r="L507" s="16">
        <f>MATCH(K507,'Pay Items'!$K$1:$K$647,0)</f>
        <v>507</v>
      </c>
      <c r="M507" s="17" t="str">
        <f t="shared" ca="1" si="66"/>
        <v>,0</v>
      </c>
      <c r="N507" s="17" t="str">
        <f t="shared" ca="1" si="67"/>
        <v>C2</v>
      </c>
      <c r="O507" s="17" t="str">
        <f t="shared" ca="1" si="68"/>
        <v>C2</v>
      </c>
    </row>
    <row r="508" spans="1:15" s="25" customFormat="1" ht="30" customHeight="1" x14ac:dyDescent="0.2">
      <c r="A508" s="66" t="s">
        <v>1032</v>
      </c>
      <c r="B508" s="71" t="s">
        <v>338</v>
      </c>
      <c r="C508" s="60" t="s">
        <v>1460</v>
      </c>
      <c r="D508" s="61"/>
      <c r="E508" s="68" t="s">
        <v>182</v>
      </c>
      <c r="F508" s="102"/>
      <c r="G508" s="149"/>
      <c r="H508" s="64">
        <f t="shared" si="64"/>
        <v>0</v>
      </c>
      <c r="I508" s="65" t="s">
        <v>1479</v>
      </c>
      <c r="J508" s="24" t="str">
        <f t="shared" ca="1" si="65"/>
        <v/>
      </c>
      <c r="K508" s="15" t="str">
        <f t="shared" si="69"/>
        <v>E022I^ mm, ^m</v>
      </c>
      <c r="L508" s="16">
        <f>MATCH(K508,'Pay Items'!$K$1:$K$647,0)</f>
        <v>508</v>
      </c>
      <c r="M508" s="17" t="str">
        <f t="shared" ca="1" si="66"/>
        <v>,0</v>
      </c>
      <c r="N508" s="17" t="str">
        <f t="shared" ca="1" si="67"/>
        <v>C2</v>
      </c>
      <c r="O508" s="17" t="str">
        <f t="shared" ca="1" si="68"/>
        <v>C2</v>
      </c>
    </row>
    <row r="509" spans="1:15" s="29" customFormat="1" ht="30" customHeight="1" x14ac:dyDescent="0.2">
      <c r="A509" s="66" t="s">
        <v>67</v>
      </c>
      <c r="B509" s="59" t="s">
        <v>43</v>
      </c>
      <c r="C509" s="103" t="s">
        <v>1040</v>
      </c>
      <c r="D509" s="101" t="s">
        <v>1041</v>
      </c>
      <c r="E509" s="68"/>
      <c r="F509" s="86"/>
      <c r="G509" s="150"/>
      <c r="H509" s="97"/>
      <c r="I509" s="65"/>
      <c r="J509" s="24" t="str">
        <f t="shared" ca="1" si="65"/>
        <v>LOCKED</v>
      </c>
      <c r="K509" s="15" t="str">
        <f t="shared" si="69"/>
        <v>E023Frames &amp; CoversCW 3210-R8</v>
      </c>
      <c r="L509" s="16">
        <f>MATCH(K509,'Pay Items'!$K$1:$K$647,0)</f>
        <v>509</v>
      </c>
      <c r="M509" s="17" t="str">
        <f t="shared" ca="1" si="66"/>
        <v>F0</v>
      </c>
      <c r="N509" s="17" t="str">
        <f t="shared" ca="1" si="67"/>
        <v>G</v>
      </c>
      <c r="O509" s="17" t="str">
        <f t="shared" ca="1" si="68"/>
        <v>C2</v>
      </c>
    </row>
    <row r="510" spans="1:15" s="25" customFormat="1" ht="39.950000000000003" customHeight="1" x14ac:dyDescent="0.2">
      <c r="A510" s="66" t="s">
        <v>68</v>
      </c>
      <c r="B510" s="71" t="s">
        <v>338</v>
      </c>
      <c r="C510" s="100" t="s">
        <v>1191</v>
      </c>
      <c r="D510" s="61"/>
      <c r="E510" s="68" t="s">
        <v>181</v>
      </c>
      <c r="F510" s="86"/>
      <c r="G510" s="149"/>
      <c r="H510" s="64">
        <f t="shared" ref="H510:H521" si="70">ROUND(G510*F510,2)</f>
        <v>0</v>
      </c>
      <c r="I510" s="70"/>
      <c r="J510" s="24" t="str">
        <f t="shared" ca="1" si="65"/>
        <v/>
      </c>
      <c r="K510" s="15" t="str">
        <f t="shared" si="69"/>
        <v>E024AP-006 - Standard Frame for Manhole and Catch Basineach</v>
      </c>
      <c r="L510" s="16">
        <f>MATCH(K510,'Pay Items'!$K$1:$K$647,0)</f>
        <v>510</v>
      </c>
      <c r="M510" s="17" t="str">
        <f t="shared" ca="1" si="66"/>
        <v>F0</v>
      </c>
      <c r="N510" s="17" t="str">
        <f t="shared" ca="1" si="67"/>
        <v>C2</v>
      </c>
      <c r="O510" s="17" t="str">
        <f t="shared" ca="1" si="68"/>
        <v>C2</v>
      </c>
    </row>
    <row r="511" spans="1:15" s="25" customFormat="1" ht="39.950000000000003" customHeight="1" x14ac:dyDescent="0.2">
      <c r="A511" s="66" t="s">
        <v>69</v>
      </c>
      <c r="B511" s="71" t="s">
        <v>339</v>
      </c>
      <c r="C511" s="100" t="s">
        <v>1192</v>
      </c>
      <c r="D511" s="61"/>
      <c r="E511" s="68" t="s">
        <v>181</v>
      </c>
      <c r="F511" s="86"/>
      <c r="G511" s="149"/>
      <c r="H511" s="64">
        <f t="shared" si="70"/>
        <v>0</v>
      </c>
      <c r="I511" s="70"/>
      <c r="J511" s="24" t="str">
        <f t="shared" ca="1" si="65"/>
        <v/>
      </c>
      <c r="K511" s="15" t="str">
        <f t="shared" si="69"/>
        <v>E025AP-007 - Standard Solid Cover for Standard Frameeach</v>
      </c>
      <c r="L511" s="16">
        <f>MATCH(K511,'Pay Items'!$K$1:$K$647,0)</f>
        <v>511</v>
      </c>
      <c r="M511" s="17" t="str">
        <f t="shared" ca="1" si="66"/>
        <v>F0</v>
      </c>
      <c r="N511" s="17" t="str">
        <f t="shared" ca="1" si="67"/>
        <v>C2</v>
      </c>
      <c r="O511" s="17" t="str">
        <f t="shared" ca="1" si="68"/>
        <v>C2</v>
      </c>
    </row>
    <row r="512" spans="1:15" s="25" customFormat="1" ht="39.950000000000003" customHeight="1" x14ac:dyDescent="0.2">
      <c r="A512" s="66" t="s">
        <v>70</v>
      </c>
      <c r="B512" s="71" t="s">
        <v>340</v>
      </c>
      <c r="C512" s="100" t="s">
        <v>1193</v>
      </c>
      <c r="D512" s="61"/>
      <c r="E512" s="68" t="s">
        <v>181</v>
      </c>
      <c r="F512" s="86"/>
      <c r="G512" s="149"/>
      <c r="H512" s="64">
        <f t="shared" si="70"/>
        <v>0</v>
      </c>
      <c r="I512" s="70"/>
      <c r="J512" s="24" t="str">
        <f t="shared" ca="1" si="65"/>
        <v/>
      </c>
      <c r="K512" s="15" t="str">
        <f t="shared" si="69"/>
        <v>E026AP-008 - Standard Grated Cover for Standard Frameeach</v>
      </c>
      <c r="L512" s="16">
        <f>MATCH(K512,'Pay Items'!$K$1:$K$647,0)</f>
        <v>512</v>
      </c>
      <c r="M512" s="17" t="str">
        <f t="shared" ca="1" si="66"/>
        <v>F0</v>
      </c>
      <c r="N512" s="17" t="str">
        <f t="shared" ca="1" si="67"/>
        <v>C2</v>
      </c>
      <c r="O512" s="17" t="str">
        <f t="shared" ca="1" si="68"/>
        <v>C2</v>
      </c>
    </row>
    <row r="513" spans="1:15" s="25" customFormat="1" ht="30" customHeight="1" x14ac:dyDescent="0.2">
      <c r="A513" s="104" t="s">
        <v>1045</v>
      </c>
      <c r="B513" s="105" t="s">
        <v>341</v>
      </c>
      <c r="C513" s="100" t="s">
        <v>1044</v>
      </c>
      <c r="D513" s="101"/>
      <c r="E513" s="106" t="s">
        <v>181</v>
      </c>
      <c r="F513" s="107"/>
      <c r="G513" s="152"/>
      <c r="H513" s="108">
        <f t="shared" si="70"/>
        <v>0</v>
      </c>
      <c r="I513" s="70"/>
      <c r="J513" s="24" t="str">
        <f t="shared" ca="1" si="65"/>
        <v/>
      </c>
      <c r="K513" s="15" t="str">
        <f t="shared" si="69"/>
        <v>E026AAP-009 - Beehive Manhole Covereach</v>
      </c>
      <c r="L513" s="16">
        <f>MATCH(K513,'Pay Items'!$K$1:$K$647,0)</f>
        <v>513</v>
      </c>
      <c r="M513" s="17" t="str">
        <f t="shared" ca="1" si="66"/>
        <v>F0</v>
      </c>
      <c r="N513" s="17" t="str">
        <f t="shared" ca="1" si="67"/>
        <v>C2</v>
      </c>
      <c r="O513" s="17" t="str">
        <f t="shared" ca="1" si="68"/>
        <v>C2</v>
      </c>
    </row>
    <row r="514" spans="1:15" s="25" customFormat="1" ht="39.950000000000003" customHeight="1" x14ac:dyDescent="0.2">
      <c r="A514" s="66" t="s">
        <v>71</v>
      </c>
      <c r="B514" s="71" t="s">
        <v>342</v>
      </c>
      <c r="C514" s="100" t="s">
        <v>1194</v>
      </c>
      <c r="D514" s="61"/>
      <c r="E514" s="68" t="s">
        <v>181</v>
      </c>
      <c r="F514" s="86"/>
      <c r="G514" s="149"/>
      <c r="H514" s="64">
        <f t="shared" si="70"/>
        <v>0</v>
      </c>
      <c r="I514" s="70"/>
      <c r="J514" s="24" t="str">
        <f t="shared" ca="1" si="65"/>
        <v/>
      </c>
      <c r="K514" s="15" t="str">
        <f t="shared" si="69"/>
        <v>E028AP-011 - Barrier Curb and Gutter Frameeach</v>
      </c>
      <c r="L514" s="16">
        <f>MATCH(K514,'Pay Items'!$K$1:$K$647,0)</f>
        <v>514</v>
      </c>
      <c r="M514" s="17" t="str">
        <f t="shared" ca="1" si="66"/>
        <v>F0</v>
      </c>
      <c r="N514" s="17" t="str">
        <f t="shared" ca="1" si="67"/>
        <v>C2</v>
      </c>
      <c r="O514" s="17" t="str">
        <f t="shared" ca="1" si="68"/>
        <v>C2</v>
      </c>
    </row>
    <row r="515" spans="1:15" s="25" customFormat="1" ht="39.950000000000003" customHeight="1" x14ac:dyDescent="0.2">
      <c r="A515" s="66" t="s">
        <v>72</v>
      </c>
      <c r="B515" s="71" t="s">
        <v>343</v>
      </c>
      <c r="C515" s="100" t="s">
        <v>1195</v>
      </c>
      <c r="D515" s="61"/>
      <c r="E515" s="68" t="s">
        <v>181</v>
      </c>
      <c r="F515" s="86"/>
      <c r="G515" s="149"/>
      <c r="H515" s="64">
        <f t="shared" si="70"/>
        <v>0</v>
      </c>
      <c r="I515" s="70"/>
      <c r="J515" s="24" t="str">
        <f t="shared" ca="1" si="65"/>
        <v/>
      </c>
      <c r="K515" s="15" t="str">
        <f t="shared" si="69"/>
        <v>E029AP-012 - Barrier Curb and Gutter Covereach</v>
      </c>
      <c r="L515" s="16">
        <f>MATCH(K515,'Pay Items'!$K$1:$K$647,0)</f>
        <v>515</v>
      </c>
      <c r="M515" s="17" t="str">
        <f t="shared" ca="1" si="66"/>
        <v>F0</v>
      </c>
      <c r="N515" s="17" t="str">
        <f t="shared" ca="1" si="67"/>
        <v>C2</v>
      </c>
      <c r="O515" s="17" t="str">
        <f t="shared" ca="1" si="68"/>
        <v>C2</v>
      </c>
    </row>
    <row r="516" spans="1:15" s="25" customFormat="1" ht="39.950000000000003" customHeight="1" x14ac:dyDescent="0.2">
      <c r="A516" s="66" t="s">
        <v>73</v>
      </c>
      <c r="B516" s="71" t="s">
        <v>344</v>
      </c>
      <c r="C516" s="100" t="s">
        <v>1196</v>
      </c>
      <c r="D516" s="61"/>
      <c r="E516" s="68" t="s">
        <v>181</v>
      </c>
      <c r="F516" s="86"/>
      <c r="G516" s="149"/>
      <c r="H516" s="64">
        <f t="shared" si="70"/>
        <v>0</v>
      </c>
      <c r="I516" s="70"/>
      <c r="J516" s="24" t="str">
        <f t="shared" ca="1" si="65"/>
        <v/>
      </c>
      <c r="K516" s="15" t="str">
        <f t="shared" si="69"/>
        <v>E031AP-015 - Mountable Curb and Gutter Frameeach</v>
      </c>
      <c r="L516" s="16">
        <f>MATCH(K516,'Pay Items'!$K$1:$K$647,0)</f>
        <v>516</v>
      </c>
      <c r="M516" s="17" t="str">
        <f t="shared" ca="1" si="66"/>
        <v>F0</v>
      </c>
      <c r="N516" s="17" t="str">
        <f t="shared" ca="1" si="67"/>
        <v>C2</v>
      </c>
      <c r="O516" s="17" t="str">
        <f t="shared" ca="1" si="68"/>
        <v>C2</v>
      </c>
    </row>
    <row r="517" spans="1:15" s="25" customFormat="1" ht="39.950000000000003" customHeight="1" x14ac:dyDescent="0.2">
      <c r="A517" s="104" t="s">
        <v>1035</v>
      </c>
      <c r="B517" s="105" t="s">
        <v>345</v>
      </c>
      <c r="C517" s="100" t="s">
        <v>1049</v>
      </c>
      <c r="D517" s="101"/>
      <c r="E517" s="106" t="s">
        <v>181</v>
      </c>
      <c r="F517" s="107"/>
      <c r="G517" s="152"/>
      <c r="H517" s="108">
        <f t="shared" si="70"/>
        <v>0</v>
      </c>
      <c r="I517" s="70"/>
      <c r="J517" s="24" t="str">
        <f t="shared" ca="1" si="65"/>
        <v/>
      </c>
      <c r="K517" s="15" t="str">
        <f t="shared" si="69"/>
        <v>E031AAP-016 - Mountable Curb and Gutter Covereach</v>
      </c>
      <c r="L517" s="16">
        <f>MATCH(K517,'Pay Items'!$K$1:$K$647,0)</f>
        <v>517</v>
      </c>
      <c r="M517" s="17" t="str">
        <f t="shared" ca="1" si="66"/>
        <v>F0</v>
      </c>
      <c r="N517" s="17" t="str">
        <f t="shared" ca="1" si="67"/>
        <v>C2</v>
      </c>
      <c r="O517" s="17" t="str">
        <f t="shared" ca="1" si="68"/>
        <v>C2</v>
      </c>
    </row>
    <row r="518" spans="1:15" s="25" customFormat="1" ht="39.950000000000003" customHeight="1" x14ac:dyDescent="0.2">
      <c r="A518" s="104" t="s">
        <v>1036</v>
      </c>
      <c r="B518" s="105" t="s">
        <v>346</v>
      </c>
      <c r="C518" s="100" t="s">
        <v>1046</v>
      </c>
      <c r="D518" s="101"/>
      <c r="E518" s="106" t="s">
        <v>181</v>
      </c>
      <c r="F518" s="107"/>
      <c r="G518" s="152"/>
      <c r="H518" s="108">
        <f t="shared" si="70"/>
        <v>0</v>
      </c>
      <c r="I518" s="70"/>
      <c r="J518" s="24" t="str">
        <f t="shared" ca="1" si="65"/>
        <v/>
      </c>
      <c r="K518" s="15" t="str">
        <f t="shared" si="69"/>
        <v>E031BAP-017 - Mountable Curb and Gutter Paving Covereach</v>
      </c>
      <c r="L518" s="16">
        <f>MATCH(K518,'Pay Items'!$K$1:$K$647,0)</f>
        <v>518</v>
      </c>
      <c r="M518" s="17" t="str">
        <f t="shared" ca="1" si="66"/>
        <v>F0</v>
      </c>
      <c r="N518" s="17" t="str">
        <f t="shared" ca="1" si="67"/>
        <v>C2</v>
      </c>
      <c r="O518" s="17" t="str">
        <f t="shared" ca="1" si="68"/>
        <v>C2</v>
      </c>
    </row>
    <row r="519" spans="1:15" s="25" customFormat="1" ht="39.950000000000003" customHeight="1" x14ac:dyDescent="0.2">
      <c r="A519" s="104" t="s">
        <v>1037</v>
      </c>
      <c r="B519" s="105" t="s">
        <v>348</v>
      </c>
      <c r="C519" s="100" t="s">
        <v>1047</v>
      </c>
      <c r="D519" s="101"/>
      <c r="E519" s="106" t="s">
        <v>181</v>
      </c>
      <c r="F519" s="107"/>
      <c r="G519" s="152"/>
      <c r="H519" s="108">
        <f t="shared" si="70"/>
        <v>0</v>
      </c>
      <c r="I519" s="70"/>
      <c r="J519" s="24" t="str">
        <f t="shared" ca="1" si="65"/>
        <v/>
      </c>
      <c r="K519" s="15" t="str">
        <f t="shared" si="69"/>
        <v>E031CAP-018 - Modified Barrier Curb and Gutter Frameeach</v>
      </c>
      <c r="L519" s="16">
        <f>MATCH(K519,'Pay Items'!$K$1:$K$647,0)</f>
        <v>519</v>
      </c>
      <c r="M519" s="17" t="str">
        <f t="shared" ca="1" si="66"/>
        <v>F0</v>
      </c>
      <c r="N519" s="17" t="str">
        <f t="shared" ca="1" si="67"/>
        <v>C2</v>
      </c>
      <c r="O519" s="17" t="str">
        <f t="shared" ca="1" si="68"/>
        <v>C2</v>
      </c>
    </row>
    <row r="520" spans="1:15" s="25" customFormat="1" ht="39.950000000000003" customHeight="1" x14ac:dyDescent="0.2">
      <c r="A520" s="104" t="s">
        <v>1038</v>
      </c>
      <c r="B520" s="105" t="s">
        <v>347</v>
      </c>
      <c r="C520" s="100" t="s">
        <v>1048</v>
      </c>
      <c r="D520" s="101"/>
      <c r="E520" s="106" t="s">
        <v>181</v>
      </c>
      <c r="F520" s="107"/>
      <c r="G520" s="152"/>
      <c r="H520" s="108">
        <f t="shared" si="70"/>
        <v>0</v>
      </c>
      <c r="I520" s="70"/>
      <c r="J520" s="24" t="str">
        <f t="shared" ca="1" si="65"/>
        <v/>
      </c>
      <c r="K520" s="15" t="str">
        <f t="shared" si="69"/>
        <v>E031DAP-019 - Modified Barrier Curb and Gutter Covereach</v>
      </c>
      <c r="L520" s="16">
        <f>MATCH(K520,'Pay Items'!$K$1:$K$647,0)</f>
        <v>520</v>
      </c>
      <c r="M520" s="17" t="str">
        <f t="shared" ca="1" si="66"/>
        <v>F0</v>
      </c>
      <c r="N520" s="17" t="str">
        <f t="shared" ca="1" si="67"/>
        <v>C2</v>
      </c>
      <c r="O520" s="17" t="str">
        <f t="shared" ca="1" si="68"/>
        <v>C2</v>
      </c>
    </row>
    <row r="521" spans="1:15" s="25" customFormat="1" ht="30" customHeight="1" x14ac:dyDescent="0.2">
      <c r="A521" s="104" t="s">
        <v>1039</v>
      </c>
      <c r="B521" s="105" t="s">
        <v>207</v>
      </c>
      <c r="C521" s="100" t="s">
        <v>1052</v>
      </c>
      <c r="D521" s="101"/>
      <c r="E521" s="106" t="s">
        <v>181</v>
      </c>
      <c r="F521" s="107"/>
      <c r="G521" s="152"/>
      <c r="H521" s="108">
        <f t="shared" si="70"/>
        <v>0</v>
      </c>
      <c r="I521" s="70"/>
      <c r="J521" s="24" t="str">
        <f t="shared" ca="1" si="65"/>
        <v/>
      </c>
      <c r="K521" s="15" t="str">
        <f t="shared" si="69"/>
        <v>E031EAP-021 - Integrated Side Inlet Covereach</v>
      </c>
      <c r="L521" s="16">
        <f>MATCH(K521,'Pay Items'!$K$1:$K$647,0)</f>
        <v>521</v>
      </c>
      <c r="M521" s="17" t="str">
        <f t="shared" ca="1" si="66"/>
        <v>F0</v>
      </c>
      <c r="N521" s="17" t="str">
        <f t="shared" ca="1" si="67"/>
        <v>C2</v>
      </c>
      <c r="O521" s="17" t="str">
        <f t="shared" ca="1" si="68"/>
        <v>C2</v>
      </c>
    </row>
    <row r="522" spans="1:15" s="29" customFormat="1" ht="30" customHeight="1" x14ac:dyDescent="0.2">
      <c r="A522" s="66" t="s">
        <v>74</v>
      </c>
      <c r="B522" s="59" t="s">
        <v>44</v>
      </c>
      <c r="C522" s="109" t="s">
        <v>409</v>
      </c>
      <c r="D522" s="61" t="s">
        <v>11</v>
      </c>
      <c r="E522" s="68"/>
      <c r="F522" s="86"/>
      <c r="G522" s="150"/>
      <c r="H522" s="97"/>
      <c r="I522" s="65"/>
      <c r="J522" s="24" t="str">
        <f t="shared" ca="1" si="65"/>
        <v>LOCKED</v>
      </c>
      <c r="K522" s="15" t="str">
        <f t="shared" si="69"/>
        <v>E032Connecting to Existing ManholeCW 2130-R12</v>
      </c>
      <c r="L522" s="16">
        <f>MATCH(K522,'Pay Items'!$K$1:$K$647,0)</f>
        <v>522</v>
      </c>
      <c r="M522" s="17" t="str">
        <f t="shared" ca="1" si="66"/>
        <v>F0</v>
      </c>
      <c r="N522" s="17" t="str">
        <f t="shared" ca="1" si="67"/>
        <v>G</v>
      </c>
      <c r="O522" s="17" t="str">
        <f t="shared" ca="1" si="68"/>
        <v>C2</v>
      </c>
    </row>
    <row r="523" spans="1:15" s="29" customFormat="1" ht="30" customHeight="1" x14ac:dyDescent="0.2">
      <c r="A523" s="66" t="s">
        <v>75</v>
      </c>
      <c r="B523" s="71" t="s">
        <v>338</v>
      </c>
      <c r="C523" s="109" t="s">
        <v>1480</v>
      </c>
      <c r="D523" s="61"/>
      <c r="E523" s="68" t="s">
        <v>181</v>
      </c>
      <c r="F523" s="86"/>
      <c r="G523" s="149"/>
      <c r="H523" s="64">
        <f>ROUND(G523*F523,2)</f>
        <v>0</v>
      </c>
      <c r="I523" s="65" t="s">
        <v>1224</v>
      </c>
      <c r="J523" s="24" t="str">
        <f t="shared" ca="1" si="65"/>
        <v/>
      </c>
      <c r="K523" s="15" t="str">
        <f t="shared" si="69"/>
        <v>E033^ mm Catch Basin Leadeach</v>
      </c>
      <c r="L523" s="16">
        <f>MATCH(K523,'Pay Items'!$K$1:$K$647,0)</f>
        <v>523</v>
      </c>
      <c r="M523" s="17" t="str">
        <f t="shared" ca="1" si="66"/>
        <v>F0</v>
      </c>
      <c r="N523" s="17" t="str">
        <f t="shared" ca="1" si="67"/>
        <v>C2</v>
      </c>
      <c r="O523" s="17" t="str">
        <f t="shared" ca="1" si="68"/>
        <v>C2</v>
      </c>
    </row>
    <row r="524" spans="1:15" s="29" customFormat="1" ht="30" customHeight="1" x14ac:dyDescent="0.2">
      <c r="A524" s="66" t="s">
        <v>75</v>
      </c>
      <c r="B524" s="71" t="s">
        <v>947</v>
      </c>
      <c r="C524" s="109" t="s">
        <v>970</v>
      </c>
      <c r="D524" s="61"/>
      <c r="E524" s="68" t="s">
        <v>181</v>
      </c>
      <c r="F524" s="86"/>
      <c r="G524" s="149"/>
      <c r="H524" s="64">
        <f>ROUND(G524*F524,2)</f>
        <v>0</v>
      </c>
      <c r="I524" s="65" t="s">
        <v>1224</v>
      </c>
      <c r="J524" s="24" t="str">
        <f t="shared" ca="1" si="65"/>
        <v/>
      </c>
      <c r="K524" s="15" t="str">
        <f t="shared" si="69"/>
        <v>E033200 mm Catch Basin Leadeach</v>
      </c>
      <c r="L524" s="16">
        <f>MATCH(K524,'Pay Items'!$K$1:$K$647,0)</f>
        <v>524</v>
      </c>
      <c r="M524" s="17" t="str">
        <f t="shared" ca="1" si="66"/>
        <v>F0</v>
      </c>
      <c r="N524" s="17" t="str">
        <f t="shared" ca="1" si="67"/>
        <v>C2</v>
      </c>
      <c r="O524" s="17" t="str">
        <f t="shared" ca="1" si="68"/>
        <v>C2</v>
      </c>
    </row>
    <row r="525" spans="1:15" s="29" customFormat="1" ht="30" customHeight="1" x14ac:dyDescent="0.2">
      <c r="A525" s="66" t="s">
        <v>75</v>
      </c>
      <c r="B525" s="71" t="s">
        <v>947</v>
      </c>
      <c r="C525" s="109" t="s">
        <v>971</v>
      </c>
      <c r="D525" s="61"/>
      <c r="E525" s="68" t="s">
        <v>181</v>
      </c>
      <c r="F525" s="86"/>
      <c r="G525" s="149"/>
      <c r="H525" s="64">
        <f>ROUND(G525*F525,2)</f>
        <v>0</v>
      </c>
      <c r="I525" s="65" t="s">
        <v>1224</v>
      </c>
      <c r="J525" s="24" t="str">
        <f t="shared" ca="1" si="65"/>
        <v/>
      </c>
      <c r="K525" s="15" t="str">
        <f t="shared" si="69"/>
        <v>E033250 mm Catch Basin Leadeach</v>
      </c>
      <c r="L525" s="16">
        <f>MATCH(K525,'Pay Items'!$K$1:$K$647,0)</f>
        <v>525</v>
      </c>
      <c r="M525" s="17" t="str">
        <f t="shared" ca="1" si="66"/>
        <v>F0</v>
      </c>
      <c r="N525" s="17" t="str">
        <f t="shared" ca="1" si="67"/>
        <v>C2</v>
      </c>
      <c r="O525" s="17" t="str">
        <f t="shared" ca="1" si="68"/>
        <v>C2</v>
      </c>
    </row>
    <row r="526" spans="1:15" s="29" customFormat="1" ht="30" customHeight="1" x14ac:dyDescent="0.2">
      <c r="A526" s="66" t="s">
        <v>76</v>
      </c>
      <c r="B526" s="59" t="s">
        <v>45</v>
      </c>
      <c r="C526" s="109" t="s">
        <v>410</v>
      </c>
      <c r="D526" s="61" t="s">
        <v>11</v>
      </c>
      <c r="E526" s="68"/>
      <c r="F526" s="86"/>
      <c r="G526" s="150"/>
      <c r="H526" s="97"/>
      <c r="I526" s="65"/>
      <c r="J526" s="24" t="str">
        <f t="shared" ca="1" si="65"/>
        <v>LOCKED</v>
      </c>
      <c r="K526" s="15" t="str">
        <f t="shared" si="69"/>
        <v>E034Connecting to Existing Catch BasinCW 2130-R12</v>
      </c>
      <c r="L526" s="16">
        <f>MATCH(K526,'Pay Items'!$K$1:$K$647,0)</f>
        <v>526</v>
      </c>
      <c r="M526" s="17" t="str">
        <f t="shared" ca="1" si="66"/>
        <v>F0</v>
      </c>
      <c r="N526" s="17" t="str">
        <f t="shared" ca="1" si="67"/>
        <v>G</v>
      </c>
      <c r="O526" s="17" t="str">
        <f t="shared" ca="1" si="68"/>
        <v>C2</v>
      </c>
    </row>
    <row r="527" spans="1:15" s="29" customFormat="1" ht="30" customHeight="1" x14ac:dyDescent="0.2">
      <c r="A527" s="66" t="s">
        <v>77</v>
      </c>
      <c r="B527" s="71" t="s">
        <v>338</v>
      </c>
      <c r="C527" s="109" t="s">
        <v>1481</v>
      </c>
      <c r="D527" s="61"/>
      <c r="E527" s="68" t="s">
        <v>181</v>
      </c>
      <c r="F527" s="86"/>
      <c r="G527" s="149"/>
      <c r="H527" s="64">
        <f>ROUND(G527*F527,2)</f>
        <v>0</v>
      </c>
      <c r="I527" s="65" t="s">
        <v>1223</v>
      </c>
      <c r="J527" s="24" t="str">
        <f t="shared" ca="1" si="65"/>
        <v/>
      </c>
      <c r="K527" s="15" t="str">
        <f t="shared" si="69"/>
        <v>E035^ mm Drainage Connection Pipeeach</v>
      </c>
      <c r="L527" s="16">
        <f>MATCH(K527,'Pay Items'!$K$1:$K$647,0)</f>
        <v>527</v>
      </c>
      <c r="M527" s="17" t="str">
        <f t="shared" ca="1" si="66"/>
        <v>F0</v>
      </c>
      <c r="N527" s="17" t="str">
        <f t="shared" ca="1" si="67"/>
        <v>C2</v>
      </c>
      <c r="O527" s="17" t="str">
        <f t="shared" ca="1" si="68"/>
        <v>C2</v>
      </c>
    </row>
    <row r="528" spans="1:15" s="29" customFormat="1" ht="30" customHeight="1" x14ac:dyDescent="0.2">
      <c r="A528" s="66" t="s">
        <v>77</v>
      </c>
      <c r="B528" s="71" t="s">
        <v>947</v>
      </c>
      <c r="C528" s="109" t="s">
        <v>972</v>
      </c>
      <c r="D528" s="61"/>
      <c r="E528" s="68" t="s">
        <v>181</v>
      </c>
      <c r="F528" s="86"/>
      <c r="G528" s="149"/>
      <c r="H528" s="64">
        <f>ROUND(G528*F528,2)</f>
        <v>0</v>
      </c>
      <c r="I528" s="65" t="s">
        <v>1223</v>
      </c>
      <c r="J528" s="24" t="str">
        <f t="shared" ca="1" si="65"/>
        <v/>
      </c>
      <c r="K528" s="15" t="str">
        <f t="shared" si="69"/>
        <v>E035200 mm Drainage Connection Pipeeach</v>
      </c>
      <c r="L528" s="16">
        <f>MATCH(K528,'Pay Items'!$K$1:$K$647,0)</f>
        <v>528</v>
      </c>
      <c r="M528" s="17" t="str">
        <f t="shared" ca="1" si="66"/>
        <v>F0</v>
      </c>
      <c r="N528" s="17" t="str">
        <f t="shared" ca="1" si="67"/>
        <v>C2</v>
      </c>
      <c r="O528" s="17" t="str">
        <f t="shared" ca="1" si="68"/>
        <v>C2</v>
      </c>
    </row>
    <row r="529" spans="1:15" s="29" customFormat="1" ht="30" customHeight="1" x14ac:dyDescent="0.2">
      <c r="A529" s="66" t="s">
        <v>77</v>
      </c>
      <c r="B529" s="71" t="s">
        <v>947</v>
      </c>
      <c r="C529" s="109" t="s">
        <v>973</v>
      </c>
      <c r="D529" s="61"/>
      <c r="E529" s="68" t="s">
        <v>181</v>
      </c>
      <c r="F529" s="86"/>
      <c r="G529" s="149"/>
      <c r="H529" s="64">
        <f>ROUND(G529*F529,2)</f>
        <v>0</v>
      </c>
      <c r="I529" s="65" t="s">
        <v>1223</v>
      </c>
      <c r="J529" s="24" t="str">
        <f t="shared" ca="1" si="65"/>
        <v/>
      </c>
      <c r="K529" s="15" t="str">
        <f t="shared" si="69"/>
        <v>E035250 mm Drainage Connection Pipeeach</v>
      </c>
      <c r="L529" s="16">
        <f>MATCH(K529,'Pay Items'!$K$1:$K$647,0)</f>
        <v>529</v>
      </c>
      <c r="M529" s="17" t="str">
        <f t="shared" ca="1" si="66"/>
        <v>F0</v>
      </c>
      <c r="N529" s="17" t="str">
        <f t="shared" ca="1" si="67"/>
        <v>C2</v>
      </c>
      <c r="O529" s="17" t="str">
        <f t="shared" ca="1" si="68"/>
        <v>C2</v>
      </c>
    </row>
    <row r="530" spans="1:15" s="30" customFormat="1" ht="30" customHeight="1" x14ac:dyDescent="0.2">
      <c r="A530" s="66" t="s">
        <v>660</v>
      </c>
      <c r="B530" s="59" t="s">
        <v>46</v>
      </c>
      <c r="C530" s="109" t="s">
        <v>661</v>
      </c>
      <c r="D530" s="61" t="s">
        <v>11</v>
      </c>
      <c r="E530" s="68"/>
      <c r="F530" s="86"/>
      <c r="G530" s="64"/>
      <c r="H530" s="97"/>
      <c r="I530" s="65"/>
      <c r="J530" s="24" t="str">
        <f t="shared" ca="1" si="65"/>
        <v>LOCKED</v>
      </c>
      <c r="K530" s="15" t="str">
        <f t="shared" si="69"/>
        <v>E035AConnecting to Existing Catch PitCW 2130-R12</v>
      </c>
      <c r="L530" s="16">
        <f>MATCH(K530,'Pay Items'!$K$1:$K$647,0)</f>
        <v>530</v>
      </c>
      <c r="M530" s="17" t="str">
        <f t="shared" ca="1" si="66"/>
        <v>F0</v>
      </c>
      <c r="N530" s="17" t="str">
        <f t="shared" ca="1" si="67"/>
        <v>C2</v>
      </c>
      <c r="O530" s="17" t="str">
        <f t="shared" ca="1" si="68"/>
        <v>C2</v>
      </c>
    </row>
    <row r="531" spans="1:15" s="30" customFormat="1" ht="30" customHeight="1" x14ac:dyDescent="0.2">
      <c r="A531" s="66" t="s">
        <v>662</v>
      </c>
      <c r="B531" s="71" t="s">
        <v>338</v>
      </c>
      <c r="C531" s="109" t="s">
        <v>1482</v>
      </c>
      <c r="D531" s="61"/>
      <c r="E531" s="68" t="s">
        <v>181</v>
      </c>
      <c r="F531" s="86"/>
      <c r="G531" s="149"/>
      <c r="H531" s="64">
        <f>ROUND(G531*F531,2)</f>
        <v>0</v>
      </c>
      <c r="I531" s="65" t="s">
        <v>1223</v>
      </c>
      <c r="J531" s="24" t="str">
        <f t="shared" ca="1" si="65"/>
        <v/>
      </c>
      <c r="K531" s="15" t="str">
        <f t="shared" si="69"/>
        <v>E035B^ mm Drainage Connection Inlet Pipeeach</v>
      </c>
      <c r="L531" s="16">
        <f>MATCH(K531,'Pay Items'!$K$1:$K$647,0)</f>
        <v>531</v>
      </c>
      <c r="M531" s="17" t="str">
        <f t="shared" ca="1" si="66"/>
        <v>F0</v>
      </c>
      <c r="N531" s="17" t="str">
        <f t="shared" ca="1" si="67"/>
        <v>C2</v>
      </c>
      <c r="O531" s="17" t="str">
        <f t="shared" ca="1" si="68"/>
        <v>C2</v>
      </c>
    </row>
    <row r="532" spans="1:15" s="30" customFormat="1" ht="30" customHeight="1" x14ac:dyDescent="0.2">
      <c r="A532" s="66" t="s">
        <v>662</v>
      </c>
      <c r="B532" s="71" t="s">
        <v>947</v>
      </c>
      <c r="C532" s="109" t="s">
        <v>974</v>
      </c>
      <c r="D532" s="61"/>
      <c r="E532" s="68" t="s">
        <v>181</v>
      </c>
      <c r="F532" s="86"/>
      <c r="G532" s="149"/>
      <c r="H532" s="64">
        <f>ROUND(G532*F532,2)</f>
        <v>0</v>
      </c>
      <c r="I532" s="65" t="s">
        <v>1223</v>
      </c>
      <c r="J532" s="24" t="str">
        <f t="shared" ca="1" si="65"/>
        <v/>
      </c>
      <c r="K532" s="15" t="str">
        <f t="shared" si="69"/>
        <v>E035B200 mm Drainage Connection Inlet Pipeeach</v>
      </c>
      <c r="L532" s="16">
        <f>MATCH(K532,'Pay Items'!$K$1:$K$647,0)</f>
        <v>532</v>
      </c>
      <c r="M532" s="17" t="str">
        <f t="shared" ca="1" si="66"/>
        <v>F0</v>
      </c>
      <c r="N532" s="17" t="str">
        <f t="shared" ca="1" si="67"/>
        <v>C2</v>
      </c>
      <c r="O532" s="17" t="str">
        <f t="shared" ca="1" si="68"/>
        <v>C2</v>
      </c>
    </row>
    <row r="533" spans="1:15" s="30" customFormat="1" ht="30" customHeight="1" x14ac:dyDescent="0.2">
      <c r="A533" s="66" t="s">
        <v>662</v>
      </c>
      <c r="B533" s="71" t="s">
        <v>947</v>
      </c>
      <c r="C533" s="109" t="s">
        <v>975</v>
      </c>
      <c r="D533" s="61"/>
      <c r="E533" s="68" t="s">
        <v>181</v>
      </c>
      <c r="F533" s="86"/>
      <c r="G533" s="149"/>
      <c r="H533" s="64">
        <f>ROUND(G533*F533,2)</f>
        <v>0</v>
      </c>
      <c r="I533" s="65" t="s">
        <v>1223</v>
      </c>
      <c r="J533" s="24" t="str">
        <f t="shared" ca="1" si="65"/>
        <v/>
      </c>
      <c r="K533" s="15" t="str">
        <f t="shared" si="69"/>
        <v>E035B250 mm Drainage Connection Inlet Pipeeach</v>
      </c>
      <c r="L533" s="16">
        <f>MATCH(K533,'Pay Items'!$K$1:$K$647,0)</f>
        <v>533</v>
      </c>
      <c r="M533" s="17" t="str">
        <f t="shared" ca="1" si="66"/>
        <v>F0</v>
      </c>
      <c r="N533" s="17" t="str">
        <f t="shared" ca="1" si="67"/>
        <v>C2</v>
      </c>
      <c r="O533" s="17" t="str">
        <f t="shared" ca="1" si="68"/>
        <v>C2</v>
      </c>
    </row>
    <row r="534" spans="1:15" s="30" customFormat="1" ht="30" customHeight="1" x14ac:dyDescent="0.2">
      <c r="A534" s="66" t="s">
        <v>663</v>
      </c>
      <c r="B534" s="59" t="s">
        <v>47</v>
      </c>
      <c r="C534" s="109" t="s">
        <v>664</v>
      </c>
      <c r="D534" s="61" t="s">
        <v>11</v>
      </c>
      <c r="E534" s="68"/>
      <c r="F534" s="86"/>
      <c r="G534" s="64"/>
      <c r="H534" s="97"/>
      <c r="I534" s="65"/>
      <c r="J534" s="24" t="str">
        <f t="shared" ca="1" si="65"/>
        <v>LOCKED</v>
      </c>
      <c r="K534" s="15" t="str">
        <f t="shared" si="69"/>
        <v>E035CConnecting to Existing Inlet BoxCW 2130-R12</v>
      </c>
      <c r="L534" s="16">
        <f>MATCH(K534,'Pay Items'!$K$1:$K$647,0)</f>
        <v>534</v>
      </c>
      <c r="M534" s="17" t="str">
        <f t="shared" ca="1" si="66"/>
        <v>F0</v>
      </c>
      <c r="N534" s="17" t="str">
        <f t="shared" ca="1" si="67"/>
        <v>C2</v>
      </c>
      <c r="O534" s="17" t="str">
        <f t="shared" ca="1" si="68"/>
        <v>C2</v>
      </c>
    </row>
    <row r="535" spans="1:15" s="30" customFormat="1" ht="30" customHeight="1" x14ac:dyDescent="0.2">
      <c r="A535" s="66" t="s">
        <v>665</v>
      </c>
      <c r="B535" s="71" t="s">
        <v>338</v>
      </c>
      <c r="C535" s="109" t="s">
        <v>1482</v>
      </c>
      <c r="D535" s="61"/>
      <c r="E535" s="68" t="s">
        <v>181</v>
      </c>
      <c r="F535" s="86"/>
      <c r="G535" s="149"/>
      <c r="H535" s="64">
        <f>ROUND(G535*F535,2)</f>
        <v>0</v>
      </c>
      <c r="I535" s="65" t="s">
        <v>1223</v>
      </c>
      <c r="J535" s="24" t="str">
        <f t="shared" ca="1" si="65"/>
        <v/>
      </c>
      <c r="K535" s="15" t="str">
        <f t="shared" si="69"/>
        <v>E035D^ mm Drainage Connection Inlet Pipeeach</v>
      </c>
      <c r="L535" s="16">
        <f>MATCH(K535,'Pay Items'!$K$1:$K$647,0)</f>
        <v>535</v>
      </c>
      <c r="M535" s="17" t="str">
        <f t="shared" ca="1" si="66"/>
        <v>F0</v>
      </c>
      <c r="N535" s="17" t="str">
        <f t="shared" ca="1" si="67"/>
        <v>C2</v>
      </c>
      <c r="O535" s="17" t="str">
        <f t="shared" ca="1" si="68"/>
        <v>C2</v>
      </c>
    </row>
    <row r="536" spans="1:15" s="30" customFormat="1" ht="30" customHeight="1" x14ac:dyDescent="0.2">
      <c r="A536" s="66" t="s">
        <v>665</v>
      </c>
      <c r="B536" s="71" t="s">
        <v>947</v>
      </c>
      <c r="C536" s="109" t="s">
        <v>974</v>
      </c>
      <c r="D536" s="61"/>
      <c r="E536" s="68" t="s">
        <v>181</v>
      </c>
      <c r="F536" s="86"/>
      <c r="G536" s="149"/>
      <c r="H536" s="64">
        <f>ROUND(G536*F536,2)</f>
        <v>0</v>
      </c>
      <c r="I536" s="65" t="s">
        <v>1223</v>
      </c>
      <c r="J536" s="24" t="str">
        <f t="shared" ca="1" si="65"/>
        <v/>
      </c>
      <c r="K536" s="15" t="str">
        <f t="shared" si="69"/>
        <v>E035D200 mm Drainage Connection Inlet Pipeeach</v>
      </c>
      <c r="L536" s="16">
        <f>MATCH(K536,'Pay Items'!$K$1:$K$647,0)</f>
        <v>536</v>
      </c>
      <c r="M536" s="17" t="str">
        <f t="shared" ca="1" si="66"/>
        <v>F0</v>
      </c>
      <c r="N536" s="17" t="str">
        <f t="shared" ca="1" si="67"/>
        <v>C2</v>
      </c>
      <c r="O536" s="17" t="str">
        <f t="shared" ca="1" si="68"/>
        <v>C2</v>
      </c>
    </row>
    <row r="537" spans="1:15" s="30" customFormat="1" ht="30" customHeight="1" x14ac:dyDescent="0.2">
      <c r="A537" s="66" t="s">
        <v>665</v>
      </c>
      <c r="B537" s="71" t="s">
        <v>947</v>
      </c>
      <c r="C537" s="109" t="s">
        <v>975</v>
      </c>
      <c r="D537" s="61"/>
      <c r="E537" s="68" t="s">
        <v>181</v>
      </c>
      <c r="F537" s="86"/>
      <c r="G537" s="149"/>
      <c r="H537" s="64">
        <f>ROUND(G537*F537,2)</f>
        <v>0</v>
      </c>
      <c r="I537" s="65" t="s">
        <v>1223</v>
      </c>
      <c r="J537" s="24" t="str">
        <f t="shared" ca="1" si="65"/>
        <v/>
      </c>
      <c r="K537" s="15" t="str">
        <f t="shared" si="69"/>
        <v>E035D250 mm Drainage Connection Inlet Pipeeach</v>
      </c>
      <c r="L537" s="16">
        <f>MATCH(K537,'Pay Items'!$K$1:$K$647,0)</f>
        <v>537</v>
      </c>
      <c r="M537" s="17" t="str">
        <f t="shared" ca="1" si="66"/>
        <v>F0</v>
      </c>
      <c r="N537" s="17" t="str">
        <f t="shared" ca="1" si="67"/>
        <v>C2</v>
      </c>
      <c r="O537" s="17" t="str">
        <f t="shared" ca="1" si="68"/>
        <v>C2</v>
      </c>
    </row>
    <row r="538" spans="1:15" s="30" customFormat="1" ht="30" customHeight="1" x14ac:dyDescent="0.2">
      <c r="A538" s="66" t="s">
        <v>78</v>
      </c>
      <c r="B538" s="59" t="s">
        <v>48</v>
      </c>
      <c r="C538" s="109" t="s">
        <v>411</v>
      </c>
      <c r="D538" s="61" t="s">
        <v>11</v>
      </c>
      <c r="E538" s="68"/>
      <c r="F538" s="86"/>
      <c r="G538" s="64"/>
      <c r="H538" s="64"/>
      <c r="I538" s="65" t="s">
        <v>1197</v>
      </c>
      <c r="J538" s="24" t="str">
        <f t="shared" ca="1" si="65"/>
        <v>LOCKED</v>
      </c>
      <c r="K538" s="15" t="str">
        <f t="shared" si="69"/>
        <v>E036Connecting to Existing SewerCW 2130-R12</v>
      </c>
      <c r="L538" s="16">
        <f>MATCH(K538,'Pay Items'!$K$1:$K$647,0)</f>
        <v>538</v>
      </c>
      <c r="M538" s="17" t="str">
        <f t="shared" ca="1" si="66"/>
        <v>F0</v>
      </c>
      <c r="N538" s="17" t="str">
        <f t="shared" ca="1" si="67"/>
        <v>C2</v>
      </c>
      <c r="O538" s="17" t="str">
        <f t="shared" ca="1" si="68"/>
        <v>C2</v>
      </c>
    </row>
    <row r="539" spans="1:15" s="29" customFormat="1" ht="30" customHeight="1" x14ac:dyDescent="0.2">
      <c r="A539" s="66" t="s">
        <v>79</v>
      </c>
      <c r="B539" s="71" t="s">
        <v>338</v>
      </c>
      <c r="C539" s="109" t="s">
        <v>1483</v>
      </c>
      <c r="D539" s="61"/>
      <c r="E539" s="68"/>
      <c r="F539" s="86"/>
      <c r="G539" s="150"/>
      <c r="H539" s="97"/>
      <c r="I539" s="65" t="s">
        <v>1484</v>
      </c>
      <c r="J539" s="24" t="str">
        <f t="shared" ca="1" si="65"/>
        <v>LOCKED</v>
      </c>
      <c r="K539" s="15" t="str">
        <f t="shared" si="69"/>
        <v>E037^ mm (Type ^) Connecting Pipe</v>
      </c>
      <c r="L539" s="16">
        <f>MATCH(K539,'Pay Items'!$K$1:$K$647,0)</f>
        <v>539</v>
      </c>
      <c r="M539" s="17" t="str">
        <f t="shared" ca="1" si="66"/>
        <v>F0</v>
      </c>
      <c r="N539" s="17" t="str">
        <f t="shared" ca="1" si="67"/>
        <v>G</v>
      </c>
      <c r="O539" s="17" t="str">
        <f t="shared" ca="1" si="68"/>
        <v>C2</v>
      </c>
    </row>
    <row r="540" spans="1:15" s="25" customFormat="1" ht="39.950000000000003" customHeight="1" x14ac:dyDescent="0.2">
      <c r="A540" s="66" t="s">
        <v>80</v>
      </c>
      <c r="B540" s="87" t="s">
        <v>684</v>
      </c>
      <c r="C540" s="60" t="s">
        <v>1485</v>
      </c>
      <c r="D540" s="61"/>
      <c r="E540" s="68" t="s">
        <v>181</v>
      </c>
      <c r="F540" s="86"/>
      <c r="G540" s="149"/>
      <c r="H540" s="64">
        <f t="shared" ref="H540:H545" si="71">ROUND(G540*F540,2)</f>
        <v>0</v>
      </c>
      <c r="I540" s="70" t="s">
        <v>840</v>
      </c>
      <c r="J540" s="24" t="str">
        <f t="shared" ca="1" si="65"/>
        <v/>
      </c>
      <c r="K540" s="15" t="str">
        <f t="shared" si="69"/>
        <v>E038Connecting to 300 mm (Type ^ ) Sewereach</v>
      </c>
      <c r="L540" s="16">
        <f>MATCH(K540,'Pay Items'!$K$1:$K$647,0)</f>
        <v>540</v>
      </c>
      <c r="M540" s="17" t="str">
        <f t="shared" ca="1" si="66"/>
        <v>F0</v>
      </c>
      <c r="N540" s="17" t="str">
        <f t="shared" ca="1" si="67"/>
        <v>C2</v>
      </c>
      <c r="O540" s="17" t="str">
        <f t="shared" ca="1" si="68"/>
        <v>C2</v>
      </c>
    </row>
    <row r="541" spans="1:15" s="25" customFormat="1" ht="39.950000000000003" customHeight="1" x14ac:dyDescent="0.2">
      <c r="A541" s="66" t="s">
        <v>81</v>
      </c>
      <c r="B541" s="87" t="s">
        <v>686</v>
      </c>
      <c r="C541" s="60" t="s">
        <v>1486</v>
      </c>
      <c r="D541" s="61"/>
      <c r="E541" s="68" t="s">
        <v>181</v>
      </c>
      <c r="F541" s="86"/>
      <c r="G541" s="149"/>
      <c r="H541" s="64">
        <f t="shared" si="71"/>
        <v>0</v>
      </c>
      <c r="I541" s="70" t="s">
        <v>840</v>
      </c>
      <c r="J541" s="24" t="str">
        <f t="shared" ca="1" si="65"/>
        <v/>
      </c>
      <c r="K541" s="15" t="str">
        <f t="shared" si="69"/>
        <v>E039Connecting to 375 mm (Type ^ ) Sewereach</v>
      </c>
      <c r="L541" s="16">
        <f>MATCH(K541,'Pay Items'!$K$1:$K$647,0)</f>
        <v>541</v>
      </c>
      <c r="M541" s="17" t="str">
        <f t="shared" ca="1" si="66"/>
        <v>F0</v>
      </c>
      <c r="N541" s="17" t="str">
        <f t="shared" ca="1" si="67"/>
        <v>C2</v>
      </c>
      <c r="O541" s="17" t="str">
        <f t="shared" ca="1" si="68"/>
        <v>C2</v>
      </c>
    </row>
    <row r="542" spans="1:15" s="25" customFormat="1" ht="39.950000000000003" customHeight="1" x14ac:dyDescent="0.2">
      <c r="A542" s="66" t="s">
        <v>82</v>
      </c>
      <c r="B542" s="87" t="s">
        <v>688</v>
      </c>
      <c r="C542" s="60" t="s">
        <v>1487</v>
      </c>
      <c r="D542" s="61"/>
      <c r="E542" s="68" t="s">
        <v>181</v>
      </c>
      <c r="F542" s="86"/>
      <c r="G542" s="149"/>
      <c r="H542" s="64">
        <f t="shared" si="71"/>
        <v>0</v>
      </c>
      <c r="I542" s="70" t="s">
        <v>840</v>
      </c>
      <c r="J542" s="24" t="str">
        <f t="shared" ca="1" si="65"/>
        <v/>
      </c>
      <c r="K542" s="15" t="str">
        <f t="shared" si="69"/>
        <v>E040Connecting to 450 mm (Type ^) Sewereach</v>
      </c>
      <c r="L542" s="16">
        <f>MATCH(K542,'Pay Items'!$K$1:$K$647,0)</f>
        <v>542</v>
      </c>
      <c r="M542" s="17" t="str">
        <f t="shared" ca="1" si="66"/>
        <v>F0</v>
      </c>
      <c r="N542" s="17" t="str">
        <f t="shared" ca="1" si="67"/>
        <v>C2</v>
      </c>
      <c r="O542" s="17" t="str">
        <f t="shared" ca="1" si="68"/>
        <v>C2</v>
      </c>
    </row>
    <row r="543" spans="1:15" s="25" customFormat="1" ht="39.950000000000003" customHeight="1" x14ac:dyDescent="0.2">
      <c r="A543" s="66" t="s">
        <v>83</v>
      </c>
      <c r="B543" s="87" t="s">
        <v>710</v>
      </c>
      <c r="C543" s="60" t="s">
        <v>1488</v>
      </c>
      <c r="D543" s="61"/>
      <c r="E543" s="68" t="s">
        <v>181</v>
      </c>
      <c r="F543" s="86"/>
      <c r="G543" s="149"/>
      <c r="H543" s="64">
        <f t="shared" si="71"/>
        <v>0</v>
      </c>
      <c r="I543" s="70" t="s">
        <v>840</v>
      </c>
      <c r="J543" s="24" t="str">
        <f t="shared" ca="1" si="65"/>
        <v/>
      </c>
      <c r="K543" s="15" t="str">
        <f t="shared" si="69"/>
        <v>E041Connecting to 525 mm (Type ^) Sewereach</v>
      </c>
      <c r="L543" s="16">
        <f>MATCH(K543,'Pay Items'!$K$1:$K$647,0)</f>
        <v>543</v>
      </c>
      <c r="M543" s="17" t="str">
        <f t="shared" ca="1" si="66"/>
        <v>F0</v>
      </c>
      <c r="N543" s="17" t="str">
        <f t="shared" ca="1" si="67"/>
        <v>C2</v>
      </c>
      <c r="O543" s="17" t="str">
        <f t="shared" ca="1" si="68"/>
        <v>C2</v>
      </c>
    </row>
    <row r="544" spans="1:15" s="25" customFormat="1" ht="39.950000000000003" customHeight="1" x14ac:dyDescent="0.2">
      <c r="A544" s="66" t="s">
        <v>1033</v>
      </c>
      <c r="B544" s="87" t="s">
        <v>1034</v>
      </c>
      <c r="C544" s="60" t="s">
        <v>1489</v>
      </c>
      <c r="D544" s="61"/>
      <c r="E544" s="68" t="s">
        <v>181</v>
      </c>
      <c r="F544" s="86"/>
      <c r="G544" s="149"/>
      <c r="H544" s="64">
        <f t="shared" si="71"/>
        <v>0</v>
      </c>
      <c r="I544" s="70" t="s">
        <v>840</v>
      </c>
      <c r="J544" s="24" t="str">
        <f t="shared" ca="1" si="65"/>
        <v/>
      </c>
      <c r="K544" s="15" t="str">
        <f t="shared" si="69"/>
        <v>E041AConnecting to 600 mm (Type ^) Sewereach</v>
      </c>
      <c r="L544" s="16">
        <f>MATCH(K544,'Pay Items'!$K$1:$K$647,0)</f>
        <v>544</v>
      </c>
      <c r="M544" s="17" t="str">
        <f t="shared" ca="1" si="66"/>
        <v>F0</v>
      </c>
      <c r="N544" s="17" t="str">
        <f t="shared" ca="1" si="67"/>
        <v>C2</v>
      </c>
      <c r="O544" s="17" t="str">
        <f t="shared" ca="1" si="68"/>
        <v>C2</v>
      </c>
    </row>
    <row r="545" spans="1:15" s="25" customFormat="1" ht="30" customHeight="1" x14ac:dyDescent="0.2">
      <c r="A545" s="104" t="s">
        <v>1051</v>
      </c>
      <c r="B545" s="87" t="s">
        <v>1577</v>
      </c>
      <c r="C545" s="60" t="s">
        <v>1490</v>
      </c>
      <c r="D545" s="61"/>
      <c r="E545" s="68" t="s">
        <v>181</v>
      </c>
      <c r="F545" s="86"/>
      <c r="G545" s="149"/>
      <c r="H545" s="64">
        <f t="shared" si="71"/>
        <v>0</v>
      </c>
      <c r="I545" s="70" t="s">
        <v>1491</v>
      </c>
      <c r="J545" s="24" t="str">
        <f t="shared" ca="1" si="65"/>
        <v/>
      </c>
      <c r="K545" s="15" t="str">
        <f t="shared" si="69"/>
        <v>E041BConnecting to ^ mm (Type ^) Sewereach</v>
      </c>
      <c r="L545" s="16">
        <f>MATCH(K545,'Pay Items'!$K$1:$K$647,0)</f>
        <v>545</v>
      </c>
      <c r="M545" s="17" t="str">
        <f t="shared" ca="1" si="66"/>
        <v>F0</v>
      </c>
      <c r="N545" s="17" t="str">
        <f t="shared" ca="1" si="67"/>
        <v>C2</v>
      </c>
      <c r="O545" s="17" t="str">
        <f t="shared" ca="1" si="68"/>
        <v>C2</v>
      </c>
    </row>
    <row r="546" spans="1:15" s="29" customFormat="1" ht="39.950000000000003" customHeight="1" x14ac:dyDescent="0.2">
      <c r="A546" s="66" t="s">
        <v>84</v>
      </c>
      <c r="B546" s="59" t="s">
        <v>49</v>
      </c>
      <c r="C546" s="109" t="s">
        <v>711</v>
      </c>
      <c r="D546" s="61" t="s">
        <v>11</v>
      </c>
      <c r="E546" s="68"/>
      <c r="F546" s="86"/>
      <c r="G546" s="150"/>
      <c r="H546" s="97"/>
      <c r="I546" s="65"/>
      <c r="J546" s="24" t="str">
        <f t="shared" ca="1" si="65"/>
        <v>LOCKED</v>
      </c>
      <c r="K546" s="15" t="str">
        <f t="shared" si="69"/>
        <v>E042Connecting New Sewer Service to Existing Sewer ServiceCW 2130-R12</v>
      </c>
      <c r="L546" s="16">
        <f>MATCH(K546,'Pay Items'!$K$1:$K$647,0)</f>
        <v>546</v>
      </c>
      <c r="M546" s="17" t="str">
        <f t="shared" ca="1" si="66"/>
        <v>F0</v>
      </c>
      <c r="N546" s="17" t="str">
        <f t="shared" ca="1" si="67"/>
        <v>G</v>
      </c>
      <c r="O546" s="17" t="str">
        <f t="shared" ca="1" si="68"/>
        <v>C2</v>
      </c>
    </row>
    <row r="547" spans="1:15" s="29" customFormat="1" ht="30" customHeight="1" x14ac:dyDescent="0.2">
      <c r="A547" s="139" t="s">
        <v>85</v>
      </c>
      <c r="B547" s="71" t="s">
        <v>338</v>
      </c>
      <c r="C547" s="109" t="s">
        <v>1466</v>
      </c>
      <c r="D547" s="61"/>
      <c r="E547" s="68" t="s">
        <v>181</v>
      </c>
      <c r="F547" s="86"/>
      <c r="G547" s="149"/>
      <c r="H547" s="64">
        <f t="shared" ref="H547:H556" si="72">ROUND(G547*F547,2)</f>
        <v>0</v>
      </c>
      <c r="I547" s="65" t="s">
        <v>1492</v>
      </c>
      <c r="J547" s="24" t="str">
        <f t="shared" ca="1" si="65"/>
        <v/>
      </c>
      <c r="K547" s="15" t="str">
        <f t="shared" si="69"/>
        <v>E043^ mmeach</v>
      </c>
      <c r="L547" s="16">
        <f>MATCH(K547,'Pay Items'!$K$1:$K$647,0)</f>
        <v>547</v>
      </c>
      <c r="M547" s="17" t="str">
        <f t="shared" ca="1" si="66"/>
        <v>F0</v>
      </c>
      <c r="N547" s="17" t="str">
        <f t="shared" ca="1" si="67"/>
        <v>C2</v>
      </c>
      <c r="O547" s="17" t="str">
        <f t="shared" ca="1" si="68"/>
        <v>C2</v>
      </c>
    </row>
    <row r="548" spans="1:15" s="25" customFormat="1" ht="30" customHeight="1" x14ac:dyDescent="0.2">
      <c r="A548" s="66" t="s">
        <v>86</v>
      </c>
      <c r="B548" s="59" t="s">
        <v>50</v>
      </c>
      <c r="C548" s="60" t="s">
        <v>677</v>
      </c>
      <c r="D548" s="61" t="s">
        <v>11</v>
      </c>
      <c r="E548" s="68" t="s">
        <v>181</v>
      </c>
      <c r="F548" s="86"/>
      <c r="G548" s="149"/>
      <c r="H548" s="64">
        <f t="shared" si="72"/>
        <v>0</v>
      </c>
      <c r="I548" s="65"/>
      <c r="J548" s="24" t="str">
        <f t="shared" ca="1" si="65"/>
        <v/>
      </c>
      <c r="K548" s="15" t="str">
        <f t="shared" si="69"/>
        <v>E044Abandoning Existing Catch BasinsCW 2130-R12each</v>
      </c>
      <c r="L548" s="16">
        <f>MATCH(K548,'Pay Items'!$K$1:$K$647,0)</f>
        <v>548</v>
      </c>
      <c r="M548" s="17" t="str">
        <f t="shared" ca="1" si="66"/>
        <v>F0</v>
      </c>
      <c r="N548" s="17" t="str">
        <f t="shared" ca="1" si="67"/>
        <v>C2</v>
      </c>
      <c r="O548" s="17" t="str">
        <f t="shared" ca="1" si="68"/>
        <v>C2</v>
      </c>
    </row>
    <row r="549" spans="1:15" s="25" customFormat="1" ht="30" customHeight="1" x14ac:dyDescent="0.2">
      <c r="A549" s="66" t="s">
        <v>415</v>
      </c>
      <c r="B549" s="59" t="s">
        <v>51</v>
      </c>
      <c r="C549" s="60" t="s">
        <v>412</v>
      </c>
      <c r="D549" s="61" t="s">
        <v>11</v>
      </c>
      <c r="E549" s="68" t="s">
        <v>181</v>
      </c>
      <c r="F549" s="86"/>
      <c r="G549" s="149"/>
      <c r="H549" s="64">
        <f t="shared" si="72"/>
        <v>0</v>
      </c>
      <c r="I549" s="65"/>
      <c r="J549" s="24" t="str">
        <f t="shared" ca="1" si="65"/>
        <v/>
      </c>
      <c r="K549" s="15" t="str">
        <f t="shared" si="69"/>
        <v>E045Abandoning Existing Catch PitCW 2130-R12each</v>
      </c>
      <c r="L549" s="16">
        <f>MATCH(K549,'Pay Items'!$K$1:$K$647,0)</f>
        <v>549</v>
      </c>
      <c r="M549" s="17" t="str">
        <f t="shared" ca="1" si="66"/>
        <v>F0</v>
      </c>
      <c r="N549" s="17" t="str">
        <f t="shared" ca="1" si="67"/>
        <v>C2</v>
      </c>
      <c r="O549" s="17" t="str">
        <f t="shared" ca="1" si="68"/>
        <v>C2</v>
      </c>
    </row>
    <row r="550" spans="1:15" s="25" customFormat="1" ht="30" customHeight="1" x14ac:dyDescent="0.2">
      <c r="A550" s="66" t="s">
        <v>417</v>
      </c>
      <c r="B550" s="59" t="s">
        <v>52</v>
      </c>
      <c r="C550" s="60" t="s">
        <v>678</v>
      </c>
      <c r="D550" s="61" t="s">
        <v>11</v>
      </c>
      <c r="E550" s="68" t="s">
        <v>181</v>
      </c>
      <c r="F550" s="86"/>
      <c r="G550" s="149"/>
      <c r="H550" s="64">
        <f t="shared" si="72"/>
        <v>0</v>
      </c>
      <c r="I550" s="65"/>
      <c r="J550" s="24" t="str">
        <f t="shared" ca="1" si="65"/>
        <v/>
      </c>
      <c r="K550" s="15" t="str">
        <f t="shared" si="69"/>
        <v>E046Removal of Existing Catch BasinsCW 2130-R12each</v>
      </c>
      <c r="L550" s="16">
        <f>MATCH(K550,'Pay Items'!$K$1:$K$647,0)</f>
        <v>550</v>
      </c>
      <c r="M550" s="17" t="str">
        <f t="shared" ca="1" si="66"/>
        <v>F0</v>
      </c>
      <c r="N550" s="17" t="str">
        <f t="shared" ca="1" si="67"/>
        <v>C2</v>
      </c>
      <c r="O550" s="17" t="str">
        <f t="shared" ca="1" si="68"/>
        <v>C2</v>
      </c>
    </row>
    <row r="551" spans="1:15" s="25" customFormat="1" ht="30" customHeight="1" x14ac:dyDescent="0.2">
      <c r="A551" s="66" t="s">
        <v>419</v>
      </c>
      <c r="B551" s="59" t="s">
        <v>416</v>
      </c>
      <c r="C551" s="60" t="s">
        <v>413</v>
      </c>
      <c r="D551" s="61" t="s">
        <v>11</v>
      </c>
      <c r="E551" s="68" t="s">
        <v>181</v>
      </c>
      <c r="F551" s="86"/>
      <c r="G551" s="149"/>
      <c r="H551" s="64">
        <f t="shared" si="72"/>
        <v>0</v>
      </c>
      <c r="I551" s="65"/>
      <c r="J551" s="24" t="str">
        <f t="shared" ca="1" si="65"/>
        <v/>
      </c>
      <c r="K551" s="15" t="str">
        <f t="shared" si="69"/>
        <v>E047Removal of Existing Catch PitCW 2130-R12each</v>
      </c>
      <c r="L551" s="16">
        <f>MATCH(K551,'Pay Items'!$K$1:$K$647,0)</f>
        <v>551</v>
      </c>
      <c r="M551" s="17" t="str">
        <f t="shared" ca="1" si="66"/>
        <v>F0</v>
      </c>
      <c r="N551" s="17" t="str">
        <f t="shared" ca="1" si="67"/>
        <v>C2</v>
      </c>
      <c r="O551" s="17" t="str">
        <f t="shared" ca="1" si="68"/>
        <v>C2</v>
      </c>
    </row>
    <row r="552" spans="1:15" s="25" customFormat="1" ht="30" customHeight="1" x14ac:dyDescent="0.2">
      <c r="A552" s="66" t="s">
        <v>421</v>
      </c>
      <c r="B552" s="59" t="s">
        <v>418</v>
      </c>
      <c r="C552" s="60" t="s">
        <v>679</v>
      </c>
      <c r="D552" s="61" t="s">
        <v>11</v>
      </c>
      <c r="E552" s="68" t="s">
        <v>181</v>
      </c>
      <c r="F552" s="86"/>
      <c r="G552" s="149"/>
      <c r="H552" s="64">
        <f t="shared" si="72"/>
        <v>0</v>
      </c>
      <c r="I552" s="65"/>
      <c r="J552" s="24" t="str">
        <f t="shared" ca="1" si="65"/>
        <v/>
      </c>
      <c r="K552" s="15" t="str">
        <f t="shared" si="69"/>
        <v>E048Relocation of Existing Catch BasinsCW 2130-R12each</v>
      </c>
      <c r="L552" s="16">
        <f>MATCH(K552,'Pay Items'!$K$1:$K$647,0)</f>
        <v>552</v>
      </c>
      <c r="M552" s="17" t="str">
        <f t="shared" ca="1" si="66"/>
        <v>F0</v>
      </c>
      <c r="N552" s="17" t="str">
        <f t="shared" ca="1" si="67"/>
        <v>C2</v>
      </c>
      <c r="O552" s="17" t="str">
        <f t="shared" ca="1" si="68"/>
        <v>C2</v>
      </c>
    </row>
    <row r="553" spans="1:15" s="25" customFormat="1" ht="30" customHeight="1" x14ac:dyDescent="0.2">
      <c r="A553" s="66" t="s">
        <v>422</v>
      </c>
      <c r="B553" s="59" t="s">
        <v>420</v>
      </c>
      <c r="C553" s="60" t="s">
        <v>414</v>
      </c>
      <c r="D553" s="61" t="s">
        <v>11</v>
      </c>
      <c r="E553" s="68" t="s">
        <v>181</v>
      </c>
      <c r="F553" s="86"/>
      <c r="G553" s="149"/>
      <c r="H553" s="64">
        <f t="shared" si="72"/>
        <v>0</v>
      </c>
      <c r="I553" s="65"/>
      <c r="J553" s="24" t="str">
        <f t="shared" ca="1" si="65"/>
        <v/>
      </c>
      <c r="K553" s="15" t="str">
        <f t="shared" si="69"/>
        <v>E049Relocation of Existing Catch PitCW 2130-R12each</v>
      </c>
      <c r="L553" s="16">
        <f>MATCH(K553,'Pay Items'!$K$1:$K$647,0)</f>
        <v>553</v>
      </c>
      <c r="M553" s="17" t="str">
        <f t="shared" ca="1" si="66"/>
        <v>F0</v>
      </c>
      <c r="N553" s="17" t="str">
        <f t="shared" ca="1" si="67"/>
        <v>C2</v>
      </c>
      <c r="O553" s="17" t="str">
        <f t="shared" ca="1" si="68"/>
        <v>C2</v>
      </c>
    </row>
    <row r="554" spans="1:15" s="25" customFormat="1" ht="30" customHeight="1" x14ac:dyDescent="0.2">
      <c r="A554" s="66" t="s">
        <v>423</v>
      </c>
      <c r="B554" s="59" t="s">
        <v>475</v>
      </c>
      <c r="C554" s="60" t="s">
        <v>22</v>
      </c>
      <c r="D554" s="61" t="s">
        <v>11</v>
      </c>
      <c r="E554" s="68" t="s">
        <v>181</v>
      </c>
      <c r="F554" s="86"/>
      <c r="G554" s="149"/>
      <c r="H554" s="64">
        <f t="shared" si="72"/>
        <v>0</v>
      </c>
      <c r="I554" s="65"/>
      <c r="J554" s="24" t="str">
        <f t="shared" ca="1" si="65"/>
        <v/>
      </c>
      <c r="K554" s="15" t="str">
        <f t="shared" si="69"/>
        <v>E050Abandoning Existing Drainage InletsCW 2130-R12each</v>
      </c>
      <c r="L554" s="16">
        <f>MATCH(K554,'Pay Items'!$K$1:$K$647,0)</f>
        <v>554</v>
      </c>
      <c r="M554" s="17" t="str">
        <f t="shared" ca="1" si="66"/>
        <v>F0</v>
      </c>
      <c r="N554" s="17" t="str">
        <f t="shared" ca="1" si="67"/>
        <v>C2</v>
      </c>
      <c r="O554" s="17" t="str">
        <f t="shared" ca="1" si="68"/>
        <v>C2</v>
      </c>
    </row>
    <row r="555" spans="1:15" s="25" customFormat="1" ht="30" customHeight="1" x14ac:dyDescent="0.2">
      <c r="A555" s="66" t="s">
        <v>0</v>
      </c>
      <c r="B555" s="59" t="s">
        <v>534</v>
      </c>
      <c r="C555" s="60" t="s">
        <v>1</v>
      </c>
      <c r="D555" s="61" t="s">
        <v>1562</v>
      </c>
      <c r="E555" s="68" t="s">
        <v>181</v>
      </c>
      <c r="F555" s="86"/>
      <c r="G555" s="149"/>
      <c r="H555" s="64">
        <f t="shared" si="72"/>
        <v>0</v>
      </c>
      <c r="I555" s="65" t="s">
        <v>2</v>
      </c>
      <c r="J555" s="24" t="str">
        <f t="shared" ca="1" si="65"/>
        <v/>
      </c>
      <c r="K555" s="15" t="str">
        <f t="shared" si="69"/>
        <v>E050ACatch Basin CleaningCW 2140-R5each</v>
      </c>
      <c r="L555" s="16">
        <f>MATCH(K555,'Pay Items'!$K$1:$K$647,0)</f>
        <v>555</v>
      </c>
      <c r="M555" s="17" t="str">
        <f t="shared" ca="1" si="66"/>
        <v>F0</v>
      </c>
      <c r="N555" s="17" t="str">
        <f t="shared" ca="1" si="67"/>
        <v>C2</v>
      </c>
      <c r="O555" s="17" t="str">
        <f t="shared" ca="1" si="68"/>
        <v>C2</v>
      </c>
    </row>
    <row r="556" spans="1:15" s="25" customFormat="1" ht="30" customHeight="1" x14ac:dyDescent="0.2">
      <c r="A556" s="66" t="s">
        <v>424</v>
      </c>
      <c r="B556" s="59" t="s">
        <v>605</v>
      </c>
      <c r="C556" s="60" t="s">
        <v>302</v>
      </c>
      <c r="D556" s="61" t="s">
        <v>12</v>
      </c>
      <c r="E556" s="68" t="s">
        <v>182</v>
      </c>
      <c r="F556" s="86"/>
      <c r="G556" s="149"/>
      <c r="H556" s="64">
        <f t="shared" si="72"/>
        <v>0</v>
      </c>
      <c r="I556" s="65"/>
      <c r="J556" s="24" t="str">
        <f t="shared" ca="1" si="65"/>
        <v/>
      </c>
      <c r="K556" s="15" t="str">
        <f t="shared" si="69"/>
        <v>E051Installation of SubdrainsCW 3120-R4m</v>
      </c>
      <c r="L556" s="16">
        <f>MATCH(K556,'Pay Items'!$K$1:$K$647,0)</f>
        <v>556</v>
      </c>
      <c r="M556" s="17" t="str">
        <f t="shared" ca="1" si="66"/>
        <v>F0</v>
      </c>
      <c r="N556" s="17" t="str">
        <f t="shared" ca="1" si="67"/>
        <v>C2</v>
      </c>
      <c r="O556" s="17" t="str">
        <f t="shared" ca="1" si="68"/>
        <v>C2</v>
      </c>
    </row>
    <row r="557" spans="1:15" s="29" customFormat="1" ht="30" customHeight="1" x14ac:dyDescent="0.2">
      <c r="A557" s="66" t="s">
        <v>890</v>
      </c>
      <c r="B557" s="59" t="s">
        <v>666</v>
      </c>
      <c r="C557" s="109" t="s">
        <v>904</v>
      </c>
      <c r="D557" s="61" t="s">
        <v>943</v>
      </c>
      <c r="E557" s="68"/>
      <c r="F557" s="86"/>
      <c r="G557" s="150"/>
      <c r="H557" s="97"/>
      <c r="I557" s="65"/>
      <c r="J557" s="24" t="str">
        <f t="shared" ca="1" si="65"/>
        <v>LOCKED</v>
      </c>
      <c r="K557" s="15" t="str">
        <f t="shared" si="69"/>
        <v>E052sCorrugated Steel Pipe Culvert - SupplyCW 3610-R5</v>
      </c>
      <c r="L557" s="16">
        <f>MATCH(K557,'Pay Items'!$K$1:$K$647,0)</f>
        <v>557</v>
      </c>
      <c r="M557" s="17" t="str">
        <f t="shared" ca="1" si="66"/>
        <v>F0</v>
      </c>
      <c r="N557" s="17" t="str">
        <f t="shared" ca="1" si="67"/>
        <v>G</v>
      </c>
      <c r="O557" s="17" t="str">
        <f t="shared" ca="1" si="68"/>
        <v>C2</v>
      </c>
    </row>
    <row r="558" spans="1:15" s="25" customFormat="1" ht="30" customHeight="1" x14ac:dyDescent="0.2">
      <c r="A558" s="66" t="s">
        <v>841</v>
      </c>
      <c r="B558" s="71" t="s">
        <v>338</v>
      </c>
      <c r="C558" s="60" t="s">
        <v>1493</v>
      </c>
      <c r="D558" s="61"/>
      <c r="E558" s="68" t="s">
        <v>182</v>
      </c>
      <c r="F558" s="86"/>
      <c r="G558" s="149"/>
      <c r="H558" s="64">
        <f t="shared" ref="H558:H563" si="73">ROUND(G558*F558,2)</f>
        <v>0</v>
      </c>
      <c r="I558" s="65" t="s">
        <v>1494</v>
      </c>
      <c r="J558" s="24" t="str">
        <f t="shared" ca="1" si="65"/>
        <v/>
      </c>
      <c r="K558" s="15" t="str">
        <f t="shared" si="69"/>
        <v>E053s(250 mm, ^ gauge, ^)m</v>
      </c>
      <c r="L558" s="16">
        <f>MATCH(K558,'Pay Items'!$K$1:$K$647,0)</f>
        <v>558</v>
      </c>
      <c r="M558" s="17" t="str">
        <f t="shared" ca="1" si="66"/>
        <v>F0</v>
      </c>
      <c r="N558" s="17" t="str">
        <f t="shared" ca="1" si="67"/>
        <v>C2</v>
      </c>
      <c r="O558" s="17" t="str">
        <f t="shared" ca="1" si="68"/>
        <v>C2</v>
      </c>
    </row>
    <row r="559" spans="1:15" s="25" customFormat="1" ht="30" customHeight="1" x14ac:dyDescent="0.2">
      <c r="A559" s="66" t="s">
        <v>901</v>
      </c>
      <c r="B559" s="71" t="s">
        <v>338</v>
      </c>
      <c r="C559" s="60" t="s">
        <v>1495</v>
      </c>
      <c r="D559" s="61"/>
      <c r="E559" s="68" t="s">
        <v>182</v>
      </c>
      <c r="F559" s="86"/>
      <c r="G559" s="149"/>
      <c r="H559" s="64">
        <f t="shared" si="73"/>
        <v>0</v>
      </c>
      <c r="I559" s="65" t="s">
        <v>1494</v>
      </c>
      <c r="J559" s="24" t="str">
        <f t="shared" ca="1" si="65"/>
        <v/>
      </c>
      <c r="K559" s="15" t="str">
        <f t="shared" si="69"/>
        <v>E053As(300 mm, ^ gauge, ^)m</v>
      </c>
      <c r="L559" s="16">
        <f>MATCH(K559,'Pay Items'!$K$1:$K$647,0)</f>
        <v>559</v>
      </c>
      <c r="M559" s="17" t="str">
        <f t="shared" ca="1" si="66"/>
        <v>F0</v>
      </c>
      <c r="N559" s="17" t="str">
        <f t="shared" ca="1" si="67"/>
        <v>C2</v>
      </c>
      <c r="O559" s="17" t="str">
        <f t="shared" ca="1" si="68"/>
        <v>C2</v>
      </c>
    </row>
    <row r="560" spans="1:15" s="25" customFormat="1" ht="30" customHeight="1" x14ac:dyDescent="0.2">
      <c r="A560" s="66" t="s">
        <v>842</v>
      </c>
      <c r="B560" s="71" t="s">
        <v>339</v>
      </c>
      <c r="C560" s="60" t="s">
        <v>1496</v>
      </c>
      <c r="D560" s="61"/>
      <c r="E560" s="68" t="s">
        <v>182</v>
      </c>
      <c r="F560" s="86"/>
      <c r="G560" s="149"/>
      <c r="H560" s="64">
        <f t="shared" si="73"/>
        <v>0</v>
      </c>
      <c r="I560" s="65" t="s">
        <v>1494</v>
      </c>
      <c r="J560" s="24" t="str">
        <f t="shared" ca="1" si="65"/>
        <v/>
      </c>
      <c r="K560" s="15" t="str">
        <f t="shared" si="69"/>
        <v>E054s(375 mm,^ gauge, ^)m</v>
      </c>
      <c r="L560" s="16">
        <f>MATCH(K560,'Pay Items'!$K$1:$K$647,0)</f>
        <v>560</v>
      </c>
      <c r="M560" s="17" t="str">
        <f t="shared" ca="1" si="66"/>
        <v>F0</v>
      </c>
      <c r="N560" s="17" t="str">
        <f t="shared" ca="1" si="67"/>
        <v>C2</v>
      </c>
      <c r="O560" s="17" t="str">
        <f t="shared" ca="1" si="68"/>
        <v>C2</v>
      </c>
    </row>
    <row r="561" spans="1:15" s="25" customFormat="1" ht="30" customHeight="1" x14ac:dyDescent="0.2">
      <c r="A561" s="66" t="s">
        <v>843</v>
      </c>
      <c r="B561" s="71" t="s">
        <v>340</v>
      </c>
      <c r="C561" s="60" t="s">
        <v>1497</v>
      </c>
      <c r="D561" s="61"/>
      <c r="E561" s="68" t="s">
        <v>182</v>
      </c>
      <c r="F561" s="86"/>
      <c r="G561" s="149"/>
      <c r="H561" s="64">
        <f t="shared" si="73"/>
        <v>0</v>
      </c>
      <c r="I561" s="65" t="s">
        <v>1494</v>
      </c>
      <c r="J561" s="24" t="str">
        <f t="shared" ca="1" si="65"/>
        <v/>
      </c>
      <c r="K561" s="15" t="str">
        <f t="shared" si="69"/>
        <v>E055s(450 mm,^ gauge, ^)m</v>
      </c>
      <c r="L561" s="16">
        <f>MATCH(K561,'Pay Items'!$K$1:$K$647,0)</f>
        <v>561</v>
      </c>
      <c r="M561" s="17" t="str">
        <f t="shared" ca="1" si="66"/>
        <v>F0</v>
      </c>
      <c r="N561" s="17" t="str">
        <f t="shared" ca="1" si="67"/>
        <v>C2</v>
      </c>
      <c r="O561" s="17" t="str">
        <f t="shared" ca="1" si="68"/>
        <v>C2</v>
      </c>
    </row>
    <row r="562" spans="1:15" s="25" customFormat="1" ht="30" customHeight="1" x14ac:dyDescent="0.2">
      <c r="A562" s="66" t="s">
        <v>844</v>
      </c>
      <c r="B562" s="71" t="s">
        <v>341</v>
      </c>
      <c r="C562" s="60" t="s">
        <v>1498</v>
      </c>
      <c r="D562" s="61"/>
      <c r="E562" s="68" t="s">
        <v>182</v>
      </c>
      <c r="F562" s="86"/>
      <c r="G562" s="149"/>
      <c r="H562" s="64">
        <f t="shared" si="73"/>
        <v>0</v>
      </c>
      <c r="I562" s="65" t="s">
        <v>1494</v>
      </c>
      <c r="J562" s="24" t="str">
        <f t="shared" ca="1" si="65"/>
        <v/>
      </c>
      <c r="K562" s="15" t="str">
        <f t="shared" si="69"/>
        <v>E056s(600 mm,^ gauge, ^)m</v>
      </c>
      <c r="L562" s="16">
        <f>MATCH(K562,'Pay Items'!$K$1:$K$647,0)</f>
        <v>562</v>
      </c>
      <c r="M562" s="17" t="str">
        <f t="shared" ca="1" si="66"/>
        <v>F0</v>
      </c>
      <c r="N562" s="17" t="str">
        <f t="shared" ca="1" si="67"/>
        <v>C2</v>
      </c>
      <c r="O562" s="17" t="str">
        <f t="shared" ca="1" si="68"/>
        <v>C2</v>
      </c>
    </row>
    <row r="563" spans="1:15" s="25" customFormat="1" ht="30" customHeight="1" x14ac:dyDescent="0.2">
      <c r="A563" s="66" t="s">
        <v>845</v>
      </c>
      <c r="B563" s="71" t="s">
        <v>342</v>
      </c>
      <c r="C563" s="60" t="s">
        <v>1499</v>
      </c>
      <c r="D563" s="61"/>
      <c r="E563" s="68" t="s">
        <v>182</v>
      </c>
      <c r="F563" s="86"/>
      <c r="G563" s="149"/>
      <c r="H563" s="64">
        <f t="shared" si="73"/>
        <v>0</v>
      </c>
      <c r="I563" s="65" t="s">
        <v>1494</v>
      </c>
      <c r="J563" s="24" t="str">
        <f t="shared" ca="1" si="65"/>
        <v/>
      </c>
      <c r="K563" s="15" t="str">
        <f t="shared" si="69"/>
        <v>E057s(^ mm, ^ gauge, ^)m</v>
      </c>
      <c r="L563" s="16">
        <f>MATCH(K563,'Pay Items'!$K$1:$K$647,0)</f>
        <v>563</v>
      </c>
      <c r="M563" s="17" t="str">
        <f t="shared" ca="1" si="66"/>
        <v>F0</v>
      </c>
      <c r="N563" s="17" t="str">
        <f t="shared" ca="1" si="67"/>
        <v>C2</v>
      </c>
      <c r="O563" s="17" t="str">
        <f t="shared" ca="1" si="68"/>
        <v>C2</v>
      </c>
    </row>
    <row r="564" spans="1:15" s="29" customFormat="1" ht="30" customHeight="1" x14ac:dyDescent="0.2">
      <c r="A564" s="66" t="s">
        <v>846</v>
      </c>
      <c r="B564" s="59" t="s">
        <v>667</v>
      </c>
      <c r="C564" s="109" t="s">
        <v>905</v>
      </c>
      <c r="D564" s="61" t="s">
        <v>943</v>
      </c>
      <c r="E564" s="68"/>
      <c r="F564" s="86"/>
      <c r="G564" s="150"/>
      <c r="H564" s="97"/>
      <c r="I564" s="65"/>
      <c r="J564" s="24" t="str">
        <f t="shared" ca="1" si="65"/>
        <v>LOCKED</v>
      </c>
      <c r="K564" s="15" t="str">
        <f t="shared" si="69"/>
        <v>E057iCorrugated Steel Pipe Culvert - InstallCW 3610-R5</v>
      </c>
      <c r="L564" s="16">
        <f>MATCH(K564,'Pay Items'!$K$1:$K$647,0)</f>
        <v>564</v>
      </c>
      <c r="M564" s="17" t="str">
        <f t="shared" ca="1" si="66"/>
        <v>F0</v>
      </c>
      <c r="N564" s="17" t="str">
        <f t="shared" ca="1" si="67"/>
        <v>G</v>
      </c>
      <c r="O564" s="17" t="str">
        <f t="shared" ca="1" si="68"/>
        <v>C2</v>
      </c>
    </row>
    <row r="565" spans="1:15" s="25" customFormat="1" ht="30" customHeight="1" x14ac:dyDescent="0.2">
      <c r="A565" s="66" t="s">
        <v>847</v>
      </c>
      <c r="B565" s="71" t="s">
        <v>338</v>
      </c>
      <c r="C565" s="60" t="s">
        <v>1493</v>
      </c>
      <c r="D565" s="61"/>
      <c r="E565" s="68" t="s">
        <v>182</v>
      </c>
      <c r="F565" s="86"/>
      <c r="G565" s="149"/>
      <c r="H565" s="64">
        <f t="shared" ref="H565:H570" si="74">ROUND(G565*F565,2)</f>
        <v>0</v>
      </c>
      <c r="I565" s="65" t="s">
        <v>1494</v>
      </c>
      <c r="J565" s="24" t="str">
        <f t="shared" ref="J565:J628" ca="1" si="75">IF(CELL("protect",$G565)=1, "LOCKED", "")</f>
        <v/>
      </c>
      <c r="K565" s="15" t="str">
        <f t="shared" si="69"/>
        <v>E058i(250 mm, ^ gauge, ^)m</v>
      </c>
      <c r="L565" s="16">
        <f>MATCH(K565,'Pay Items'!$K$1:$K$647,0)</f>
        <v>565</v>
      </c>
      <c r="M565" s="17" t="str">
        <f t="shared" ref="M565:M628" ca="1" si="76">CELL("format",$F565)</f>
        <v>F0</v>
      </c>
      <c r="N565" s="17" t="str">
        <f t="shared" ref="N565:N628" ca="1" si="77">CELL("format",$G565)</f>
        <v>C2</v>
      </c>
      <c r="O565" s="17" t="str">
        <f t="shared" ref="O565:O628" ca="1" si="78">CELL("format",$H565)</f>
        <v>C2</v>
      </c>
    </row>
    <row r="566" spans="1:15" s="25" customFormat="1" ht="30" customHeight="1" x14ac:dyDescent="0.2">
      <c r="A566" s="66" t="s">
        <v>902</v>
      </c>
      <c r="B566" s="71" t="s">
        <v>338</v>
      </c>
      <c r="C566" s="60" t="s">
        <v>1495</v>
      </c>
      <c r="D566" s="61"/>
      <c r="E566" s="68" t="s">
        <v>182</v>
      </c>
      <c r="F566" s="86"/>
      <c r="G566" s="149"/>
      <c r="H566" s="64">
        <f t="shared" si="74"/>
        <v>0</v>
      </c>
      <c r="I566" s="65" t="s">
        <v>1494</v>
      </c>
      <c r="J566" s="24" t="str">
        <f t="shared" ca="1" si="75"/>
        <v/>
      </c>
      <c r="K566" s="15" t="str">
        <f t="shared" ref="K566:K629" si="79">CLEAN(CONCATENATE(TRIM($A566),TRIM($C566),IF(LEFT($D566)&lt;&gt;"E",TRIM($D566),),TRIM($E566)))</f>
        <v>E058Ai(300 mm, ^ gauge, ^)m</v>
      </c>
      <c r="L566" s="16">
        <f>MATCH(K566,'Pay Items'!$K$1:$K$647,0)</f>
        <v>566</v>
      </c>
      <c r="M566" s="17" t="str">
        <f t="shared" ca="1" si="76"/>
        <v>F0</v>
      </c>
      <c r="N566" s="17" t="str">
        <f t="shared" ca="1" si="77"/>
        <v>C2</v>
      </c>
      <c r="O566" s="17" t="str">
        <f t="shared" ca="1" si="78"/>
        <v>C2</v>
      </c>
    </row>
    <row r="567" spans="1:15" s="25" customFormat="1" ht="30" customHeight="1" x14ac:dyDescent="0.2">
      <c r="A567" s="66" t="s">
        <v>848</v>
      </c>
      <c r="B567" s="71" t="s">
        <v>339</v>
      </c>
      <c r="C567" s="60" t="s">
        <v>1500</v>
      </c>
      <c r="D567" s="61"/>
      <c r="E567" s="68" t="s">
        <v>182</v>
      </c>
      <c r="F567" s="86"/>
      <c r="G567" s="149"/>
      <c r="H567" s="64">
        <f t="shared" si="74"/>
        <v>0</v>
      </c>
      <c r="I567" s="65" t="s">
        <v>1494</v>
      </c>
      <c r="J567" s="24" t="str">
        <f t="shared" ca="1" si="75"/>
        <v/>
      </c>
      <c r="K567" s="15" t="str">
        <f t="shared" si="79"/>
        <v>E059i(375 mm, ^ gauge, ^)m</v>
      </c>
      <c r="L567" s="16">
        <f>MATCH(K567,'Pay Items'!$K$1:$K$647,0)</f>
        <v>567</v>
      </c>
      <c r="M567" s="17" t="str">
        <f t="shared" ca="1" si="76"/>
        <v>F0</v>
      </c>
      <c r="N567" s="17" t="str">
        <f t="shared" ca="1" si="77"/>
        <v>C2</v>
      </c>
      <c r="O567" s="17" t="str">
        <f t="shared" ca="1" si="78"/>
        <v>C2</v>
      </c>
    </row>
    <row r="568" spans="1:15" s="25" customFormat="1" ht="30" customHeight="1" x14ac:dyDescent="0.2">
      <c r="A568" s="66" t="s">
        <v>849</v>
      </c>
      <c r="B568" s="71" t="s">
        <v>340</v>
      </c>
      <c r="C568" s="60" t="s">
        <v>1501</v>
      </c>
      <c r="D568" s="61"/>
      <c r="E568" s="68" t="s">
        <v>182</v>
      </c>
      <c r="F568" s="86"/>
      <c r="G568" s="149"/>
      <c r="H568" s="64">
        <f t="shared" si="74"/>
        <v>0</v>
      </c>
      <c r="I568" s="65" t="s">
        <v>1494</v>
      </c>
      <c r="J568" s="24" t="str">
        <f t="shared" ca="1" si="75"/>
        <v/>
      </c>
      <c r="K568" s="15" t="str">
        <f t="shared" si="79"/>
        <v>E060i(450 mm, ^ gauge, ^)m</v>
      </c>
      <c r="L568" s="16">
        <f>MATCH(K568,'Pay Items'!$K$1:$K$647,0)</f>
        <v>568</v>
      </c>
      <c r="M568" s="17" t="str">
        <f t="shared" ca="1" si="76"/>
        <v>F0</v>
      </c>
      <c r="N568" s="17" t="str">
        <f t="shared" ca="1" si="77"/>
        <v>C2</v>
      </c>
      <c r="O568" s="17" t="str">
        <f t="shared" ca="1" si="78"/>
        <v>C2</v>
      </c>
    </row>
    <row r="569" spans="1:15" s="25" customFormat="1" ht="30" customHeight="1" x14ac:dyDescent="0.2">
      <c r="A569" s="66" t="s">
        <v>850</v>
      </c>
      <c r="B569" s="71" t="s">
        <v>341</v>
      </c>
      <c r="C569" s="60" t="s">
        <v>1502</v>
      </c>
      <c r="D569" s="61"/>
      <c r="E569" s="68" t="s">
        <v>182</v>
      </c>
      <c r="F569" s="86"/>
      <c r="G569" s="149"/>
      <c r="H569" s="64">
        <f t="shared" si="74"/>
        <v>0</v>
      </c>
      <c r="I569" s="65" t="s">
        <v>1494</v>
      </c>
      <c r="J569" s="24" t="str">
        <f t="shared" ca="1" si="75"/>
        <v/>
      </c>
      <c r="K569" s="15" t="str">
        <f t="shared" si="79"/>
        <v>E061i(600 mm, ^ gauge, ^)m</v>
      </c>
      <c r="L569" s="16">
        <f>MATCH(K569,'Pay Items'!$K$1:$K$647,0)</f>
        <v>569</v>
      </c>
      <c r="M569" s="17" t="str">
        <f t="shared" ca="1" si="76"/>
        <v>F0</v>
      </c>
      <c r="N569" s="17" t="str">
        <f t="shared" ca="1" si="77"/>
        <v>C2</v>
      </c>
      <c r="O569" s="17" t="str">
        <f t="shared" ca="1" si="78"/>
        <v>C2</v>
      </c>
    </row>
    <row r="570" spans="1:15" s="25" customFormat="1" ht="30" customHeight="1" x14ac:dyDescent="0.2">
      <c r="A570" s="66" t="s">
        <v>851</v>
      </c>
      <c r="B570" s="71" t="s">
        <v>342</v>
      </c>
      <c r="C570" s="60" t="s">
        <v>1499</v>
      </c>
      <c r="D570" s="61"/>
      <c r="E570" s="68" t="s">
        <v>182</v>
      </c>
      <c r="F570" s="86"/>
      <c r="G570" s="149"/>
      <c r="H570" s="64">
        <f t="shared" si="74"/>
        <v>0</v>
      </c>
      <c r="I570" s="65" t="s">
        <v>1494</v>
      </c>
      <c r="J570" s="24" t="str">
        <f t="shared" ca="1" si="75"/>
        <v/>
      </c>
      <c r="K570" s="15" t="str">
        <f t="shared" si="79"/>
        <v>E062i(^ mm, ^ gauge, ^)m</v>
      </c>
      <c r="L570" s="16">
        <f>MATCH(K570,'Pay Items'!$K$1:$K$647,0)</f>
        <v>570</v>
      </c>
      <c r="M570" s="17" t="str">
        <f t="shared" ca="1" si="76"/>
        <v>F0</v>
      </c>
      <c r="N570" s="17" t="str">
        <f t="shared" ca="1" si="77"/>
        <v>C2</v>
      </c>
      <c r="O570" s="17" t="str">
        <f t="shared" ca="1" si="78"/>
        <v>C2</v>
      </c>
    </row>
    <row r="571" spans="1:15" s="29" customFormat="1" ht="39.950000000000003" customHeight="1" x14ac:dyDescent="0.2">
      <c r="A571" s="66" t="s">
        <v>882</v>
      </c>
      <c r="B571" s="59" t="s">
        <v>668</v>
      </c>
      <c r="C571" s="109" t="s">
        <v>456</v>
      </c>
      <c r="D571" s="61" t="s">
        <v>943</v>
      </c>
      <c r="E571" s="68"/>
      <c r="F571" s="86"/>
      <c r="G571" s="150"/>
      <c r="H571" s="97"/>
      <c r="I571" s="65"/>
      <c r="J571" s="24" t="str">
        <f t="shared" ca="1" si="75"/>
        <v>LOCKED</v>
      </c>
      <c r="K571" s="15" t="str">
        <f t="shared" si="79"/>
        <v>E062sPrecast Concrete Pipe Culvert - SupplyCW 3610-R5</v>
      </c>
      <c r="L571" s="16">
        <f>MATCH(K571,'Pay Items'!$K$1:$K$647,0)</f>
        <v>571</v>
      </c>
      <c r="M571" s="17" t="str">
        <f t="shared" ca="1" si="76"/>
        <v>F0</v>
      </c>
      <c r="N571" s="17" t="str">
        <f t="shared" ca="1" si="77"/>
        <v>G</v>
      </c>
      <c r="O571" s="17" t="str">
        <f t="shared" ca="1" si="78"/>
        <v>C2</v>
      </c>
    </row>
    <row r="572" spans="1:15" s="25" customFormat="1" ht="30" customHeight="1" x14ac:dyDescent="0.2">
      <c r="A572" s="66" t="s">
        <v>883</v>
      </c>
      <c r="B572" s="71" t="s">
        <v>338</v>
      </c>
      <c r="C572" s="60" t="s">
        <v>1503</v>
      </c>
      <c r="D572" s="61"/>
      <c r="E572" s="68" t="s">
        <v>182</v>
      </c>
      <c r="F572" s="86"/>
      <c r="G572" s="149"/>
      <c r="H572" s="64">
        <f>ROUND(G572*F572,2)</f>
        <v>0</v>
      </c>
      <c r="I572" s="110" t="s">
        <v>1467</v>
      </c>
      <c r="J572" s="24" t="str">
        <f t="shared" ca="1" si="75"/>
        <v/>
      </c>
      <c r="K572" s="15" t="str">
        <f t="shared" si="79"/>
        <v>E063s^ mmm</v>
      </c>
      <c r="L572" s="16">
        <f>MATCH(K572,'Pay Items'!$K$1:$K$647,0)</f>
        <v>572</v>
      </c>
      <c r="M572" s="17" t="str">
        <f t="shared" ca="1" si="76"/>
        <v>F0</v>
      </c>
      <c r="N572" s="17" t="str">
        <f t="shared" ca="1" si="77"/>
        <v>C2</v>
      </c>
      <c r="O572" s="17" t="str">
        <f t="shared" ca="1" si="78"/>
        <v>C2</v>
      </c>
    </row>
    <row r="573" spans="1:15" s="29" customFormat="1" ht="30" customHeight="1" x14ac:dyDescent="0.2">
      <c r="A573" s="66" t="s">
        <v>884</v>
      </c>
      <c r="B573" s="59" t="s">
        <v>3</v>
      </c>
      <c r="C573" s="109" t="s">
        <v>457</v>
      </c>
      <c r="D573" s="61" t="s">
        <v>943</v>
      </c>
      <c r="E573" s="68"/>
      <c r="F573" s="86"/>
      <c r="G573" s="64"/>
      <c r="H573" s="64"/>
      <c r="I573" s="70"/>
      <c r="J573" s="24" t="str">
        <f t="shared" ca="1" si="75"/>
        <v>LOCKED</v>
      </c>
      <c r="K573" s="15" t="str">
        <f t="shared" si="79"/>
        <v>E064iPrecast Concrete Pipe Culvert - InstallCW 3610-R5</v>
      </c>
      <c r="L573" s="16">
        <f>MATCH(K573,'Pay Items'!$K$1:$K$647,0)</f>
        <v>573</v>
      </c>
      <c r="M573" s="17" t="str">
        <f t="shared" ca="1" si="76"/>
        <v>F0</v>
      </c>
      <c r="N573" s="17" t="str">
        <f t="shared" ca="1" si="77"/>
        <v>C2</v>
      </c>
      <c r="O573" s="17" t="str">
        <f t="shared" ca="1" si="78"/>
        <v>C2</v>
      </c>
    </row>
    <row r="574" spans="1:15" s="25" customFormat="1" ht="30" customHeight="1" x14ac:dyDescent="0.2">
      <c r="A574" s="66" t="s">
        <v>885</v>
      </c>
      <c r="B574" s="71" t="s">
        <v>338</v>
      </c>
      <c r="C574" s="60" t="s">
        <v>1503</v>
      </c>
      <c r="D574" s="61"/>
      <c r="E574" s="68" t="s">
        <v>182</v>
      </c>
      <c r="F574" s="86"/>
      <c r="G574" s="149"/>
      <c r="H574" s="64">
        <f>ROUND(G574*F574,2)</f>
        <v>0</v>
      </c>
      <c r="I574" s="110" t="s">
        <v>1467</v>
      </c>
      <c r="J574" s="24" t="str">
        <f t="shared" ca="1" si="75"/>
        <v/>
      </c>
      <c r="K574" s="15" t="str">
        <f t="shared" si="79"/>
        <v>E065i^ mmm</v>
      </c>
      <c r="L574" s="16">
        <f>MATCH(K574,'Pay Items'!$K$1:$K$647,0)</f>
        <v>574</v>
      </c>
      <c r="M574" s="17" t="str">
        <f t="shared" ca="1" si="76"/>
        <v>F0</v>
      </c>
      <c r="N574" s="17" t="str">
        <f t="shared" ca="1" si="77"/>
        <v>C2</v>
      </c>
      <c r="O574" s="17" t="str">
        <f t="shared" ca="1" si="78"/>
        <v>C2</v>
      </c>
    </row>
    <row r="575" spans="1:15" s="29" customFormat="1" ht="39.950000000000003" customHeight="1" x14ac:dyDescent="0.2">
      <c r="A575" s="66" t="s">
        <v>906</v>
      </c>
      <c r="B575" s="59" t="s">
        <v>913</v>
      </c>
      <c r="C575" s="109" t="s">
        <v>907</v>
      </c>
      <c r="D575" s="61" t="s">
        <v>943</v>
      </c>
      <c r="E575" s="68"/>
      <c r="F575" s="86"/>
      <c r="G575" s="150"/>
      <c r="H575" s="97"/>
      <c r="I575" s="65"/>
      <c r="J575" s="24" t="str">
        <f t="shared" ca="1" si="75"/>
        <v>LOCKED</v>
      </c>
      <c r="K575" s="15" t="str">
        <f t="shared" si="79"/>
        <v>E065iAHigh Density Polyethylene Pipe - SupplyCW 3610-R5</v>
      </c>
      <c r="L575" s="16">
        <f>MATCH(K575,'Pay Items'!$K$1:$K$647,0)</f>
        <v>575</v>
      </c>
      <c r="M575" s="17" t="str">
        <f t="shared" ca="1" si="76"/>
        <v>F0</v>
      </c>
      <c r="N575" s="17" t="str">
        <f t="shared" ca="1" si="77"/>
        <v>G</v>
      </c>
      <c r="O575" s="17" t="str">
        <f t="shared" ca="1" si="78"/>
        <v>C2</v>
      </c>
    </row>
    <row r="576" spans="1:15" s="25" customFormat="1" ht="30" customHeight="1" x14ac:dyDescent="0.2">
      <c r="A576" s="66" t="s">
        <v>908</v>
      </c>
      <c r="B576" s="71" t="s">
        <v>338</v>
      </c>
      <c r="C576" s="60" t="s">
        <v>1504</v>
      </c>
      <c r="D576" s="61"/>
      <c r="E576" s="68" t="s">
        <v>182</v>
      </c>
      <c r="F576" s="86"/>
      <c r="G576" s="149"/>
      <c r="H576" s="64">
        <f>ROUND(G576*F576,2)</f>
        <v>0</v>
      </c>
      <c r="I576" s="65" t="s">
        <v>1505</v>
      </c>
      <c r="J576" s="24" t="str">
        <f t="shared" ca="1" si="75"/>
        <v/>
      </c>
      <c r="K576" s="15" t="str">
        <f t="shared" si="79"/>
        <v>E065iB(^ mm)m</v>
      </c>
      <c r="L576" s="16">
        <f>MATCH(K576,'Pay Items'!$K$1:$K$647,0)</f>
        <v>576</v>
      </c>
      <c r="M576" s="17" t="str">
        <f t="shared" ca="1" si="76"/>
        <v>F0</v>
      </c>
      <c r="N576" s="17" t="str">
        <f t="shared" ca="1" si="77"/>
        <v>C2</v>
      </c>
      <c r="O576" s="17" t="str">
        <f t="shared" ca="1" si="78"/>
        <v>C2</v>
      </c>
    </row>
    <row r="577" spans="1:15" s="29" customFormat="1" ht="36" customHeight="1" x14ac:dyDescent="0.2">
      <c r="A577" s="66" t="s">
        <v>909</v>
      </c>
      <c r="B577" s="59" t="s">
        <v>916</v>
      </c>
      <c r="C577" s="109" t="s">
        <v>910</v>
      </c>
      <c r="D577" s="61" t="s">
        <v>943</v>
      </c>
      <c r="E577" s="68"/>
      <c r="F577" s="86"/>
      <c r="G577" s="150"/>
      <c r="H577" s="97"/>
      <c r="I577" s="65"/>
      <c r="J577" s="24" t="str">
        <f t="shared" ca="1" si="75"/>
        <v>LOCKED</v>
      </c>
      <c r="K577" s="15" t="str">
        <f t="shared" si="79"/>
        <v>E065iCHigh Density Polyethylene Pipe - InstallCW 3610-R5</v>
      </c>
      <c r="L577" s="16">
        <f>MATCH(K577,'Pay Items'!$K$1:$K$647,0)</f>
        <v>577</v>
      </c>
      <c r="M577" s="17" t="str">
        <f t="shared" ca="1" si="76"/>
        <v>F0</v>
      </c>
      <c r="N577" s="17" t="str">
        <f t="shared" ca="1" si="77"/>
        <v>G</v>
      </c>
      <c r="O577" s="17" t="str">
        <f t="shared" ca="1" si="78"/>
        <v>C2</v>
      </c>
    </row>
    <row r="578" spans="1:15" s="25" customFormat="1" ht="30" customHeight="1" x14ac:dyDescent="0.2">
      <c r="A578" s="66" t="s">
        <v>911</v>
      </c>
      <c r="B578" s="71" t="s">
        <v>338</v>
      </c>
      <c r="C578" s="60" t="s">
        <v>1504</v>
      </c>
      <c r="D578" s="61"/>
      <c r="E578" s="68" t="s">
        <v>182</v>
      </c>
      <c r="F578" s="86"/>
      <c r="G578" s="149"/>
      <c r="H578" s="64">
        <f t="shared" ref="H578:H583" si="80">ROUND(G578*F578,2)</f>
        <v>0</v>
      </c>
      <c r="I578" s="65" t="s">
        <v>1505</v>
      </c>
      <c r="J578" s="24" t="str">
        <f t="shared" ca="1" si="75"/>
        <v/>
      </c>
      <c r="K578" s="15" t="str">
        <f t="shared" si="79"/>
        <v>E065iD(^ mm)m</v>
      </c>
      <c r="L578" s="16">
        <f>MATCH(K578,'Pay Items'!$K$1:$K$647,0)</f>
        <v>578</v>
      </c>
      <c r="M578" s="17" t="str">
        <f t="shared" ca="1" si="76"/>
        <v>F0</v>
      </c>
      <c r="N578" s="17" t="str">
        <f t="shared" ca="1" si="77"/>
        <v>C2</v>
      </c>
      <c r="O578" s="17" t="str">
        <f t="shared" ca="1" si="78"/>
        <v>C2</v>
      </c>
    </row>
    <row r="579" spans="1:15" s="29" customFormat="1" ht="30" customHeight="1" x14ac:dyDescent="0.2">
      <c r="A579" s="66" t="s">
        <v>712</v>
      </c>
      <c r="B579" s="59" t="s">
        <v>918</v>
      </c>
      <c r="C579" s="109" t="s">
        <v>208</v>
      </c>
      <c r="D579" s="61" t="s">
        <v>943</v>
      </c>
      <c r="E579" s="68" t="s">
        <v>181</v>
      </c>
      <c r="F579" s="86"/>
      <c r="G579" s="149"/>
      <c r="H579" s="64">
        <f t="shared" si="80"/>
        <v>0</v>
      </c>
      <c r="I579" s="70"/>
      <c r="J579" s="24" t="str">
        <f t="shared" ca="1" si="75"/>
        <v/>
      </c>
      <c r="K579" s="15" t="str">
        <f t="shared" si="79"/>
        <v>E067Connections to Existing CulvertsCW 3610-R5each</v>
      </c>
      <c r="L579" s="16">
        <f>MATCH(K579,'Pay Items'!$K$1:$K$647,0)</f>
        <v>579</v>
      </c>
      <c r="M579" s="17" t="str">
        <f t="shared" ca="1" si="76"/>
        <v>F0</v>
      </c>
      <c r="N579" s="17" t="str">
        <f t="shared" ca="1" si="77"/>
        <v>C2</v>
      </c>
      <c r="O579" s="17" t="str">
        <f t="shared" ca="1" si="78"/>
        <v>C2</v>
      </c>
    </row>
    <row r="580" spans="1:15" s="25" customFormat="1" ht="39.950000000000003" customHeight="1" x14ac:dyDescent="0.2">
      <c r="A580" s="66" t="s">
        <v>912</v>
      </c>
      <c r="B580" s="59" t="s">
        <v>946</v>
      </c>
      <c r="C580" s="60" t="s">
        <v>914</v>
      </c>
      <c r="D580" s="61" t="s">
        <v>943</v>
      </c>
      <c r="E580" s="68" t="s">
        <v>179</v>
      </c>
      <c r="F580" s="86"/>
      <c r="G580" s="149"/>
      <c r="H580" s="64">
        <f t="shared" si="80"/>
        <v>0</v>
      </c>
      <c r="I580" s="65"/>
      <c r="J580" s="24" t="str">
        <f t="shared" ca="1" si="75"/>
        <v/>
      </c>
      <c r="K580" s="15" t="str">
        <f t="shared" si="79"/>
        <v>E068Plugging and Abandoning of Existing Pipe CulvertsCW 3610-R5m³</v>
      </c>
      <c r="L580" s="16">
        <f>MATCH(K580,'Pay Items'!$K$1:$K$647,0)</f>
        <v>580</v>
      </c>
      <c r="M580" s="17" t="str">
        <f t="shared" ca="1" si="76"/>
        <v>F0</v>
      </c>
      <c r="N580" s="17" t="str">
        <f t="shared" ca="1" si="77"/>
        <v>C2</v>
      </c>
      <c r="O580" s="17" t="str">
        <f t="shared" ca="1" si="78"/>
        <v>C2</v>
      </c>
    </row>
    <row r="581" spans="1:15" s="29" customFormat="1" ht="30" customHeight="1" x14ac:dyDescent="0.2">
      <c r="A581" s="66" t="s">
        <v>915</v>
      </c>
      <c r="B581" s="59" t="s">
        <v>978</v>
      </c>
      <c r="C581" s="109" t="s">
        <v>921</v>
      </c>
      <c r="D581" s="61" t="s">
        <v>943</v>
      </c>
      <c r="E581" s="68" t="s">
        <v>182</v>
      </c>
      <c r="F581" s="86"/>
      <c r="G581" s="149"/>
      <c r="H581" s="64">
        <f t="shared" si="80"/>
        <v>0</v>
      </c>
      <c r="I581" s="70"/>
      <c r="J581" s="24" t="str">
        <f t="shared" ca="1" si="75"/>
        <v/>
      </c>
      <c r="K581" s="15" t="str">
        <f t="shared" si="79"/>
        <v>E069Removal of Existing CulvertsCW 3610-R5m</v>
      </c>
      <c r="L581" s="16">
        <f>MATCH(K581,'Pay Items'!$K$1:$K$647,0)</f>
        <v>581</v>
      </c>
      <c r="M581" s="17" t="str">
        <f t="shared" ca="1" si="76"/>
        <v>F0</v>
      </c>
      <c r="N581" s="17" t="str">
        <f t="shared" ca="1" si="77"/>
        <v>C2</v>
      </c>
      <c r="O581" s="17" t="str">
        <f t="shared" ca="1" si="78"/>
        <v>C2</v>
      </c>
    </row>
    <row r="582" spans="1:15" s="29" customFormat="1" ht="30" customHeight="1" x14ac:dyDescent="0.2">
      <c r="A582" s="66" t="s">
        <v>917</v>
      </c>
      <c r="B582" s="59" t="s">
        <v>1598</v>
      </c>
      <c r="C582" s="109" t="s">
        <v>922</v>
      </c>
      <c r="D582" s="61" t="s">
        <v>943</v>
      </c>
      <c r="E582" s="68" t="s">
        <v>182</v>
      </c>
      <c r="F582" s="86"/>
      <c r="G582" s="149"/>
      <c r="H582" s="64">
        <f t="shared" si="80"/>
        <v>0</v>
      </c>
      <c r="I582" s="70"/>
      <c r="J582" s="24" t="str">
        <f t="shared" ca="1" si="75"/>
        <v/>
      </c>
      <c r="K582" s="15" t="str">
        <f t="shared" si="79"/>
        <v>E070Disposal of Existing CulvertsCW 3610-R5m</v>
      </c>
      <c r="L582" s="16">
        <f>MATCH(K582,'Pay Items'!$K$1:$K$647,0)</f>
        <v>582</v>
      </c>
      <c r="M582" s="17" t="str">
        <f t="shared" ca="1" si="76"/>
        <v>F0</v>
      </c>
      <c r="N582" s="17" t="str">
        <f t="shared" ca="1" si="77"/>
        <v>C2</v>
      </c>
      <c r="O582" s="17" t="str">
        <f t="shared" ca="1" si="78"/>
        <v>C2</v>
      </c>
    </row>
    <row r="583" spans="1:15" s="29" customFormat="1" ht="30" customHeight="1" x14ac:dyDescent="0.2">
      <c r="A583" s="66" t="s">
        <v>944</v>
      </c>
      <c r="B583" s="59" t="s">
        <v>1599</v>
      </c>
      <c r="C583" s="111" t="s">
        <v>945</v>
      </c>
      <c r="D583" s="67" t="s">
        <v>943</v>
      </c>
      <c r="E583" s="68" t="s">
        <v>181</v>
      </c>
      <c r="F583" s="86"/>
      <c r="G583" s="149"/>
      <c r="H583" s="64">
        <f t="shared" si="80"/>
        <v>0</v>
      </c>
      <c r="I583" s="70"/>
      <c r="J583" s="24" t="str">
        <f t="shared" ca="1" si="75"/>
        <v/>
      </c>
      <c r="K583" s="15" t="str">
        <f t="shared" si="79"/>
        <v>E071Culvert End MarkersCW 3610-R5each</v>
      </c>
      <c r="L583" s="16">
        <f>MATCH(K583,'Pay Items'!$K$1:$K$647,0)</f>
        <v>583</v>
      </c>
      <c r="M583" s="17" t="str">
        <f t="shared" ca="1" si="76"/>
        <v>F0</v>
      </c>
      <c r="N583" s="17" t="str">
        <f t="shared" ca="1" si="77"/>
        <v>C2</v>
      </c>
      <c r="O583" s="17" t="str">
        <f t="shared" ca="1" si="78"/>
        <v>C2</v>
      </c>
    </row>
    <row r="584" spans="1:15" s="29" customFormat="1" ht="39.950000000000003" customHeight="1" x14ac:dyDescent="0.2">
      <c r="A584" s="66" t="s">
        <v>977</v>
      </c>
      <c r="B584" s="59" t="s">
        <v>1600</v>
      </c>
      <c r="C584" s="111" t="s">
        <v>979</v>
      </c>
      <c r="D584" s="67" t="s">
        <v>1506</v>
      </c>
      <c r="E584" s="68"/>
      <c r="F584" s="86"/>
      <c r="G584" s="64"/>
      <c r="H584" s="64"/>
      <c r="I584" s="70"/>
      <c r="J584" s="24" t="str">
        <f t="shared" ca="1" si="75"/>
        <v>LOCKED</v>
      </c>
      <c r="K584" s="15" t="str">
        <f t="shared" si="79"/>
        <v>E072Watermain and Water Service Insulation</v>
      </c>
      <c r="L584" s="16">
        <f>MATCH(K584,'Pay Items'!$K$1:$K$647,0)</f>
        <v>584</v>
      </c>
      <c r="M584" s="17" t="str">
        <f t="shared" ca="1" si="76"/>
        <v>F0</v>
      </c>
      <c r="N584" s="17" t="str">
        <f t="shared" ca="1" si="77"/>
        <v>C2</v>
      </c>
      <c r="O584" s="17" t="str">
        <f t="shared" ca="1" si="78"/>
        <v>C2</v>
      </c>
    </row>
    <row r="585" spans="1:15" s="29" customFormat="1" ht="30" customHeight="1" x14ac:dyDescent="0.2">
      <c r="A585" s="66" t="s">
        <v>980</v>
      </c>
      <c r="B585" s="78" t="s">
        <v>338</v>
      </c>
      <c r="C585" s="60" t="s">
        <v>1507</v>
      </c>
      <c r="D585" s="67" t="s">
        <v>1508</v>
      </c>
      <c r="E585" s="68" t="s">
        <v>178</v>
      </c>
      <c r="F585" s="86"/>
      <c r="G585" s="149"/>
      <c r="H585" s="64">
        <f>ROUND(G585*F585,2)</f>
        <v>0</v>
      </c>
      <c r="I585" s="70" t="s">
        <v>1222</v>
      </c>
      <c r="J585" s="24" t="str">
        <f t="shared" ca="1" si="75"/>
        <v/>
      </c>
      <c r="K585" s="15" t="str">
        <f t="shared" si="79"/>
        <v>E073Pipe Under Roadway ExcavationSD-018m²</v>
      </c>
      <c r="L585" s="16">
        <f>MATCH(K585,'Pay Items'!$K$1:$K$647,0)</f>
        <v>585</v>
      </c>
      <c r="M585" s="17" t="str">
        <f t="shared" ca="1" si="76"/>
        <v>F0</v>
      </c>
      <c r="N585" s="17" t="str">
        <f t="shared" ca="1" si="77"/>
        <v>C2</v>
      </c>
      <c r="O585" s="17" t="str">
        <f t="shared" ca="1" si="78"/>
        <v>C2</v>
      </c>
    </row>
    <row r="586" spans="1:15" s="25" customFormat="1" ht="30" customHeight="1" thickBot="1" x14ac:dyDescent="0.25">
      <c r="A586" s="135" t="str">
        <f>A585</f>
        <v>E073</v>
      </c>
      <c r="B586" s="34" t="s">
        <v>204</v>
      </c>
      <c r="C586" s="48" t="s">
        <v>205</v>
      </c>
      <c r="D586" s="49"/>
      <c r="E586" s="50"/>
      <c r="F586" s="131"/>
      <c r="G586" s="151"/>
      <c r="H586" s="138">
        <f>SUM(H442:H585)</f>
        <v>0</v>
      </c>
      <c r="I586" s="132"/>
      <c r="J586" s="24" t="str">
        <f t="shared" ca="1" si="75"/>
        <v>LOCKED</v>
      </c>
      <c r="K586" s="15" t="str">
        <f t="shared" si="79"/>
        <v>E073LAST USED CODE FOR SECTION</v>
      </c>
      <c r="L586" s="16">
        <f>MATCH(K586,'Pay Items'!$K$1:$K$647,0)</f>
        <v>586</v>
      </c>
      <c r="M586" s="17" t="str">
        <f t="shared" ca="1" si="76"/>
        <v>F0</v>
      </c>
      <c r="N586" s="17" t="str">
        <f t="shared" ca="1" si="77"/>
        <v>G</v>
      </c>
      <c r="O586" s="17" t="str">
        <f t="shared" ca="1" si="78"/>
        <v>C2</v>
      </c>
    </row>
    <row r="587" spans="1:15" s="25" customFormat="1" ht="30" customHeight="1" thickTop="1" x14ac:dyDescent="0.25">
      <c r="A587" s="56"/>
      <c r="B587" s="43" t="s">
        <v>596</v>
      </c>
      <c r="C587" s="44" t="s">
        <v>201</v>
      </c>
      <c r="D587" s="28"/>
      <c r="E587" s="28"/>
      <c r="F587" s="28"/>
      <c r="G587" s="148"/>
      <c r="H587" s="46"/>
      <c r="I587" s="47"/>
      <c r="J587" s="24" t="str">
        <f t="shared" ca="1" si="75"/>
        <v>LOCKED</v>
      </c>
      <c r="K587" s="15" t="str">
        <f t="shared" si="79"/>
        <v>ADJUSTMENTS</v>
      </c>
      <c r="L587" s="16">
        <f>MATCH(K587,'Pay Items'!$K$1:$K$647,0)</f>
        <v>587</v>
      </c>
      <c r="M587" s="17" t="str">
        <f t="shared" ca="1" si="76"/>
        <v>F0</v>
      </c>
      <c r="N587" s="17" t="str">
        <f t="shared" ca="1" si="77"/>
        <v>G</v>
      </c>
      <c r="O587" s="17" t="str">
        <f t="shared" ca="1" si="78"/>
        <v>F2</v>
      </c>
    </row>
    <row r="588" spans="1:15" s="25" customFormat="1" ht="39.950000000000003" customHeight="1" x14ac:dyDescent="0.2">
      <c r="A588" s="66" t="s">
        <v>230</v>
      </c>
      <c r="B588" s="59" t="s">
        <v>135</v>
      </c>
      <c r="C588" s="100" t="s">
        <v>1042</v>
      </c>
      <c r="D588" s="101" t="s">
        <v>1041</v>
      </c>
      <c r="E588" s="68" t="s">
        <v>181</v>
      </c>
      <c r="F588" s="86"/>
      <c r="G588" s="149"/>
      <c r="H588" s="64">
        <f>ROUND(G588*F588,2)</f>
        <v>0</v>
      </c>
      <c r="I588" s="65"/>
      <c r="J588" s="24" t="str">
        <f t="shared" ca="1" si="75"/>
        <v/>
      </c>
      <c r="K588" s="15" t="str">
        <f t="shared" si="79"/>
        <v>F001Adjustment of Manholes/Catch Basins FramesCW 3210-R8each</v>
      </c>
      <c r="L588" s="16">
        <f>MATCH(K588,'Pay Items'!$K$1:$K$647,0)</f>
        <v>588</v>
      </c>
      <c r="M588" s="17" t="str">
        <f t="shared" ca="1" si="76"/>
        <v>F0</v>
      </c>
      <c r="N588" s="17" t="str">
        <f t="shared" ca="1" si="77"/>
        <v>C2</v>
      </c>
      <c r="O588" s="17" t="str">
        <f t="shared" ca="1" si="78"/>
        <v>C2</v>
      </c>
    </row>
    <row r="589" spans="1:15" s="25" customFormat="1" ht="30" customHeight="1" x14ac:dyDescent="0.2">
      <c r="A589" s="66" t="s">
        <v>231</v>
      </c>
      <c r="B589" s="59" t="s">
        <v>136</v>
      </c>
      <c r="C589" s="60" t="s">
        <v>669</v>
      </c>
      <c r="D589" s="61" t="s">
        <v>11</v>
      </c>
      <c r="E589" s="68"/>
      <c r="F589" s="86"/>
      <c r="G589" s="64"/>
      <c r="H589" s="97"/>
      <c r="I589" s="65"/>
      <c r="J589" s="24" t="str">
        <f t="shared" ca="1" si="75"/>
        <v>LOCKED</v>
      </c>
      <c r="K589" s="15" t="str">
        <f t="shared" si="79"/>
        <v>F002Replacing Existing RisersCW 2130-R12</v>
      </c>
      <c r="L589" s="16">
        <f>MATCH(K589,'Pay Items'!$K$1:$K$647,0)</f>
        <v>589</v>
      </c>
      <c r="M589" s="17" t="str">
        <f t="shared" ca="1" si="76"/>
        <v>F0</v>
      </c>
      <c r="N589" s="17" t="str">
        <f t="shared" ca="1" si="77"/>
        <v>C2</v>
      </c>
      <c r="O589" s="17" t="str">
        <f t="shared" ca="1" si="78"/>
        <v>C2</v>
      </c>
    </row>
    <row r="590" spans="1:15" s="25" customFormat="1" ht="30" customHeight="1" x14ac:dyDescent="0.2">
      <c r="A590" s="66" t="s">
        <v>670</v>
      </c>
      <c r="B590" s="71" t="s">
        <v>338</v>
      </c>
      <c r="C590" s="60" t="s">
        <v>680</v>
      </c>
      <c r="D590" s="61"/>
      <c r="E590" s="68" t="s">
        <v>183</v>
      </c>
      <c r="F590" s="99"/>
      <c r="G590" s="149"/>
      <c r="H590" s="64">
        <f>ROUND(G590*F590,2)</f>
        <v>0</v>
      </c>
      <c r="I590" s="65"/>
      <c r="J590" s="24" t="str">
        <f t="shared" ca="1" si="75"/>
        <v/>
      </c>
      <c r="K590" s="15" t="str">
        <f t="shared" si="79"/>
        <v>F002APre-cast Concrete Risersvert. m</v>
      </c>
      <c r="L590" s="16">
        <f>MATCH(K590,'Pay Items'!$K$1:$K$647,0)</f>
        <v>590</v>
      </c>
      <c r="M590" s="17" t="str">
        <f t="shared" ca="1" si="76"/>
        <v>F1</v>
      </c>
      <c r="N590" s="17" t="str">
        <f t="shared" ca="1" si="77"/>
        <v>C2</v>
      </c>
      <c r="O590" s="17" t="str">
        <f t="shared" ca="1" si="78"/>
        <v>C2</v>
      </c>
    </row>
    <row r="591" spans="1:15" s="25" customFormat="1" ht="30" customHeight="1" x14ac:dyDescent="0.2">
      <c r="A591" s="66" t="s">
        <v>671</v>
      </c>
      <c r="B591" s="71" t="s">
        <v>339</v>
      </c>
      <c r="C591" s="60" t="s">
        <v>681</v>
      </c>
      <c r="D591" s="61"/>
      <c r="E591" s="68" t="s">
        <v>183</v>
      </c>
      <c r="F591" s="99"/>
      <c r="G591" s="149"/>
      <c r="H591" s="64">
        <f>ROUND(G591*F591,2)</f>
        <v>0</v>
      </c>
      <c r="I591" s="65"/>
      <c r="J591" s="24" t="str">
        <f t="shared" ca="1" si="75"/>
        <v/>
      </c>
      <c r="K591" s="15" t="str">
        <f t="shared" si="79"/>
        <v>F002BBrick Risersvert. m</v>
      </c>
      <c r="L591" s="16">
        <f>MATCH(K591,'Pay Items'!$K$1:$K$647,0)</f>
        <v>591</v>
      </c>
      <c r="M591" s="17" t="str">
        <f t="shared" ca="1" si="76"/>
        <v>F1</v>
      </c>
      <c r="N591" s="17" t="str">
        <f t="shared" ca="1" si="77"/>
        <v>C2</v>
      </c>
      <c r="O591" s="17" t="str">
        <f t="shared" ca="1" si="78"/>
        <v>C2</v>
      </c>
    </row>
    <row r="592" spans="1:15" s="25" customFormat="1" ht="30" customHeight="1" x14ac:dyDescent="0.2">
      <c r="A592" s="66" t="s">
        <v>672</v>
      </c>
      <c r="B592" s="71" t="s">
        <v>340</v>
      </c>
      <c r="C592" s="60" t="s">
        <v>682</v>
      </c>
      <c r="D592" s="61"/>
      <c r="E592" s="68" t="s">
        <v>183</v>
      </c>
      <c r="F592" s="99"/>
      <c r="G592" s="149"/>
      <c r="H592" s="64">
        <f>ROUND(G592*F592,2)</f>
        <v>0</v>
      </c>
      <c r="I592" s="65"/>
      <c r="J592" s="24" t="str">
        <f t="shared" ca="1" si="75"/>
        <v/>
      </c>
      <c r="K592" s="15" t="str">
        <f t="shared" si="79"/>
        <v>F002CCast-in-place Concretevert. m</v>
      </c>
      <c r="L592" s="16">
        <f>MATCH(K592,'Pay Items'!$K$1:$K$647,0)</f>
        <v>592</v>
      </c>
      <c r="M592" s="17" t="str">
        <f t="shared" ca="1" si="76"/>
        <v>F1</v>
      </c>
      <c r="N592" s="17" t="str">
        <f t="shared" ca="1" si="77"/>
        <v>C2</v>
      </c>
      <c r="O592" s="17" t="str">
        <f t="shared" ca="1" si="78"/>
        <v>C2</v>
      </c>
    </row>
    <row r="593" spans="1:15" s="25" customFormat="1" ht="30" customHeight="1" x14ac:dyDescent="0.2">
      <c r="A593" s="66" t="s">
        <v>232</v>
      </c>
      <c r="B593" s="59" t="s">
        <v>137</v>
      </c>
      <c r="C593" s="100" t="s">
        <v>1198</v>
      </c>
      <c r="D593" s="101" t="s">
        <v>1041</v>
      </c>
      <c r="E593" s="68"/>
      <c r="F593" s="86"/>
      <c r="G593" s="150"/>
      <c r="H593" s="97"/>
      <c r="I593" s="65"/>
      <c r="J593" s="24" t="str">
        <f t="shared" ca="1" si="75"/>
        <v>LOCKED</v>
      </c>
      <c r="K593" s="15" t="str">
        <f t="shared" si="79"/>
        <v>F003Lifter Rings (AP-010)CW 3210-R8</v>
      </c>
      <c r="L593" s="16">
        <f>MATCH(K593,'Pay Items'!$K$1:$K$647,0)</f>
        <v>593</v>
      </c>
      <c r="M593" s="17" t="str">
        <f t="shared" ca="1" si="76"/>
        <v>F0</v>
      </c>
      <c r="N593" s="17" t="str">
        <f t="shared" ca="1" si="77"/>
        <v>G</v>
      </c>
      <c r="O593" s="17" t="str">
        <f t="shared" ca="1" si="78"/>
        <v>C2</v>
      </c>
    </row>
    <row r="594" spans="1:15" s="25" customFormat="1" ht="30" customHeight="1" x14ac:dyDescent="0.2">
      <c r="A594" s="66" t="s">
        <v>233</v>
      </c>
      <c r="B594" s="71" t="s">
        <v>338</v>
      </c>
      <c r="C594" s="60" t="s">
        <v>863</v>
      </c>
      <c r="D594" s="61"/>
      <c r="E594" s="68" t="s">
        <v>181</v>
      </c>
      <c r="F594" s="86"/>
      <c r="G594" s="149"/>
      <c r="H594" s="64">
        <f t="shared" ref="H594:H614" si="81">ROUND(G594*F594,2)</f>
        <v>0</v>
      </c>
      <c r="I594" s="65"/>
      <c r="J594" s="24" t="str">
        <f t="shared" ca="1" si="75"/>
        <v/>
      </c>
      <c r="K594" s="15" t="str">
        <f t="shared" si="79"/>
        <v>F00438 mmeach</v>
      </c>
      <c r="L594" s="16">
        <f>MATCH(K594,'Pay Items'!$K$1:$K$647,0)</f>
        <v>594</v>
      </c>
      <c r="M594" s="17" t="str">
        <f t="shared" ca="1" si="76"/>
        <v>F0</v>
      </c>
      <c r="N594" s="17" t="str">
        <f t="shared" ca="1" si="77"/>
        <v>C2</v>
      </c>
      <c r="O594" s="17" t="str">
        <f t="shared" ca="1" si="78"/>
        <v>C2</v>
      </c>
    </row>
    <row r="595" spans="1:15" s="25" customFormat="1" ht="30" customHeight="1" x14ac:dyDescent="0.2">
      <c r="A595" s="66" t="s">
        <v>234</v>
      </c>
      <c r="B595" s="71" t="s">
        <v>339</v>
      </c>
      <c r="C595" s="60" t="s">
        <v>864</v>
      </c>
      <c r="D595" s="61"/>
      <c r="E595" s="68" t="s">
        <v>181</v>
      </c>
      <c r="F595" s="86"/>
      <c r="G595" s="149"/>
      <c r="H595" s="64">
        <f t="shared" si="81"/>
        <v>0</v>
      </c>
      <c r="I595" s="65"/>
      <c r="J595" s="24" t="str">
        <f t="shared" ca="1" si="75"/>
        <v/>
      </c>
      <c r="K595" s="15" t="str">
        <f t="shared" si="79"/>
        <v>F00551 mmeach</v>
      </c>
      <c r="L595" s="16">
        <f>MATCH(K595,'Pay Items'!$K$1:$K$647,0)</f>
        <v>595</v>
      </c>
      <c r="M595" s="17" t="str">
        <f t="shared" ca="1" si="76"/>
        <v>F0</v>
      </c>
      <c r="N595" s="17" t="str">
        <f t="shared" ca="1" si="77"/>
        <v>C2</v>
      </c>
      <c r="O595" s="17" t="str">
        <f t="shared" ca="1" si="78"/>
        <v>C2</v>
      </c>
    </row>
    <row r="596" spans="1:15" s="25" customFormat="1" ht="30" customHeight="1" x14ac:dyDescent="0.2">
      <c r="A596" s="66" t="s">
        <v>235</v>
      </c>
      <c r="B596" s="71" t="s">
        <v>340</v>
      </c>
      <c r="C596" s="60" t="s">
        <v>865</v>
      </c>
      <c r="D596" s="61"/>
      <c r="E596" s="68" t="s">
        <v>181</v>
      </c>
      <c r="F596" s="86"/>
      <c r="G596" s="149"/>
      <c r="H596" s="64">
        <f t="shared" si="81"/>
        <v>0</v>
      </c>
      <c r="I596" s="65"/>
      <c r="J596" s="24" t="str">
        <f t="shared" ca="1" si="75"/>
        <v/>
      </c>
      <c r="K596" s="15" t="str">
        <f t="shared" si="79"/>
        <v>F00664 mmeach</v>
      </c>
      <c r="L596" s="16">
        <f>MATCH(K596,'Pay Items'!$K$1:$K$647,0)</f>
        <v>596</v>
      </c>
      <c r="M596" s="17" t="str">
        <f t="shared" ca="1" si="76"/>
        <v>F0</v>
      </c>
      <c r="N596" s="17" t="str">
        <f t="shared" ca="1" si="77"/>
        <v>C2</v>
      </c>
      <c r="O596" s="17" t="str">
        <f t="shared" ca="1" si="78"/>
        <v>C2</v>
      </c>
    </row>
    <row r="597" spans="1:15" s="25" customFormat="1" ht="30" customHeight="1" x14ac:dyDescent="0.2">
      <c r="A597" s="66" t="s">
        <v>236</v>
      </c>
      <c r="B597" s="71" t="s">
        <v>341</v>
      </c>
      <c r="C597" s="60" t="s">
        <v>866</v>
      </c>
      <c r="D597" s="61"/>
      <c r="E597" s="68" t="s">
        <v>181</v>
      </c>
      <c r="F597" s="86"/>
      <c r="G597" s="149"/>
      <c r="H597" s="64">
        <f t="shared" si="81"/>
        <v>0</v>
      </c>
      <c r="I597" s="65"/>
      <c r="J597" s="24" t="str">
        <f t="shared" ca="1" si="75"/>
        <v/>
      </c>
      <c r="K597" s="15" t="str">
        <f t="shared" si="79"/>
        <v>F00776 mmeach</v>
      </c>
      <c r="L597" s="16">
        <f>MATCH(K597,'Pay Items'!$K$1:$K$647,0)</f>
        <v>597</v>
      </c>
      <c r="M597" s="17" t="str">
        <f t="shared" ca="1" si="76"/>
        <v>F0</v>
      </c>
      <c r="N597" s="17" t="str">
        <f t="shared" ca="1" si="77"/>
        <v>C2</v>
      </c>
      <c r="O597" s="17" t="str">
        <f t="shared" ca="1" si="78"/>
        <v>C2</v>
      </c>
    </row>
    <row r="598" spans="1:15" s="25" customFormat="1" ht="30" customHeight="1" x14ac:dyDescent="0.2">
      <c r="A598" s="66" t="s">
        <v>237</v>
      </c>
      <c r="B598" s="59" t="s">
        <v>138</v>
      </c>
      <c r="C598" s="60" t="s">
        <v>585</v>
      </c>
      <c r="D598" s="101" t="s">
        <v>1041</v>
      </c>
      <c r="E598" s="68" t="s">
        <v>181</v>
      </c>
      <c r="F598" s="86"/>
      <c r="G598" s="149"/>
      <c r="H598" s="64">
        <f t="shared" si="81"/>
        <v>0</v>
      </c>
      <c r="I598" s="65"/>
      <c r="J598" s="24" t="str">
        <f t="shared" ca="1" si="75"/>
        <v/>
      </c>
      <c r="K598" s="15" t="str">
        <f t="shared" si="79"/>
        <v>F009Adjustment of Valve BoxesCW 3210-R8each</v>
      </c>
      <c r="L598" s="16">
        <f>MATCH(K598,'Pay Items'!$K$1:$K$647,0)</f>
        <v>598</v>
      </c>
      <c r="M598" s="17" t="str">
        <f t="shared" ca="1" si="76"/>
        <v>F0</v>
      </c>
      <c r="N598" s="17" t="str">
        <f t="shared" ca="1" si="77"/>
        <v>C2</v>
      </c>
      <c r="O598" s="17" t="str">
        <f t="shared" ca="1" si="78"/>
        <v>C2</v>
      </c>
    </row>
    <row r="599" spans="1:15" s="25" customFormat="1" ht="30" customHeight="1" x14ac:dyDescent="0.2">
      <c r="A599" s="66" t="s">
        <v>445</v>
      </c>
      <c r="B599" s="59" t="s">
        <v>139</v>
      </c>
      <c r="C599" s="60" t="s">
        <v>587</v>
      </c>
      <c r="D599" s="101" t="s">
        <v>1041</v>
      </c>
      <c r="E599" s="68" t="s">
        <v>181</v>
      </c>
      <c r="F599" s="86"/>
      <c r="G599" s="149"/>
      <c r="H599" s="64">
        <f t="shared" si="81"/>
        <v>0</v>
      </c>
      <c r="I599" s="65"/>
      <c r="J599" s="24" t="str">
        <f t="shared" ca="1" si="75"/>
        <v/>
      </c>
      <c r="K599" s="15" t="str">
        <f t="shared" si="79"/>
        <v>F010Valve Box ExtensionsCW 3210-R8each</v>
      </c>
      <c r="L599" s="16">
        <f>MATCH(K599,'Pay Items'!$K$1:$K$647,0)</f>
        <v>599</v>
      </c>
      <c r="M599" s="17" t="str">
        <f t="shared" ca="1" si="76"/>
        <v>F0</v>
      </c>
      <c r="N599" s="17" t="str">
        <f t="shared" ca="1" si="77"/>
        <v>C2</v>
      </c>
      <c r="O599" s="17" t="str">
        <f t="shared" ca="1" si="78"/>
        <v>C2</v>
      </c>
    </row>
    <row r="600" spans="1:15" s="25" customFormat="1" ht="30" customHeight="1" x14ac:dyDescent="0.2">
      <c r="A600" s="66" t="s">
        <v>238</v>
      </c>
      <c r="B600" s="59" t="s">
        <v>567</v>
      </c>
      <c r="C600" s="60" t="s">
        <v>586</v>
      </c>
      <c r="D600" s="101" t="s">
        <v>1041</v>
      </c>
      <c r="E600" s="68" t="s">
        <v>181</v>
      </c>
      <c r="F600" s="86"/>
      <c r="G600" s="149"/>
      <c r="H600" s="64">
        <f t="shared" si="81"/>
        <v>0</v>
      </c>
      <c r="I600" s="65"/>
      <c r="J600" s="24" t="str">
        <f t="shared" ca="1" si="75"/>
        <v/>
      </c>
      <c r="K600" s="15" t="str">
        <f t="shared" si="79"/>
        <v>F011Adjustment of Curb Stop BoxesCW 3210-R8each</v>
      </c>
      <c r="L600" s="16">
        <f>MATCH(K600,'Pay Items'!$K$1:$K$647,0)</f>
        <v>600</v>
      </c>
      <c r="M600" s="17" t="str">
        <f t="shared" ca="1" si="76"/>
        <v>F0</v>
      </c>
      <c r="N600" s="17" t="str">
        <f t="shared" ca="1" si="77"/>
        <v>C2</v>
      </c>
      <c r="O600" s="17" t="str">
        <f t="shared" ca="1" si="78"/>
        <v>C2</v>
      </c>
    </row>
    <row r="601" spans="1:15" s="25" customFormat="1" ht="30" customHeight="1" x14ac:dyDescent="0.2">
      <c r="A601" s="104" t="s">
        <v>241</v>
      </c>
      <c r="B601" s="112" t="s">
        <v>140</v>
      </c>
      <c r="C601" s="100" t="s">
        <v>588</v>
      </c>
      <c r="D601" s="101" t="s">
        <v>1041</v>
      </c>
      <c r="E601" s="106" t="s">
        <v>181</v>
      </c>
      <c r="F601" s="113"/>
      <c r="G601" s="153"/>
      <c r="H601" s="114">
        <f t="shared" si="81"/>
        <v>0</v>
      </c>
      <c r="I601" s="65"/>
      <c r="J601" s="24" t="str">
        <f t="shared" ca="1" si="75"/>
        <v/>
      </c>
      <c r="K601" s="15" t="str">
        <f t="shared" si="79"/>
        <v>F018Curb Stop ExtensionsCW 3210-R8each</v>
      </c>
      <c r="L601" s="16">
        <f>MATCH(K601,'Pay Items'!$K$1:$K$647,0)</f>
        <v>601</v>
      </c>
      <c r="M601" s="17" t="str">
        <f t="shared" ca="1" si="76"/>
        <v>F0</v>
      </c>
      <c r="N601" s="17" t="str">
        <f t="shared" ca="1" si="77"/>
        <v>C2</v>
      </c>
      <c r="O601" s="17" t="str">
        <f t="shared" ca="1" si="78"/>
        <v>C2</v>
      </c>
    </row>
    <row r="602" spans="1:15" s="25" customFormat="1" ht="30" customHeight="1" x14ac:dyDescent="0.2">
      <c r="A602" s="66" t="s">
        <v>239</v>
      </c>
      <c r="B602" s="59" t="s">
        <v>141</v>
      </c>
      <c r="C602" s="100" t="s">
        <v>1509</v>
      </c>
      <c r="D602" s="101" t="s">
        <v>1043</v>
      </c>
      <c r="E602" s="68" t="s">
        <v>181</v>
      </c>
      <c r="F602" s="86"/>
      <c r="G602" s="149"/>
      <c r="H602" s="64">
        <f t="shared" si="81"/>
        <v>0</v>
      </c>
      <c r="I602" s="65"/>
      <c r="J602" s="24" t="str">
        <f t="shared" ca="1" si="75"/>
        <v/>
      </c>
      <c r="K602" s="15" t="str">
        <f t="shared" si="79"/>
        <v>F012Curb Inlet Box CoversCW 3210-R8each</v>
      </c>
      <c r="L602" s="16">
        <f>MATCH(K602,'Pay Items'!$K$1:$K$647,0)</f>
        <v>602</v>
      </c>
      <c r="M602" s="17" t="str">
        <f t="shared" ca="1" si="76"/>
        <v>F0</v>
      </c>
      <c r="N602" s="17" t="str">
        <f t="shared" ca="1" si="77"/>
        <v>C2</v>
      </c>
      <c r="O602" s="17" t="str">
        <f t="shared" ca="1" si="78"/>
        <v>C2</v>
      </c>
    </row>
    <row r="603" spans="1:15" s="25" customFormat="1" ht="30" customHeight="1" x14ac:dyDescent="0.2">
      <c r="A603" s="66" t="s">
        <v>87</v>
      </c>
      <c r="B603" s="59" t="s">
        <v>433</v>
      </c>
      <c r="C603" s="100" t="s">
        <v>1510</v>
      </c>
      <c r="D603" s="101" t="s">
        <v>1043</v>
      </c>
      <c r="E603" s="68" t="s">
        <v>181</v>
      </c>
      <c r="F603" s="86"/>
      <c r="G603" s="149"/>
      <c r="H603" s="64">
        <f t="shared" si="81"/>
        <v>0</v>
      </c>
      <c r="I603" s="115"/>
      <c r="J603" s="24" t="str">
        <f t="shared" ca="1" si="75"/>
        <v/>
      </c>
      <c r="K603" s="15" t="str">
        <f t="shared" si="79"/>
        <v>F013Curb Inlet FramesCW 3210-R8each</v>
      </c>
      <c r="L603" s="16">
        <f>MATCH(K603,'Pay Items'!$K$1:$K$647,0)</f>
        <v>603</v>
      </c>
      <c r="M603" s="17" t="str">
        <f t="shared" ca="1" si="76"/>
        <v>F0</v>
      </c>
      <c r="N603" s="17" t="str">
        <f t="shared" ca="1" si="77"/>
        <v>C2</v>
      </c>
      <c r="O603" s="17" t="str">
        <f t="shared" ca="1" si="78"/>
        <v>C2</v>
      </c>
    </row>
    <row r="604" spans="1:15" s="25" customFormat="1" ht="39.950000000000003" customHeight="1" x14ac:dyDescent="0.2">
      <c r="A604" s="66" t="s">
        <v>240</v>
      </c>
      <c r="B604" s="59" t="s">
        <v>142</v>
      </c>
      <c r="C604" s="109" t="s">
        <v>584</v>
      </c>
      <c r="D604" s="101" t="s">
        <v>1041</v>
      </c>
      <c r="E604" s="68" t="s">
        <v>181</v>
      </c>
      <c r="F604" s="86"/>
      <c r="G604" s="149"/>
      <c r="H604" s="64">
        <f t="shared" si="81"/>
        <v>0</v>
      </c>
      <c r="I604" s="65"/>
      <c r="J604" s="24" t="str">
        <f t="shared" ca="1" si="75"/>
        <v/>
      </c>
      <c r="K604" s="15" t="str">
        <f t="shared" si="79"/>
        <v>F014Adjustment of Curb Inlet with New Inlet BoxCW 3210-R8each</v>
      </c>
      <c r="L604" s="16">
        <f>MATCH(K604,'Pay Items'!$K$1:$K$647,0)</f>
        <v>604</v>
      </c>
      <c r="M604" s="17" t="str">
        <f t="shared" ca="1" si="76"/>
        <v>F0</v>
      </c>
      <c r="N604" s="17" t="str">
        <f t="shared" ca="1" si="77"/>
        <v>C2</v>
      </c>
      <c r="O604" s="17" t="str">
        <f t="shared" ca="1" si="78"/>
        <v>C2</v>
      </c>
    </row>
    <row r="605" spans="1:15" s="25" customFormat="1" ht="39.950000000000003" customHeight="1" x14ac:dyDescent="0.2">
      <c r="A605" s="66" t="s">
        <v>88</v>
      </c>
      <c r="B605" s="59" t="s">
        <v>434</v>
      </c>
      <c r="C605" s="100" t="s">
        <v>1050</v>
      </c>
      <c r="D605" s="101" t="s">
        <v>1041</v>
      </c>
      <c r="E605" s="68" t="s">
        <v>181</v>
      </c>
      <c r="F605" s="86"/>
      <c r="G605" s="149"/>
      <c r="H605" s="64">
        <f t="shared" si="81"/>
        <v>0</v>
      </c>
      <c r="I605" s="65"/>
      <c r="J605" s="24" t="str">
        <f t="shared" ca="1" si="75"/>
        <v/>
      </c>
      <c r="K605" s="15" t="str">
        <f t="shared" si="79"/>
        <v>F015Adjustment of Curb and Gutter FramesCW 3210-R8each</v>
      </c>
      <c r="L605" s="16">
        <f>MATCH(K605,'Pay Items'!$K$1:$K$647,0)</f>
        <v>605</v>
      </c>
      <c r="M605" s="17" t="str">
        <f t="shared" ca="1" si="76"/>
        <v>F0</v>
      </c>
      <c r="N605" s="17" t="str">
        <f t="shared" ca="1" si="77"/>
        <v>C2</v>
      </c>
      <c r="O605" s="17" t="str">
        <f t="shared" ca="1" si="78"/>
        <v>C2</v>
      </c>
    </row>
    <row r="606" spans="1:15" s="25" customFormat="1" ht="39.950000000000003" customHeight="1" x14ac:dyDescent="0.2">
      <c r="A606" s="104" t="s">
        <v>23</v>
      </c>
      <c r="B606" s="112" t="s">
        <v>143</v>
      </c>
      <c r="C606" s="103" t="s">
        <v>1199</v>
      </c>
      <c r="D606" s="101" t="s">
        <v>1205</v>
      </c>
      <c r="E606" s="106" t="s">
        <v>181</v>
      </c>
      <c r="F606" s="107"/>
      <c r="G606" s="152"/>
      <c r="H606" s="108">
        <f t="shared" si="81"/>
        <v>0</v>
      </c>
      <c r="I606" s="65"/>
      <c r="J606" s="24" t="str">
        <f t="shared" ca="1" si="75"/>
        <v/>
      </c>
      <c r="K606" s="15" t="str">
        <f t="shared" si="79"/>
        <v>F027Barrier Curb and Gutter Riser Frame and Covereach</v>
      </c>
      <c r="L606" s="16">
        <f>MATCH(K606,'Pay Items'!$K$1:$K$647,0)</f>
        <v>606</v>
      </c>
      <c r="M606" s="17" t="str">
        <f t="shared" ca="1" si="76"/>
        <v>F0</v>
      </c>
      <c r="N606" s="17" t="str">
        <f t="shared" ca="1" si="77"/>
        <v>C2</v>
      </c>
      <c r="O606" s="17" t="str">
        <f t="shared" ca="1" si="78"/>
        <v>C2</v>
      </c>
    </row>
    <row r="607" spans="1:15" s="25" customFormat="1" ht="30" customHeight="1" x14ac:dyDescent="0.2">
      <c r="A607" s="66" t="s">
        <v>432</v>
      </c>
      <c r="B607" s="59" t="s">
        <v>144</v>
      </c>
      <c r="C607" s="60" t="s">
        <v>871</v>
      </c>
      <c r="D607" s="61" t="s">
        <v>1563</v>
      </c>
      <c r="E607" s="68" t="s">
        <v>181</v>
      </c>
      <c r="F607" s="86"/>
      <c r="G607" s="149"/>
      <c r="H607" s="64">
        <f t="shared" si="81"/>
        <v>0</v>
      </c>
      <c r="I607" s="65" t="s">
        <v>14</v>
      </c>
      <c r="J607" s="24" t="str">
        <f t="shared" ca="1" si="75"/>
        <v/>
      </c>
      <c r="K607" s="15" t="str">
        <f t="shared" si="79"/>
        <v>F019Relocating Existing Hydrant - Type ACW 2110-R13each</v>
      </c>
      <c r="L607" s="16">
        <f>MATCH(K607,'Pay Items'!$K$1:$K$647,0)</f>
        <v>607</v>
      </c>
      <c r="M607" s="17" t="str">
        <f t="shared" ca="1" si="76"/>
        <v>F0</v>
      </c>
      <c r="N607" s="17" t="str">
        <f t="shared" ca="1" si="77"/>
        <v>C2</v>
      </c>
      <c r="O607" s="17" t="str">
        <f t="shared" ca="1" si="78"/>
        <v>C2</v>
      </c>
    </row>
    <row r="608" spans="1:15" s="25" customFormat="1" ht="30" customHeight="1" x14ac:dyDescent="0.2">
      <c r="A608" s="66" t="s">
        <v>579</v>
      </c>
      <c r="B608" s="59" t="s">
        <v>976</v>
      </c>
      <c r="C608" s="60" t="s">
        <v>15</v>
      </c>
      <c r="D608" s="61" t="s">
        <v>1563</v>
      </c>
      <c r="E608" s="68" t="s">
        <v>181</v>
      </c>
      <c r="F608" s="86"/>
      <c r="G608" s="149"/>
      <c r="H608" s="64">
        <f t="shared" si="81"/>
        <v>0</v>
      </c>
      <c r="I608" s="65" t="s">
        <v>16</v>
      </c>
      <c r="J608" s="24" t="str">
        <f t="shared" ca="1" si="75"/>
        <v/>
      </c>
      <c r="K608" s="15" t="str">
        <f t="shared" si="79"/>
        <v>F020Relocating Existing Hydrant - Type BCW 2110-R13each</v>
      </c>
      <c r="L608" s="16">
        <f>MATCH(K608,'Pay Items'!$K$1:$K$647,0)</f>
        <v>608</v>
      </c>
      <c r="M608" s="17" t="str">
        <f t="shared" ca="1" si="76"/>
        <v>F0</v>
      </c>
      <c r="N608" s="17" t="str">
        <f t="shared" ca="1" si="77"/>
        <v>C2</v>
      </c>
      <c r="O608" s="17" t="str">
        <f t="shared" ca="1" si="78"/>
        <v>C2</v>
      </c>
    </row>
    <row r="609" spans="1:15" s="25" customFormat="1" ht="30" customHeight="1" x14ac:dyDescent="0.2">
      <c r="A609" s="66" t="s">
        <v>580</v>
      </c>
      <c r="B609" s="59" t="s">
        <v>576</v>
      </c>
      <c r="C609" s="60" t="s">
        <v>1272</v>
      </c>
      <c r="D609" s="61" t="s">
        <v>1563</v>
      </c>
      <c r="E609" s="68" t="s">
        <v>181</v>
      </c>
      <c r="F609" s="86"/>
      <c r="G609" s="149"/>
      <c r="H609" s="64">
        <f t="shared" si="81"/>
        <v>0</v>
      </c>
      <c r="I609" s="65"/>
      <c r="J609" s="24" t="str">
        <f t="shared" ca="1" si="75"/>
        <v/>
      </c>
      <c r="K609" s="15" t="str">
        <f t="shared" si="79"/>
        <v>F022Raising of Existing HydrantCW 2110-R13each</v>
      </c>
      <c r="L609" s="16">
        <f>MATCH(K609,'Pay Items'!$K$1:$K$647,0)</f>
        <v>609</v>
      </c>
      <c r="M609" s="17" t="str">
        <f t="shared" ca="1" si="76"/>
        <v>F0</v>
      </c>
      <c r="N609" s="17" t="str">
        <f t="shared" ca="1" si="77"/>
        <v>C2</v>
      </c>
      <c r="O609" s="17" t="str">
        <f t="shared" ca="1" si="78"/>
        <v>C2</v>
      </c>
    </row>
    <row r="610" spans="1:15" s="25" customFormat="1" ht="39" customHeight="1" x14ac:dyDescent="0.2">
      <c r="A610" s="66" t="s">
        <v>581</v>
      </c>
      <c r="B610" s="59" t="s">
        <v>577</v>
      </c>
      <c r="C610" s="60" t="s">
        <v>8</v>
      </c>
      <c r="D610" s="61" t="s">
        <v>1563</v>
      </c>
      <c r="E610" s="68" t="s">
        <v>181</v>
      </c>
      <c r="F610" s="86"/>
      <c r="G610" s="149"/>
      <c r="H610" s="64">
        <f t="shared" si="81"/>
        <v>0</v>
      </c>
      <c r="I610" s="65"/>
      <c r="J610" s="24" t="str">
        <f t="shared" ca="1" si="75"/>
        <v/>
      </c>
      <c r="K610" s="15" t="str">
        <f t="shared" si="79"/>
        <v>F023Removing and Lowering Existing HydrantCW 2110-R13each</v>
      </c>
      <c r="L610" s="16">
        <f>MATCH(K610,'Pay Items'!$K$1:$K$647,0)</f>
        <v>610</v>
      </c>
      <c r="M610" s="17" t="str">
        <f t="shared" ca="1" si="76"/>
        <v>F0</v>
      </c>
      <c r="N610" s="17" t="str">
        <f t="shared" ca="1" si="77"/>
        <v>C2</v>
      </c>
      <c r="O610" s="17" t="str">
        <f t="shared" ca="1" si="78"/>
        <v>C2</v>
      </c>
    </row>
    <row r="611" spans="1:15" s="25" customFormat="1" ht="39" customHeight="1" x14ac:dyDescent="0.2">
      <c r="A611" s="66" t="s">
        <v>582</v>
      </c>
      <c r="B611" s="59" t="s">
        <v>578</v>
      </c>
      <c r="C611" s="60" t="s">
        <v>17</v>
      </c>
      <c r="D611" s="61" t="s">
        <v>1563</v>
      </c>
      <c r="E611" s="68" t="s">
        <v>181</v>
      </c>
      <c r="F611" s="86"/>
      <c r="G611" s="149"/>
      <c r="H611" s="64">
        <f t="shared" si="81"/>
        <v>0</v>
      </c>
      <c r="I611" s="65"/>
      <c r="J611" s="24" t="str">
        <f t="shared" ca="1" si="75"/>
        <v/>
      </c>
      <c r="K611" s="15" t="str">
        <f t="shared" si="79"/>
        <v>F024Abandonment of Hydrant Tee on Watermains in ServiceCW 2110-R13each</v>
      </c>
      <c r="L611" s="16">
        <f>MATCH(K611,'Pay Items'!$K$1:$K$647,0)</f>
        <v>611</v>
      </c>
      <c r="M611" s="17" t="str">
        <f t="shared" ca="1" si="76"/>
        <v>F0</v>
      </c>
      <c r="N611" s="17" t="str">
        <f t="shared" ca="1" si="77"/>
        <v>C2</v>
      </c>
      <c r="O611" s="17" t="str">
        <f t="shared" ca="1" si="78"/>
        <v>C2</v>
      </c>
    </row>
    <row r="612" spans="1:15" s="25" customFormat="1" ht="30" customHeight="1" x14ac:dyDescent="0.2">
      <c r="A612" s="66" t="s">
        <v>601</v>
      </c>
      <c r="B612" s="59" t="s">
        <v>676</v>
      </c>
      <c r="C612" s="60" t="s">
        <v>603</v>
      </c>
      <c r="D612" s="61" t="s">
        <v>1563</v>
      </c>
      <c r="E612" s="68" t="s">
        <v>181</v>
      </c>
      <c r="F612" s="86"/>
      <c r="G612" s="149"/>
      <c r="H612" s="64">
        <f t="shared" si="81"/>
        <v>0</v>
      </c>
      <c r="I612" s="65"/>
      <c r="J612" s="24" t="str">
        <f t="shared" ca="1" si="75"/>
        <v/>
      </c>
      <c r="K612" s="15" t="str">
        <f t="shared" si="79"/>
        <v>F025Installing New Flat Top ReducerCW 2110-R13each</v>
      </c>
      <c r="L612" s="16">
        <f>MATCH(K612,'Pay Items'!$K$1:$K$647,0)</f>
        <v>612</v>
      </c>
      <c r="M612" s="17" t="str">
        <f t="shared" ca="1" si="76"/>
        <v>F0</v>
      </c>
      <c r="N612" s="17" t="str">
        <f t="shared" ca="1" si="77"/>
        <v>C2</v>
      </c>
      <c r="O612" s="17" t="str">
        <f t="shared" ca="1" si="78"/>
        <v>C2</v>
      </c>
    </row>
    <row r="613" spans="1:15" s="25" customFormat="1" ht="30" customHeight="1" x14ac:dyDescent="0.2">
      <c r="A613" s="66" t="s">
        <v>602</v>
      </c>
      <c r="B613" s="59" t="s">
        <v>1511</v>
      </c>
      <c r="C613" s="60" t="s">
        <v>604</v>
      </c>
      <c r="D613" s="61" t="s">
        <v>1563</v>
      </c>
      <c r="E613" s="68" t="s">
        <v>181</v>
      </c>
      <c r="F613" s="86"/>
      <c r="G613" s="149"/>
      <c r="H613" s="64">
        <f t="shared" si="81"/>
        <v>0</v>
      </c>
      <c r="I613" s="65"/>
      <c r="J613" s="24" t="str">
        <f t="shared" ca="1" si="75"/>
        <v/>
      </c>
      <c r="K613" s="15" t="str">
        <f t="shared" si="79"/>
        <v>F026Replacing Existing Flat Top ReducerCW 2110-R13each</v>
      </c>
      <c r="L613" s="16">
        <f>MATCH(K613,'Pay Items'!$K$1:$K$647,0)</f>
        <v>613</v>
      </c>
      <c r="M613" s="17" t="str">
        <f t="shared" ca="1" si="76"/>
        <v>F0</v>
      </c>
      <c r="N613" s="17" t="str">
        <f t="shared" ca="1" si="77"/>
        <v>C2</v>
      </c>
      <c r="O613" s="17" t="str">
        <f t="shared" ca="1" si="78"/>
        <v>C2</v>
      </c>
    </row>
    <row r="614" spans="1:15" s="25" customFormat="1" ht="39.950000000000003" customHeight="1" x14ac:dyDescent="0.2">
      <c r="A614" s="66" t="s">
        <v>25</v>
      </c>
      <c r="B614" s="59" t="s">
        <v>24</v>
      </c>
      <c r="C614" s="60" t="s">
        <v>26</v>
      </c>
      <c r="D614" s="61" t="s">
        <v>1041</v>
      </c>
      <c r="E614" s="68" t="s">
        <v>181</v>
      </c>
      <c r="F614" s="86"/>
      <c r="G614" s="149"/>
      <c r="H614" s="64">
        <f t="shared" si="81"/>
        <v>0</v>
      </c>
      <c r="I614" s="65"/>
      <c r="J614" s="24" t="str">
        <f t="shared" ca="1" si="75"/>
        <v/>
      </c>
      <c r="K614" s="15" t="str">
        <f t="shared" si="79"/>
        <v>F028Adjustment of Traffic Signal Service Box FramesCW 3210-R8each</v>
      </c>
      <c r="L614" s="16">
        <f>MATCH(K614,'Pay Items'!$K$1:$K$647,0)</f>
        <v>614</v>
      </c>
      <c r="M614" s="17" t="str">
        <f t="shared" ca="1" si="76"/>
        <v>F0</v>
      </c>
      <c r="N614" s="17" t="str">
        <f t="shared" ca="1" si="77"/>
        <v>C2</v>
      </c>
      <c r="O614" s="17" t="str">
        <f t="shared" ca="1" si="78"/>
        <v>C2</v>
      </c>
    </row>
    <row r="615" spans="1:15" s="25" customFormat="1" ht="30" customHeight="1" x14ac:dyDescent="0.2">
      <c r="A615" s="66" t="s">
        <v>25</v>
      </c>
      <c r="B615" s="59" t="s">
        <v>204</v>
      </c>
      <c r="C615" s="60" t="s">
        <v>205</v>
      </c>
      <c r="D615" s="61"/>
      <c r="E615" s="68"/>
      <c r="F615" s="69"/>
      <c r="G615" s="150"/>
      <c r="H615" s="97">
        <f>SUM(H587:H614)</f>
        <v>0</v>
      </c>
      <c r="I615" s="65"/>
      <c r="J615" s="24" t="str">
        <f t="shared" ca="1" si="75"/>
        <v>LOCKED</v>
      </c>
      <c r="K615" s="15" t="str">
        <f t="shared" si="79"/>
        <v>F028LAST USED CODE FOR SECTION</v>
      </c>
      <c r="L615" s="16">
        <f>MATCH(K615,'Pay Items'!$K$1:$K$647,0)</f>
        <v>615</v>
      </c>
      <c r="M615" s="17" t="str">
        <f t="shared" ca="1" si="76"/>
        <v>F0</v>
      </c>
      <c r="N615" s="17" t="str">
        <f t="shared" ca="1" si="77"/>
        <v>G</v>
      </c>
      <c r="O615" s="17" t="str">
        <f t="shared" ca="1" si="78"/>
        <v>C2</v>
      </c>
    </row>
    <row r="616" spans="1:15" s="25" customFormat="1" ht="30" customHeight="1" x14ac:dyDescent="0.25">
      <c r="A616" s="74"/>
      <c r="B616" s="136" t="s">
        <v>597</v>
      </c>
      <c r="C616" s="75" t="s">
        <v>202</v>
      </c>
      <c r="D616" s="76"/>
      <c r="E616" s="76"/>
      <c r="F616" s="76"/>
      <c r="G616" s="150"/>
      <c r="H616" s="77"/>
      <c r="I616" s="65"/>
      <c r="J616" s="24" t="str">
        <f t="shared" ca="1" si="75"/>
        <v>LOCKED</v>
      </c>
      <c r="K616" s="15" t="str">
        <f t="shared" si="79"/>
        <v>LANDSCAPING</v>
      </c>
      <c r="L616" s="16">
        <f>MATCH(K616,'Pay Items'!$K$1:$K$647,0)</f>
        <v>616</v>
      </c>
      <c r="M616" s="17" t="str">
        <f t="shared" ca="1" si="76"/>
        <v>F0</v>
      </c>
      <c r="N616" s="17" t="str">
        <f t="shared" ca="1" si="77"/>
        <v>G</v>
      </c>
      <c r="O616" s="17" t="str">
        <f t="shared" ca="1" si="78"/>
        <v>F2</v>
      </c>
    </row>
    <row r="617" spans="1:15" s="25" customFormat="1" ht="30" customHeight="1" x14ac:dyDescent="0.2">
      <c r="A617" s="73" t="s">
        <v>242</v>
      </c>
      <c r="B617" s="59" t="s">
        <v>145</v>
      </c>
      <c r="C617" s="60" t="s">
        <v>147</v>
      </c>
      <c r="D617" s="61" t="s">
        <v>1513</v>
      </c>
      <c r="E617" s="68"/>
      <c r="F617" s="69"/>
      <c r="G617" s="150"/>
      <c r="H617" s="64"/>
      <c r="I617" s="65"/>
      <c r="J617" s="24" t="str">
        <f t="shared" ca="1" si="75"/>
        <v>LOCKED</v>
      </c>
      <c r="K617" s="15" t="str">
        <f t="shared" si="79"/>
        <v>G001SoddingCW 3510-R10</v>
      </c>
      <c r="L617" s="16">
        <f>MATCH(K617,'Pay Items'!$K$1:$K$647,0)</f>
        <v>617</v>
      </c>
      <c r="M617" s="17" t="str">
        <f t="shared" ca="1" si="76"/>
        <v>F0</v>
      </c>
      <c r="N617" s="17" t="str">
        <f t="shared" ca="1" si="77"/>
        <v>G</v>
      </c>
      <c r="O617" s="17" t="str">
        <f t="shared" ca="1" si="78"/>
        <v>C2</v>
      </c>
    </row>
    <row r="618" spans="1:15" s="25" customFormat="1" ht="30" customHeight="1" x14ac:dyDescent="0.2">
      <c r="A618" s="73" t="s">
        <v>243</v>
      </c>
      <c r="B618" s="71" t="s">
        <v>338</v>
      </c>
      <c r="C618" s="60" t="s">
        <v>867</v>
      </c>
      <c r="D618" s="61"/>
      <c r="E618" s="68" t="s">
        <v>178</v>
      </c>
      <c r="F618" s="69"/>
      <c r="G618" s="149"/>
      <c r="H618" s="64">
        <f>ROUND(G618*F618,2)</f>
        <v>0</v>
      </c>
      <c r="I618" s="98"/>
      <c r="J618" s="24" t="str">
        <f t="shared" ca="1" si="75"/>
        <v/>
      </c>
      <c r="K618" s="15" t="str">
        <f t="shared" si="79"/>
        <v>G002width &lt; 600 mmm²</v>
      </c>
      <c r="L618" s="16">
        <f>MATCH(K618,'Pay Items'!$K$1:$K$647,0)</f>
        <v>618</v>
      </c>
      <c r="M618" s="17" t="str">
        <f t="shared" ca="1" si="76"/>
        <v>F0</v>
      </c>
      <c r="N618" s="17" t="str">
        <f t="shared" ca="1" si="77"/>
        <v>C2</v>
      </c>
      <c r="O618" s="17" t="str">
        <f t="shared" ca="1" si="78"/>
        <v>C2</v>
      </c>
    </row>
    <row r="619" spans="1:15" s="25" customFormat="1" ht="30" customHeight="1" x14ac:dyDescent="0.2">
      <c r="A619" s="73" t="s">
        <v>244</v>
      </c>
      <c r="B619" s="71" t="s">
        <v>339</v>
      </c>
      <c r="C619" s="60" t="s">
        <v>868</v>
      </c>
      <c r="D619" s="61"/>
      <c r="E619" s="68" t="s">
        <v>178</v>
      </c>
      <c r="F619" s="69"/>
      <c r="G619" s="149"/>
      <c r="H619" s="64">
        <f>ROUND(G619*F619,2)</f>
        <v>0</v>
      </c>
      <c r="I619" s="65"/>
      <c r="J619" s="24" t="str">
        <f t="shared" ca="1" si="75"/>
        <v/>
      </c>
      <c r="K619" s="15" t="str">
        <f t="shared" si="79"/>
        <v>G003width &gt; or = 600 mmm²</v>
      </c>
      <c r="L619" s="16">
        <f>MATCH(K619,'Pay Items'!$K$1:$K$647,0)</f>
        <v>619</v>
      </c>
      <c r="M619" s="17" t="str">
        <f t="shared" ca="1" si="76"/>
        <v>F0</v>
      </c>
      <c r="N619" s="17" t="str">
        <f t="shared" ca="1" si="77"/>
        <v>C2</v>
      </c>
      <c r="O619" s="17" t="str">
        <f t="shared" ca="1" si="78"/>
        <v>C2</v>
      </c>
    </row>
    <row r="620" spans="1:15" s="25" customFormat="1" ht="30" customHeight="1" x14ac:dyDescent="0.2">
      <c r="A620" s="73" t="s">
        <v>245</v>
      </c>
      <c r="B620" s="59" t="s">
        <v>146</v>
      </c>
      <c r="C620" s="60" t="s">
        <v>149</v>
      </c>
      <c r="D620" s="61" t="s">
        <v>27</v>
      </c>
      <c r="E620" s="68" t="s">
        <v>178</v>
      </c>
      <c r="F620" s="69"/>
      <c r="G620" s="149"/>
      <c r="H620" s="64">
        <f>ROUND(G620*F620,2)</f>
        <v>0</v>
      </c>
      <c r="I620" s="65"/>
      <c r="J620" s="24" t="str">
        <f t="shared" ca="1" si="75"/>
        <v/>
      </c>
      <c r="K620" s="15" t="str">
        <f t="shared" si="79"/>
        <v>G004SeedingCW 3520-R7m²</v>
      </c>
      <c r="L620" s="16">
        <f>MATCH(K620,'Pay Items'!$K$1:$K$647,0)</f>
        <v>620</v>
      </c>
      <c r="M620" s="17" t="str">
        <f t="shared" ca="1" si="76"/>
        <v>F0</v>
      </c>
      <c r="N620" s="17" t="str">
        <f t="shared" ca="1" si="77"/>
        <v>C2</v>
      </c>
      <c r="O620" s="17" t="str">
        <f t="shared" ca="1" si="78"/>
        <v>C2</v>
      </c>
    </row>
    <row r="621" spans="1:15" s="25" customFormat="1" ht="30" customHeight="1" x14ac:dyDescent="0.2">
      <c r="A621" s="73" t="s">
        <v>852</v>
      </c>
      <c r="B621" s="59" t="s">
        <v>853</v>
      </c>
      <c r="C621" s="60" t="s">
        <v>9</v>
      </c>
      <c r="D621" s="61" t="s">
        <v>5</v>
      </c>
      <c r="E621" s="68" t="s">
        <v>178</v>
      </c>
      <c r="F621" s="69"/>
      <c r="G621" s="149"/>
      <c r="H621" s="64">
        <f>ROUND(G621*F621,2)</f>
        <v>0</v>
      </c>
      <c r="I621" s="65" t="s">
        <v>854</v>
      </c>
      <c r="J621" s="24" t="str">
        <f t="shared" ca="1" si="75"/>
        <v/>
      </c>
      <c r="K621" s="15" t="str">
        <f t="shared" si="79"/>
        <v>G005Salt Tolerant Grass Seedingm²</v>
      </c>
      <c r="L621" s="16">
        <f>MATCH(K621,'Pay Items'!$K$1:$K$647,0)</f>
        <v>621</v>
      </c>
      <c r="M621" s="17" t="str">
        <f t="shared" ca="1" si="76"/>
        <v>F0</v>
      </c>
      <c r="N621" s="17" t="str">
        <f t="shared" ca="1" si="77"/>
        <v>C2</v>
      </c>
      <c r="O621" s="17" t="str">
        <f t="shared" ca="1" si="78"/>
        <v>C2</v>
      </c>
    </row>
    <row r="622" spans="1:15" s="25" customFormat="1" ht="30" customHeight="1" thickBot="1" x14ac:dyDescent="0.25">
      <c r="A622" s="135" t="s">
        <v>852</v>
      </c>
      <c r="B622" s="34" t="s">
        <v>204</v>
      </c>
      <c r="C622" s="48" t="s">
        <v>205</v>
      </c>
      <c r="D622" s="49"/>
      <c r="E622" s="50"/>
      <c r="F622" s="131"/>
      <c r="G622" s="151"/>
      <c r="H622" s="33">
        <f>SUM(H616:H621)</f>
        <v>0</v>
      </c>
      <c r="I622" s="132"/>
      <c r="J622" s="24" t="str">
        <f t="shared" ca="1" si="75"/>
        <v>LOCKED</v>
      </c>
      <c r="K622" s="15" t="str">
        <f t="shared" si="79"/>
        <v>G005LAST USED CODE FOR SECTION</v>
      </c>
      <c r="L622" s="16">
        <f>MATCH(K622,'Pay Items'!$K$1:$K$647,0)</f>
        <v>622</v>
      </c>
      <c r="M622" s="17" t="str">
        <f t="shared" ca="1" si="76"/>
        <v>F0</v>
      </c>
      <c r="N622" s="17" t="str">
        <f t="shared" ca="1" si="77"/>
        <v>G</v>
      </c>
      <c r="O622" s="17" t="str">
        <f t="shared" ca="1" si="78"/>
        <v>C2</v>
      </c>
    </row>
    <row r="623" spans="1:15" s="25" customFormat="1" ht="30" customHeight="1" thickTop="1" x14ac:dyDescent="0.25">
      <c r="A623" s="56"/>
      <c r="B623" s="43" t="s">
        <v>598</v>
      </c>
      <c r="C623" s="44" t="s">
        <v>186</v>
      </c>
      <c r="D623" s="28"/>
      <c r="E623" s="28"/>
      <c r="F623" s="28"/>
      <c r="G623" s="148"/>
      <c r="H623" s="46"/>
      <c r="I623" s="47"/>
      <c r="J623" s="24" t="str">
        <f t="shared" ca="1" si="75"/>
        <v>LOCKED</v>
      </c>
      <c r="K623" s="15" t="str">
        <f t="shared" si="79"/>
        <v>MISCELLANEOUS</v>
      </c>
      <c r="L623" s="16">
        <f>MATCH(K623,'Pay Items'!$K$1:$K$647,0)</f>
        <v>623</v>
      </c>
      <c r="M623" s="17" t="str">
        <f t="shared" ca="1" si="76"/>
        <v>F0</v>
      </c>
      <c r="N623" s="17" t="str">
        <f t="shared" ca="1" si="77"/>
        <v>G</v>
      </c>
      <c r="O623" s="17" t="str">
        <f t="shared" ca="1" si="78"/>
        <v>F2</v>
      </c>
    </row>
    <row r="624" spans="1:15" s="25" customFormat="1" ht="30" customHeight="1" x14ac:dyDescent="0.2">
      <c r="A624" s="73" t="s">
        <v>446</v>
      </c>
      <c r="B624" s="81" t="s">
        <v>447</v>
      </c>
      <c r="C624" s="60" t="s">
        <v>496</v>
      </c>
      <c r="D624" s="61" t="s">
        <v>497</v>
      </c>
      <c r="E624" s="68" t="s">
        <v>181</v>
      </c>
      <c r="F624" s="69"/>
      <c r="G624" s="149"/>
      <c r="H624" s="64">
        <f t="shared" ref="H624:H629" si="82">ROUND(G624*F624,2)</f>
        <v>0</v>
      </c>
      <c r="I624" s="65"/>
      <c r="J624" s="24" t="str">
        <f t="shared" ca="1" si="75"/>
        <v/>
      </c>
      <c r="K624" s="15" t="str">
        <f t="shared" si="79"/>
        <v>H001Meter Pit AssembliesCW 3530-R3each</v>
      </c>
      <c r="L624" s="16">
        <f>MATCH(K624,'Pay Items'!$K$1:$K$647,0)</f>
        <v>624</v>
      </c>
      <c r="M624" s="17" t="str">
        <f t="shared" ca="1" si="76"/>
        <v>F0</v>
      </c>
      <c r="N624" s="17" t="str">
        <f t="shared" ca="1" si="77"/>
        <v>C2</v>
      </c>
      <c r="O624" s="17" t="str">
        <f t="shared" ca="1" si="78"/>
        <v>C2</v>
      </c>
    </row>
    <row r="625" spans="1:15" s="25" customFormat="1" ht="30" customHeight="1" x14ac:dyDescent="0.2">
      <c r="A625" s="73" t="s">
        <v>89</v>
      </c>
      <c r="B625" s="81" t="s">
        <v>148</v>
      </c>
      <c r="C625" s="60" t="s">
        <v>1512</v>
      </c>
      <c r="D625" s="61" t="s">
        <v>497</v>
      </c>
      <c r="E625" s="68" t="s">
        <v>182</v>
      </c>
      <c r="F625" s="69"/>
      <c r="G625" s="149"/>
      <c r="H625" s="64">
        <f t="shared" si="82"/>
        <v>0</v>
      </c>
      <c r="I625" s="65" t="s">
        <v>1467</v>
      </c>
      <c r="J625" s="24" t="str">
        <f t="shared" ca="1" si="75"/>
        <v/>
      </c>
      <c r="K625" s="15" t="str">
        <f t="shared" si="79"/>
        <v>H002Polyethylene Waterline, ^ mmCW 3530-R3m</v>
      </c>
      <c r="L625" s="16">
        <f>MATCH(K625,'Pay Items'!$K$1:$K$647,0)</f>
        <v>625</v>
      </c>
      <c r="M625" s="17" t="str">
        <f t="shared" ca="1" si="76"/>
        <v>F0</v>
      </c>
      <c r="N625" s="17" t="str">
        <f t="shared" ca="1" si="77"/>
        <v>C2</v>
      </c>
      <c r="O625" s="17" t="str">
        <f t="shared" ca="1" si="78"/>
        <v>C2</v>
      </c>
    </row>
    <row r="626" spans="1:15" s="25" customFormat="1" ht="30" customHeight="1" x14ac:dyDescent="0.2">
      <c r="A626" s="73" t="s">
        <v>90</v>
      </c>
      <c r="B626" s="81" t="s">
        <v>498</v>
      </c>
      <c r="C626" s="60" t="s">
        <v>499</v>
      </c>
      <c r="D626" s="61" t="s">
        <v>497</v>
      </c>
      <c r="E626" s="68" t="s">
        <v>181</v>
      </c>
      <c r="F626" s="69"/>
      <c r="G626" s="149"/>
      <c r="H626" s="64">
        <f t="shared" si="82"/>
        <v>0</v>
      </c>
      <c r="I626" s="65"/>
      <c r="J626" s="24" t="str">
        <f t="shared" ca="1" si="75"/>
        <v/>
      </c>
      <c r="K626" s="15" t="str">
        <f t="shared" si="79"/>
        <v>H003Sprinkler AssembliesCW 3530-R3each</v>
      </c>
      <c r="L626" s="16">
        <f>MATCH(K626,'Pay Items'!$K$1:$K$647,0)</f>
        <v>626</v>
      </c>
      <c r="M626" s="17" t="str">
        <f t="shared" ca="1" si="76"/>
        <v>F0</v>
      </c>
      <c r="N626" s="17" t="str">
        <f t="shared" ca="1" si="77"/>
        <v>C2</v>
      </c>
      <c r="O626" s="17" t="str">
        <f t="shared" ca="1" si="78"/>
        <v>C2</v>
      </c>
    </row>
    <row r="627" spans="1:15" s="25" customFormat="1" ht="39.950000000000003" customHeight="1" x14ac:dyDescent="0.2">
      <c r="A627" s="73" t="s">
        <v>91</v>
      </c>
      <c r="B627" s="81" t="s">
        <v>503</v>
      </c>
      <c r="C627" s="60" t="s">
        <v>507</v>
      </c>
      <c r="D627" s="61" t="s">
        <v>497</v>
      </c>
      <c r="E627" s="68" t="s">
        <v>181</v>
      </c>
      <c r="F627" s="69"/>
      <c r="G627" s="149"/>
      <c r="H627" s="64">
        <f t="shared" si="82"/>
        <v>0</v>
      </c>
      <c r="I627" s="65"/>
      <c r="J627" s="24" t="str">
        <f t="shared" ca="1" si="75"/>
        <v/>
      </c>
      <c r="K627" s="15" t="str">
        <f t="shared" si="79"/>
        <v>H004Manual Gate Valves and Value EnclosureCW 3530-R3each</v>
      </c>
      <c r="L627" s="16">
        <f>MATCH(K627,'Pay Items'!$K$1:$K$647,0)</f>
        <v>627</v>
      </c>
      <c r="M627" s="17" t="str">
        <f t="shared" ca="1" si="76"/>
        <v>F0</v>
      </c>
      <c r="N627" s="17" t="str">
        <f t="shared" ca="1" si="77"/>
        <v>C2</v>
      </c>
      <c r="O627" s="17" t="str">
        <f t="shared" ca="1" si="78"/>
        <v>C2</v>
      </c>
    </row>
    <row r="628" spans="1:15" s="25" customFormat="1" ht="39.950000000000003" customHeight="1" x14ac:dyDescent="0.2">
      <c r="A628" s="73" t="s">
        <v>92</v>
      </c>
      <c r="B628" s="81" t="s">
        <v>504</v>
      </c>
      <c r="C628" s="60" t="s">
        <v>508</v>
      </c>
      <c r="D628" s="61" t="s">
        <v>497</v>
      </c>
      <c r="E628" s="68" t="s">
        <v>182</v>
      </c>
      <c r="F628" s="69"/>
      <c r="G628" s="149"/>
      <c r="H628" s="64">
        <f t="shared" si="82"/>
        <v>0</v>
      </c>
      <c r="I628" s="65"/>
      <c r="J628" s="24" t="str">
        <f t="shared" ca="1" si="75"/>
        <v/>
      </c>
      <c r="K628" s="15" t="str">
        <f t="shared" si="79"/>
        <v>H005Removal of Irrigation Pipe and Sprinkler HeadsCW 3530-R3m</v>
      </c>
      <c r="L628" s="16">
        <f>MATCH(K628,'Pay Items'!$K$1:$K$647,0)</f>
        <v>628</v>
      </c>
      <c r="M628" s="17" t="str">
        <f t="shared" ca="1" si="76"/>
        <v>F0</v>
      </c>
      <c r="N628" s="17" t="str">
        <f t="shared" ca="1" si="77"/>
        <v>C2</v>
      </c>
      <c r="O628" s="17" t="str">
        <f t="shared" ca="1" si="78"/>
        <v>C2</v>
      </c>
    </row>
    <row r="629" spans="1:15" s="25" customFormat="1" ht="30" customHeight="1" x14ac:dyDescent="0.2">
      <c r="A629" s="73" t="s">
        <v>500</v>
      </c>
      <c r="B629" s="81" t="s">
        <v>505</v>
      </c>
      <c r="C629" s="60" t="s">
        <v>509</v>
      </c>
      <c r="D629" s="61" t="s">
        <v>497</v>
      </c>
      <c r="E629" s="68" t="s">
        <v>181</v>
      </c>
      <c r="F629" s="69"/>
      <c r="G629" s="149"/>
      <c r="H629" s="64">
        <f t="shared" si="82"/>
        <v>0</v>
      </c>
      <c r="I629" s="65"/>
      <c r="J629" s="24" t="str">
        <f t="shared" ref="J629:J647" ca="1" si="83">IF(CELL("protect",$G629)=1, "LOCKED", "")</f>
        <v/>
      </c>
      <c r="K629" s="15" t="str">
        <f t="shared" si="79"/>
        <v>H006Removal of Existing Box EnclosureCW 3530-R3each</v>
      </c>
      <c r="L629" s="16">
        <f>MATCH(K629,'Pay Items'!$K$1:$K$647,0)</f>
        <v>629</v>
      </c>
      <c r="M629" s="17" t="str">
        <f t="shared" ref="M629:M647" ca="1" si="84">CELL("format",$F629)</f>
        <v>F0</v>
      </c>
      <c r="N629" s="17" t="str">
        <f t="shared" ref="N629:N647" ca="1" si="85">CELL("format",$G629)</f>
        <v>C2</v>
      </c>
      <c r="O629" s="17" t="str">
        <f t="shared" ref="O629:O647" ca="1" si="86">CELL("format",$H629)</f>
        <v>C2</v>
      </c>
    </row>
    <row r="630" spans="1:15" s="25" customFormat="1" ht="30" customHeight="1" x14ac:dyDescent="0.2">
      <c r="A630" s="73" t="s">
        <v>501</v>
      </c>
      <c r="B630" s="81" t="s">
        <v>506</v>
      </c>
      <c r="C630" s="60" t="s">
        <v>568</v>
      </c>
      <c r="D630" s="61" t="s">
        <v>919</v>
      </c>
      <c r="E630" s="68"/>
      <c r="F630" s="69"/>
      <c r="G630" s="150"/>
      <c r="H630" s="64"/>
      <c r="I630" s="65"/>
      <c r="J630" s="24" t="str">
        <f t="shared" ca="1" si="83"/>
        <v>LOCKED</v>
      </c>
      <c r="K630" s="15" t="str">
        <f t="shared" ref="K630:K647" si="87">CLEAN(CONCATENATE(TRIM($A630),TRIM($C630),IF(LEFT($D630)&lt;&gt;"E",TRIM($D630),),TRIM($E630)))</f>
        <v>H007Chain Link FenceCW 3550-R3</v>
      </c>
      <c r="L630" s="16">
        <f>MATCH(K630,'Pay Items'!$K$1:$K$647,0)</f>
        <v>630</v>
      </c>
      <c r="M630" s="17" t="str">
        <f t="shared" ca="1" si="84"/>
        <v>F0</v>
      </c>
      <c r="N630" s="17" t="str">
        <f t="shared" ca="1" si="85"/>
        <v>G</v>
      </c>
      <c r="O630" s="17" t="str">
        <f t="shared" ca="1" si="86"/>
        <v>C2</v>
      </c>
    </row>
    <row r="631" spans="1:15" s="25" customFormat="1" ht="30" customHeight="1" x14ac:dyDescent="0.2">
      <c r="A631" s="73" t="s">
        <v>502</v>
      </c>
      <c r="B631" s="71" t="s">
        <v>338</v>
      </c>
      <c r="C631" s="60" t="s">
        <v>192</v>
      </c>
      <c r="D631" s="61"/>
      <c r="E631" s="68" t="s">
        <v>182</v>
      </c>
      <c r="F631" s="69"/>
      <c r="G631" s="149"/>
      <c r="H631" s="64">
        <f t="shared" ref="H631:H644" si="88">ROUND(G631*F631,2)</f>
        <v>0</v>
      </c>
      <c r="I631" s="70"/>
      <c r="J631" s="24" t="str">
        <f t="shared" ca="1" si="83"/>
        <v/>
      </c>
      <c r="K631" s="15" t="str">
        <f t="shared" si="87"/>
        <v>H0081.83m Heightm</v>
      </c>
      <c r="L631" s="16">
        <f>MATCH(K631,'Pay Items'!$K$1:$K$647,0)</f>
        <v>631</v>
      </c>
      <c r="M631" s="17" t="str">
        <f t="shared" ca="1" si="84"/>
        <v>F0</v>
      </c>
      <c r="N631" s="17" t="str">
        <f t="shared" ca="1" si="85"/>
        <v>C2</v>
      </c>
      <c r="O631" s="17" t="str">
        <f t="shared" ca="1" si="86"/>
        <v>C2</v>
      </c>
    </row>
    <row r="632" spans="1:15" s="25" customFormat="1" ht="30" customHeight="1" x14ac:dyDescent="0.2">
      <c r="A632" s="73" t="s">
        <v>510</v>
      </c>
      <c r="B632" s="71" t="s">
        <v>339</v>
      </c>
      <c r="C632" s="60" t="s">
        <v>193</v>
      </c>
      <c r="D632" s="61"/>
      <c r="E632" s="68" t="s">
        <v>182</v>
      </c>
      <c r="F632" s="69"/>
      <c r="G632" s="149"/>
      <c r="H632" s="64">
        <f t="shared" si="88"/>
        <v>0</v>
      </c>
      <c r="I632" s="70"/>
      <c r="J632" s="24" t="str">
        <f t="shared" ca="1" si="83"/>
        <v/>
      </c>
      <c r="K632" s="15" t="str">
        <f t="shared" si="87"/>
        <v>H0092.44m Heightm</v>
      </c>
      <c r="L632" s="16">
        <f>MATCH(K632,'Pay Items'!$K$1:$K$647,0)</f>
        <v>632</v>
      </c>
      <c r="M632" s="17" t="str">
        <f t="shared" ca="1" si="84"/>
        <v>F0</v>
      </c>
      <c r="N632" s="17" t="str">
        <f t="shared" ca="1" si="85"/>
        <v>C2</v>
      </c>
      <c r="O632" s="17" t="str">
        <f t="shared" ca="1" si="86"/>
        <v>C2</v>
      </c>
    </row>
    <row r="633" spans="1:15" s="25" customFormat="1" ht="30" customHeight="1" x14ac:dyDescent="0.2">
      <c r="A633" s="73" t="s">
        <v>511</v>
      </c>
      <c r="B633" s="71" t="s">
        <v>340</v>
      </c>
      <c r="C633" s="60" t="s">
        <v>194</v>
      </c>
      <c r="D633" s="61"/>
      <c r="E633" s="68" t="s">
        <v>182</v>
      </c>
      <c r="F633" s="69"/>
      <c r="G633" s="149"/>
      <c r="H633" s="64">
        <f t="shared" si="88"/>
        <v>0</v>
      </c>
      <c r="I633" s="70"/>
      <c r="J633" s="24" t="str">
        <f t="shared" ca="1" si="83"/>
        <v/>
      </c>
      <c r="K633" s="15" t="str">
        <f t="shared" si="87"/>
        <v>H0103.05m Heightm</v>
      </c>
      <c r="L633" s="16">
        <f>MATCH(K633,'Pay Items'!$K$1:$K$647,0)</f>
        <v>633</v>
      </c>
      <c r="M633" s="17" t="str">
        <f t="shared" ca="1" si="84"/>
        <v>F0</v>
      </c>
      <c r="N633" s="17" t="str">
        <f t="shared" ca="1" si="85"/>
        <v>C2</v>
      </c>
      <c r="O633" s="17" t="str">
        <f t="shared" ca="1" si="86"/>
        <v>C2</v>
      </c>
    </row>
    <row r="634" spans="1:15" s="25" customFormat="1" ht="30" customHeight="1" x14ac:dyDescent="0.2">
      <c r="A634" s="73" t="s">
        <v>512</v>
      </c>
      <c r="B634" s="59" t="s">
        <v>541</v>
      </c>
      <c r="C634" s="60" t="s">
        <v>920</v>
      </c>
      <c r="D634" s="61" t="s">
        <v>919</v>
      </c>
      <c r="E634" s="68" t="s">
        <v>182</v>
      </c>
      <c r="F634" s="69"/>
      <c r="G634" s="149"/>
      <c r="H634" s="64">
        <f t="shared" si="88"/>
        <v>0</v>
      </c>
      <c r="I634" s="70"/>
      <c r="J634" s="24" t="str">
        <f t="shared" ca="1" si="83"/>
        <v/>
      </c>
      <c r="K634" s="15" t="str">
        <f t="shared" si="87"/>
        <v>H011Chain Link Fencing GatesCW 3550-R3m</v>
      </c>
      <c r="L634" s="16">
        <f>MATCH(K634,'Pay Items'!$K$1:$K$647,0)</f>
        <v>634</v>
      </c>
      <c r="M634" s="17" t="str">
        <f t="shared" ca="1" si="84"/>
        <v>F0</v>
      </c>
      <c r="N634" s="17" t="str">
        <f t="shared" ca="1" si="85"/>
        <v>C2</v>
      </c>
      <c r="O634" s="17" t="str">
        <f t="shared" ca="1" si="86"/>
        <v>C2</v>
      </c>
    </row>
    <row r="635" spans="1:15" s="25" customFormat="1" ht="30" customHeight="1" x14ac:dyDescent="0.2">
      <c r="A635" s="73" t="s">
        <v>516</v>
      </c>
      <c r="B635" s="81" t="s">
        <v>542</v>
      </c>
      <c r="C635" s="60" t="s">
        <v>513</v>
      </c>
      <c r="D635" s="67" t="s">
        <v>937</v>
      </c>
      <c r="E635" s="68" t="s">
        <v>179</v>
      </c>
      <c r="F635" s="69"/>
      <c r="G635" s="149"/>
      <c r="H635" s="64">
        <f t="shared" si="88"/>
        <v>0</v>
      </c>
      <c r="I635" s="65"/>
      <c r="J635" s="24" t="str">
        <f t="shared" ca="1" si="83"/>
        <v/>
      </c>
      <c r="K635" s="15" t="str">
        <f t="shared" si="87"/>
        <v>H012Random Stone RiprapCW 3615-R4m³</v>
      </c>
      <c r="L635" s="16">
        <f>MATCH(K635,'Pay Items'!$K$1:$K$647,0)</f>
        <v>635</v>
      </c>
      <c r="M635" s="17" t="str">
        <f t="shared" ca="1" si="84"/>
        <v>F0</v>
      </c>
      <c r="N635" s="17" t="str">
        <f t="shared" ca="1" si="85"/>
        <v>C2</v>
      </c>
      <c r="O635" s="17" t="str">
        <f t="shared" ca="1" si="86"/>
        <v>C2</v>
      </c>
    </row>
    <row r="636" spans="1:15" s="25" customFormat="1" ht="30" customHeight="1" x14ac:dyDescent="0.2">
      <c r="A636" s="73" t="s">
        <v>517</v>
      </c>
      <c r="B636" s="81" t="s">
        <v>543</v>
      </c>
      <c r="C636" s="60" t="s">
        <v>514</v>
      </c>
      <c r="D636" s="67" t="s">
        <v>937</v>
      </c>
      <c r="E636" s="68" t="s">
        <v>179</v>
      </c>
      <c r="F636" s="69"/>
      <c r="G636" s="149"/>
      <c r="H636" s="64">
        <f t="shared" si="88"/>
        <v>0</v>
      </c>
      <c r="I636" s="65"/>
      <c r="J636" s="24" t="str">
        <f t="shared" ca="1" si="83"/>
        <v/>
      </c>
      <c r="K636" s="15" t="str">
        <f t="shared" si="87"/>
        <v>H013Grouted Stone RiprapCW 3615-R4m³</v>
      </c>
      <c r="L636" s="16">
        <f>MATCH(K636,'Pay Items'!$K$1:$K$647,0)</f>
        <v>636</v>
      </c>
      <c r="M636" s="17" t="str">
        <f t="shared" ca="1" si="84"/>
        <v>F0</v>
      </c>
      <c r="N636" s="17" t="str">
        <f t="shared" ca="1" si="85"/>
        <v>C2</v>
      </c>
      <c r="O636" s="17" t="str">
        <f t="shared" ca="1" si="86"/>
        <v>C2</v>
      </c>
    </row>
    <row r="637" spans="1:15" s="25" customFormat="1" ht="30" customHeight="1" x14ac:dyDescent="0.2">
      <c r="A637" s="73" t="s">
        <v>518</v>
      </c>
      <c r="B637" s="59" t="s">
        <v>544</v>
      </c>
      <c r="C637" s="60" t="s">
        <v>515</v>
      </c>
      <c r="D637" s="67" t="s">
        <v>937</v>
      </c>
      <c r="E637" s="68" t="s">
        <v>179</v>
      </c>
      <c r="F637" s="69"/>
      <c r="G637" s="149"/>
      <c r="H637" s="64">
        <f t="shared" si="88"/>
        <v>0</v>
      </c>
      <c r="I637" s="65"/>
      <c r="J637" s="24" t="str">
        <f t="shared" ca="1" si="83"/>
        <v/>
      </c>
      <c r="K637" s="15" t="str">
        <f t="shared" si="87"/>
        <v>H014Sacked Concrete RiprapCW 3615-R4m³</v>
      </c>
      <c r="L637" s="16">
        <f>MATCH(K637,'Pay Items'!$K$1:$K$647,0)</f>
        <v>637</v>
      </c>
      <c r="M637" s="17" t="str">
        <f t="shared" ca="1" si="84"/>
        <v>F0</v>
      </c>
      <c r="N637" s="17" t="str">
        <f t="shared" ca="1" si="85"/>
        <v>C2</v>
      </c>
      <c r="O637" s="17" t="str">
        <f t="shared" ca="1" si="86"/>
        <v>C2</v>
      </c>
    </row>
    <row r="638" spans="1:15" s="25" customFormat="1" ht="30" customHeight="1" x14ac:dyDescent="0.2">
      <c r="A638" s="73" t="s">
        <v>535</v>
      </c>
      <c r="B638" s="81" t="s">
        <v>545</v>
      </c>
      <c r="C638" s="60" t="s">
        <v>519</v>
      </c>
      <c r="D638" s="61" t="s">
        <v>899</v>
      </c>
      <c r="E638" s="68" t="s">
        <v>181</v>
      </c>
      <c r="F638" s="69"/>
      <c r="G638" s="149"/>
      <c r="H638" s="64">
        <f t="shared" si="88"/>
        <v>0</v>
      </c>
      <c r="I638" s="65"/>
      <c r="J638" s="24" t="str">
        <f t="shared" ca="1" si="83"/>
        <v/>
      </c>
      <c r="K638" s="15" t="str">
        <f t="shared" si="87"/>
        <v>H015Supply of Barrier PostsCW 3650-R6each</v>
      </c>
      <c r="L638" s="16">
        <f>MATCH(K638,'Pay Items'!$K$1:$K$647,0)</f>
        <v>638</v>
      </c>
      <c r="M638" s="17" t="str">
        <f t="shared" ca="1" si="84"/>
        <v>F0</v>
      </c>
      <c r="N638" s="17" t="str">
        <f t="shared" ca="1" si="85"/>
        <v>C2</v>
      </c>
      <c r="O638" s="17" t="str">
        <f t="shared" ca="1" si="86"/>
        <v>C2</v>
      </c>
    </row>
    <row r="639" spans="1:15" s="25" customFormat="1" ht="30" customHeight="1" x14ac:dyDescent="0.2">
      <c r="A639" s="73" t="s">
        <v>536</v>
      </c>
      <c r="B639" s="81" t="s">
        <v>546</v>
      </c>
      <c r="C639" s="60" t="s">
        <v>520</v>
      </c>
      <c r="D639" s="61" t="s">
        <v>899</v>
      </c>
      <c r="E639" s="68" t="s">
        <v>181</v>
      </c>
      <c r="F639" s="69"/>
      <c r="G639" s="149"/>
      <c r="H639" s="64">
        <f t="shared" si="88"/>
        <v>0</v>
      </c>
      <c r="I639" s="65"/>
      <c r="J639" s="24" t="str">
        <f t="shared" ca="1" si="83"/>
        <v/>
      </c>
      <c r="K639" s="15" t="str">
        <f t="shared" si="87"/>
        <v>H016Installation of Barrier PostsCW 3650-R6each</v>
      </c>
      <c r="L639" s="16">
        <f>MATCH(K639,'Pay Items'!$K$1:$K$647,0)</f>
        <v>639</v>
      </c>
      <c r="M639" s="17" t="str">
        <f t="shared" ca="1" si="84"/>
        <v>F0</v>
      </c>
      <c r="N639" s="17" t="str">
        <f t="shared" ca="1" si="85"/>
        <v>C2</v>
      </c>
      <c r="O639" s="17" t="str">
        <f t="shared" ca="1" si="86"/>
        <v>C2</v>
      </c>
    </row>
    <row r="640" spans="1:15" s="25" customFormat="1" ht="30" customHeight="1" x14ac:dyDescent="0.2">
      <c r="A640" s="73" t="s">
        <v>537</v>
      </c>
      <c r="B640" s="59" t="s">
        <v>547</v>
      </c>
      <c r="C640" s="60" t="s">
        <v>570</v>
      </c>
      <c r="D640" s="61" t="s">
        <v>899</v>
      </c>
      <c r="E640" s="68" t="s">
        <v>182</v>
      </c>
      <c r="F640" s="69"/>
      <c r="G640" s="149"/>
      <c r="H640" s="64">
        <f t="shared" si="88"/>
        <v>0</v>
      </c>
      <c r="I640" s="65"/>
      <c r="J640" s="24" t="str">
        <f t="shared" ca="1" si="83"/>
        <v/>
      </c>
      <c r="K640" s="15" t="str">
        <f t="shared" si="87"/>
        <v>H017Supply of Barrier RailsCW 3650-R6m</v>
      </c>
      <c r="L640" s="16">
        <f>MATCH(K640,'Pay Items'!$K$1:$K$647,0)</f>
        <v>640</v>
      </c>
      <c r="M640" s="17" t="str">
        <f t="shared" ca="1" si="84"/>
        <v>F0</v>
      </c>
      <c r="N640" s="17" t="str">
        <f t="shared" ca="1" si="85"/>
        <v>C2</v>
      </c>
      <c r="O640" s="17" t="str">
        <f t="shared" ca="1" si="86"/>
        <v>C2</v>
      </c>
    </row>
    <row r="641" spans="1:15" s="25" customFormat="1" ht="30" customHeight="1" x14ac:dyDescent="0.2">
      <c r="A641" s="73" t="s">
        <v>538</v>
      </c>
      <c r="B641" s="81" t="s">
        <v>548</v>
      </c>
      <c r="C641" s="60" t="s">
        <v>521</v>
      </c>
      <c r="D641" s="61" t="s">
        <v>899</v>
      </c>
      <c r="E641" s="68" t="s">
        <v>182</v>
      </c>
      <c r="F641" s="69"/>
      <c r="G641" s="149"/>
      <c r="H641" s="64">
        <f t="shared" si="88"/>
        <v>0</v>
      </c>
      <c r="I641" s="65"/>
      <c r="J641" s="24" t="str">
        <f t="shared" ca="1" si="83"/>
        <v/>
      </c>
      <c r="K641" s="15" t="str">
        <f t="shared" si="87"/>
        <v>H018Installation of Barrier RailsCW 3650-R6m</v>
      </c>
      <c r="L641" s="16">
        <f>MATCH(K641,'Pay Items'!$K$1:$K$647,0)</f>
        <v>641</v>
      </c>
      <c r="M641" s="17" t="str">
        <f t="shared" ca="1" si="84"/>
        <v>F0</v>
      </c>
      <c r="N641" s="17" t="str">
        <f t="shared" ca="1" si="85"/>
        <v>C2</v>
      </c>
      <c r="O641" s="17" t="str">
        <f t="shared" ca="1" si="86"/>
        <v>C2</v>
      </c>
    </row>
    <row r="642" spans="1:15" s="25" customFormat="1" ht="30" customHeight="1" x14ac:dyDescent="0.2">
      <c r="A642" s="73" t="s">
        <v>539</v>
      </c>
      <c r="B642" s="81" t="s">
        <v>549</v>
      </c>
      <c r="C642" s="60" t="s">
        <v>522</v>
      </c>
      <c r="D642" s="61" t="s">
        <v>899</v>
      </c>
      <c r="E642" s="68" t="s">
        <v>178</v>
      </c>
      <c r="F642" s="69"/>
      <c r="G642" s="149"/>
      <c r="H642" s="64">
        <f t="shared" si="88"/>
        <v>0</v>
      </c>
      <c r="I642" s="65"/>
      <c r="J642" s="24" t="str">
        <f t="shared" ca="1" si="83"/>
        <v/>
      </c>
      <c r="K642" s="15" t="str">
        <f t="shared" si="87"/>
        <v>H019Removal of ConcreteCW 3650-R6m²</v>
      </c>
      <c r="L642" s="16">
        <f>MATCH(K642,'Pay Items'!$K$1:$K$647,0)</f>
        <v>642</v>
      </c>
      <c r="M642" s="17" t="str">
        <f t="shared" ca="1" si="84"/>
        <v>F0</v>
      </c>
      <c r="N642" s="17" t="str">
        <f t="shared" ca="1" si="85"/>
        <v>C2</v>
      </c>
      <c r="O642" s="17" t="str">
        <f t="shared" ca="1" si="86"/>
        <v>C2</v>
      </c>
    </row>
    <row r="643" spans="1:15" s="25" customFormat="1" ht="30" customHeight="1" x14ac:dyDescent="0.2">
      <c r="A643" s="73" t="s">
        <v>540</v>
      </c>
      <c r="B643" s="59" t="s">
        <v>550</v>
      </c>
      <c r="C643" s="60" t="s">
        <v>523</v>
      </c>
      <c r="D643" s="61" t="s">
        <v>899</v>
      </c>
      <c r="E643" s="68" t="s">
        <v>182</v>
      </c>
      <c r="F643" s="69"/>
      <c r="G643" s="149"/>
      <c r="H643" s="64">
        <f t="shared" si="88"/>
        <v>0</v>
      </c>
      <c r="I643" s="65"/>
      <c r="J643" s="24" t="str">
        <f t="shared" ca="1" si="83"/>
        <v/>
      </c>
      <c r="K643" s="15" t="str">
        <f t="shared" si="87"/>
        <v>H020Salvaging Existing Barrier RailCW 3650-R6m</v>
      </c>
      <c r="L643" s="16">
        <f>MATCH(K643,'Pay Items'!$K$1:$K$647,0)</f>
        <v>643</v>
      </c>
      <c r="M643" s="17" t="str">
        <f t="shared" ca="1" si="84"/>
        <v>F0</v>
      </c>
      <c r="N643" s="17" t="str">
        <f t="shared" ca="1" si="85"/>
        <v>C2</v>
      </c>
      <c r="O643" s="17" t="str">
        <f t="shared" ca="1" si="86"/>
        <v>C2</v>
      </c>
    </row>
    <row r="644" spans="1:15" s="25" customFormat="1" ht="30" customHeight="1" x14ac:dyDescent="0.2">
      <c r="A644" s="73" t="s">
        <v>569</v>
      </c>
      <c r="B644" s="81" t="s">
        <v>571</v>
      </c>
      <c r="C644" s="60" t="s">
        <v>524</v>
      </c>
      <c r="D644" s="61" t="s">
        <v>899</v>
      </c>
      <c r="E644" s="68" t="s">
        <v>181</v>
      </c>
      <c r="F644" s="69"/>
      <c r="G644" s="149"/>
      <c r="H644" s="64">
        <f t="shared" si="88"/>
        <v>0</v>
      </c>
      <c r="I644" s="65"/>
      <c r="J644" s="24" t="str">
        <f t="shared" ca="1" si="83"/>
        <v/>
      </c>
      <c r="K644" s="15" t="str">
        <f t="shared" si="87"/>
        <v>H021Salvaging Existing Barrier PostsCW 3650-R6each</v>
      </c>
      <c r="L644" s="16">
        <f>MATCH(K644,'Pay Items'!$K$1:$K$647,0)</f>
        <v>644</v>
      </c>
      <c r="M644" s="17" t="str">
        <f t="shared" ca="1" si="84"/>
        <v>F0</v>
      </c>
      <c r="N644" s="17" t="str">
        <f t="shared" ca="1" si="85"/>
        <v>C2</v>
      </c>
      <c r="O644" s="17" t="str">
        <f t="shared" ca="1" si="86"/>
        <v>C2</v>
      </c>
    </row>
    <row r="645" spans="1:15" s="25" customFormat="1" ht="30" customHeight="1" thickBot="1" x14ac:dyDescent="0.25">
      <c r="A645" s="140" t="s">
        <v>569</v>
      </c>
      <c r="B645" s="141" t="s">
        <v>204</v>
      </c>
      <c r="C645" s="142" t="s">
        <v>205</v>
      </c>
      <c r="D645" s="143"/>
      <c r="E645" s="144"/>
      <c r="F645" s="145"/>
      <c r="G645" s="154"/>
      <c r="H645" s="146">
        <f>SUM(H623:H644)</f>
        <v>0</v>
      </c>
      <c r="I645" s="130"/>
      <c r="J645" s="24" t="str">
        <f t="shared" ca="1" si="83"/>
        <v>LOCKED</v>
      </c>
      <c r="K645" s="15" t="str">
        <f t="shared" si="87"/>
        <v>H021LAST USED CODE FOR SECTION</v>
      </c>
      <c r="L645" s="16">
        <f>MATCH(K645,'Pay Items'!$K$1:$K$647,0)</f>
        <v>645</v>
      </c>
      <c r="M645" s="17" t="str">
        <f t="shared" ca="1" si="84"/>
        <v>F0</v>
      </c>
      <c r="N645" s="17" t="str">
        <f t="shared" ca="1" si="85"/>
        <v>G</v>
      </c>
      <c r="O645" s="17" t="str">
        <f t="shared" ca="1" si="86"/>
        <v>C2</v>
      </c>
    </row>
    <row r="646" spans="1:15" s="25" customFormat="1" ht="36" customHeight="1" thickTop="1" x14ac:dyDescent="0.25">
      <c r="A646" s="116"/>
      <c r="B646" s="117" t="s">
        <v>1212</v>
      </c>
      <c r="C646" s="118" t="s">
        <v>1213</v>
      </c>
      <c r="D646" s="119"/>
      <c r="E646" s="119"/>
      <c r="F646" s="119"/>
      <c r="G646" s="155"/>
      <c r="H646" s="120"/>
      <c r="I646" s="121"/>
      <c r="J646" s="24" t="str">
        <f t="shared" ca="1" si="83"/>
        <v>LOCKED</v>
      </c>
      <c r="K646" s="15" t="str">
        <f t="shared" si="87"/>
        <v>MOBILIZATION/DEMOBILIZATION</v>
      </c>
      <c r="L646" s="16">
        <f>MATCH(K646,'Pay Items'!$K$1:$K$647,0)</f>
        <v>646</v>
      </c>
      <c r="M646" s="17" t="str">
        <f t="shared" ca="1" si="84"/>
        <v>F0</v>
      </c>
      <c r="N646" s="17" t="str">
        <f t="shared" ca="1" si="85"/>
        <v>G</v>
      </c>
      <c r="O646" s="17" t="str">
        <f t="shared" ca="1" si="86"/>
        <v>F2</v>
      </c>
    </row>
    <row r="647" spans="1:15" s="25" customFormat="1" ht="42.75" customHeight="1" x14ac:dyDescent="0.2">
      <c r="A647" s="122" t="s">
        <v>1214</v>
      </c>
      <c r="B647" s="123"/>
      <c r="C647" s="124" t="s">
        <v>1215</v>
      </c>
      <c r="D647" s="125"/>
      <c r="E647" s="126"/>
      <c r="F647" s="127"/>
      <c r="G647" s="156"/>
      <c r="H647" s="128"/>
      <c r="I647" s="129" t="s">
        <v>1221</v>
      </c>
      <c r="J647" s="24" t="str">
        <f t="shared" ca="1" si="83"/>
        <v>LOCKED</v>
      </c>
      <c r="K647" s="15" t="str">
        <f t="shared" si="87"/>
        <v>I001(See Blank Form B for Pay Item and formatting)</v>
      </c>
      <c r="L647" s="16">
        <f>MATCH(K647,'Pay Items'!$K$1:$K$647,0)</f>
        <v>647</v>
      </c>
      <c r="M647" s="17" t="str">
        <f t="shared" ca="1" si="84"/>
        <v>F0</v>
      </c>
      <c r="N647" s="17" t="str">
        <f t="shared" ca="1" si="85"/>
        <v>G</v>
      </c>
      <c r="O647" s="17" t="str">
        <f t="shared" ca="1" si="86"/>
        <v>C2</v>
      </c>
    </row>
    <row r="648" spans="1:15" s="25" customFormat="1" ht="24" customHeight="1" x14ac:dyDescent="0.2">
      <c r="A648" s="54"/>
      <c r="B648" s="51"/>
      <c r="C648" s="52"/>
      <c r="D648" s="51"/>
      <c r="E648" s="51"/>
      <c r="F648" s="51"/>
      <c r="G648" s="51"/>
      <c r="H648" s="147">
        <f>SUM(H3:H645)</f>
        <v>0</v>
      </c>
      <c r="I648" s="40"/>
    </row>
  </sheetData>
  <sheetProtection selectLockedCells="1"/>
  <phoneticPr fontId="62" type="noConversion"/>
  <conditionalFormatting sqref="D1:D426">
    <cfRule type="cellIs" dxfId="513" priority="2" stopIfTrue="1" operator="equal">
      <formula>"CW 3120-R2"</formula>
    </cfRule>
    <cfRule type="cellIs" dxfId="512" priority="3" stopIfTrue="1" operator="equal">
      <formula>"CW 3240-R7"</formula>
    </cfRule>
  </conditionalFormatting>
  <conditionalFormatting sqref="D1:D442">
    <cfRule type="cellIs" dxfId="511" priority="1" stopIfTrue="1" operator="equal">
      <formula>"CW 2130-R11"</formula>
    </cfRule>
  </conditionalFormatting>
  <conditionalFormatting sqref="D427:D456">
    <cfRule type="cellIs" dxfId="510" priority="21" stopIfTrue="1" operator="equal">
      <formula>"CW 3120-R2"</formula>
    </cfRule>
    <cfRule type="cellIs" dxfId="509" priority="22" stopIfTrue="1" operator="equal">
      <formula>"CW 3240-R7"</formula>
    </cfRule>
  </conditionalFormatting>
  <conditionalFormatting sqref="D444:D447">
    <cfRule type="cellIs" dxfId="508" priority="20" stopIfTrue="1" operator="equal">
      <formula>"CW 2130-R11"</formula>
    </cfRule>
  </conditionalFormatting>
  <conditionalFormatting sqref="D457:D499">
    <cfRule type="cellIs" dxfId="507" priority="18" stopIfTrue="1" operator="equal">
      <formula>"CW 3120-R2"</formula>
    </cfRule>
    <cfRule type="cellIs" dxfId="506" priority="19" stopIfTrue="1" operator="equal">
      <formula>"CW 3240-R7"</formula>
    </cfRule>
  </conditionalFormatting>
  <conditionalFormatting sqref="D501:D537">
    <cfRule type="cellIs" dxfId="505" priority="13" stopIfTrue="1" operator="equal">
      <formula>"CW 3120-R2"</formula>
    </cfRule>
    <cfRule type="cellIs" dxfId="504" priority="14" stopIfTrue="1" operator="equal">
      <formula>"CW 3240-R7"</formula>
    </cfRule>
  </conditionalFormatting>
  <conditionalFormatting sqref="D510:D521">
    <cfRule type="cellIs" dxfId="503" priority="12" stopIfTrue="1" operator="equal">
      <formula>"CW 2130-R11"</formula>
    </cfRule>
  </conditionalFormatting>
  <conditionalFormatting sqref="D538">
    <cfRule type="cellIs" dxfId="502" priority="7" stopIfTrue="1" operator="equal">
      <formula>"CW 3120-R2"</formula>
    </cfRule>
    <cfRule type="cellIs" dxfId="501" priority="8" stopIfTrue="1" operator="equal">
      <formula>"CW 3240-R7"</formula>
    </cfRule>
  </conditionalFormatting>
  <conditionalFormatting sqref="D539:D545">
    <cfRule type="cellIs" dxfId="500" priority="15" stopIfTrue="1" operator="equal">
      <formula>"CW 2130-R11"</formula>
    </cfRule>
  </conditionalFormatting>
  <conditionalFormatting sqref="D539:D554">
    <cfRule type="cellIs" dxfId="499" priority="16" stopIfTrue="1" operator="equal">
      <formula>"CW 3120-R2"</formula>
    </cfRule>
  </conditionalFormatting>
  <conditionalFormatting sqref="D539:D556">
    <cfRule type="cellIs" dxfId="498" priority="17" stopIfTrue="1" operator="equal">
      <formula>"CW 3240-R7"</formula>
    </cfRule>
  </conditionalFormatting>
  <conditionalFormatting sqref="D555:D588">
    <cfRule type="cellIs" dxfId="497" priority="4" stopIfTrue="1" operator="equal">
      <formula>"CW 2130-R11"</formula>
    </cfRule>
  </conditionalFormatting>
  <conditionalFormatting sqref="D557:D582">
    <cfRule type="cellIs" dxfId="496" priority="5" stopIfTrue="1" operator="equal">
      <formula>"CW 3120-R2"</formula>
    </cfRule>
    <cfRule type="cellIs" dxfId="495" priority="6" stopIfTrue="1" operator="equal">
      <formula>"CW 3240-R7"</formula>
    </cfRule>
  </conditionalFormatting>
  <conditionalFormatting sqref="D583:D65539">
    <cfRule type="cellIs" dxfId="494" priority="10" stopIfTrue="1" operator="equal">
      <formula>"CW 3120-R2"</formula>
    </cfRule>
    <cfRule type="cellIs" dxfId="493" priority="11" stopIfTrue="1" operator="equal">
      <formula>"CW 3240-R7"</formula>
    </cfRule>
  </conditionalFormatting>
  <conditionalFormatting sqref="D590:D65539">
    <cfRule type="cellIs" dxfId="492" priority="9" stopIfTrue="1" operator="equal">
      <formula>"CW 2130-R11"</formula>
    </cfRule>
  </conditionalFormatting>
  <dataValidations count="5">
    <dataValidation type="decimal" operator="equal" allowBlank="1" showInputMessage="1" showErrorMessage="1" errorTitle="ENTRY ERROR!" error="Approx. Quantity  for this Item _x000a_must be a whole number. " prompt="Enter the Approx. Quantity_x000a_" sqref="F501:F508" xr:uid="{AC7E3C45-B507-434A-9EEF-C47A7DE0F33C}">
      <formula1>IF(F501&gt;=0,ROUND(F501,0),0)</formula1>
    </dataValidation>
    <dataValidation type="custom" allowBlank="1" showInputMessage="1" showErrorMessage="1" error="If you can enter a Unit  Price in this cell, pLease contact the Contract Administrator immediately!" sqref="G615:G617 G630 G441:G443 G622:G623 G41 G3 G500 G453 G450 G436 G546 G538:G539 G526 G509 G461:G463 G455:G457 G448 G423 G349 G374 G332:G334 G522 G433:G434 G319 G311 G415:G416 G280:G282 G274:G276 G575 G248 G197 G184 G180 G167 G159 G286:G288 G152 G133 G124 G107 G98 G81 G72 G210 G67:G69 G62 G56 G586:G587 G564 G573 G593 G557 G571 G577 G155 G471 G473 G477 G479 G496 G481 G488 G475 G498 G494 G492 G490 G466:G467 G469 G483:G484 G486 G10 G645:G647 G27 G50 G305:G306" xr:uid="{D797D0A0-8082-4F7B-9921-9F9EC086D26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624:G629 G631:G644 G618:G621 G320:G331 G547:G556 G501:G508 G531:G533 G527:G529 G523:G525 G540:G545 G585 G485 G464:G465 G458:G460 G454 G451:G452 G449 G437:G440 G435 G82:G97 G289:G304 G535:G537 G335:G348 G57:G61 G63:G66 G70:G71 G99:G106 G108:G123 G125:G132 G153:G154 G156:G158 G160:G166 G181:G183 G198:G209 G258:G260 G211:G247 G277:G279 G283:G285 G264:G273 G134:G151 G510:G521 G558:G563 G572 G588 G590:G592 G185:G187 G565:G570 G576 G574 G350:G373 G578:G583 G444:G447 G470 G472 G468 G478 G480 G482 G487 G499 G489 G491 G493 G497 G474 G476 G495 G594:G614 G4:G9 G42:G45 G252:G254 G28:G40 G168:G179 G189:G196 G11:G26 G47:G49 G51:G55 G375:G414 G73:G80 G417:G422 G424:G432 G312:G318 G307:G310" xr:uid="{7BD5F239-232F-4890-8CBD-76D9944425A5}">
      <formula1>IF(G4&gt;=0.01,ROUND(G4,2),0.01)</formula1>
    </dataValidation>
    <dataValidation type="decimal" operator="greaterThan" allowBlank="1" showErrorMessage="1" errorTitle="Illegal Entry" error="Unit Prices must be greater than 0. " prompt="Enter your Unit Bid Price._x000a_You do not need to type in the &quot;$&quot;" sqref="G589 G255:G257 G261:G263" xr:uid="{E86BD5EA-7C1E-4BE2-A74E-D6E970A02583}">
      <formula1>0</formula1>
    </dataValidation>
    <dataValidation type="decimal" operator="greaterThan" allowBlank="1" showErrorMessage="1" errorTitle="Illegal Entry " error="Unit Prices must be greater than 0. " prompt="Enter your Unit Bid Price._x000a_You do not need to type in the &quot;$&quot;" sqref="G534 G530" xr:uid="{C849BA7E-D985-4C48-86A7-C3D775AC0145}">
      <formula1>0</formula1>
    </dataValidation>
  </dataValidations>
  <pageMargins left="0.511811023622047" right="0.511811023622047" top="0.74803149606299202" bottom="0.74803149606299202" header="0.23622047244094499" footer="0.23622047244094499"/>
  <pageSetup scale="44" orientation="portrait" horizontalDpi="4294967293" r:id="rId1"/>
  <headerFooter alignWithMargins="0">
    <oddHeader xml:space="preserve">&amp;C&amp;"MS Sans Serif,Bold"&amp;13 2025 Surface Works
Pay Items
&amp;18
</oddHeader>
    <oddFooter>&amp;L&amp;8&amp;F&amp;R&amp;"Arial,Regular"&amp;8Page &amp;P of &amp;N</oddFooter>
  </headerFooter>
  <rowBreaks count="4" manualBreakCount="4">
    <brk id="285" max="8" man="1"/>
    <brk id="391" max="8" man="1"/>
    <brk id="433" max="8" man="1"/>
    <brk id="615"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view="pageBreakPreview" zoomScaleNormal="100" workbookViewId="0">
      <selection activeCell="C10" sqref="C10"/>
    </sheetView>
  </sheetViews>
  <sheetFormatPr defaultColWidth="11.42578125" defaultRowHeight="15" x14ac:dyDescent="0.2"/>
  <cols>
    <col min="1" max="1" width="31.7109375" style="12" customWidth="1"/>
    <col min="2" max="2" width="16.28515625" style="12" customWidth="1"/>
    <col min="3" max="16384" width="11.42578125" style="2"/>
  </cols>
  <sheetData>
    <row r="1" spans="1:2" x14ac:dyDescent="0.2">
      <c r="A1" s="7" t="s">
        <v>607</v>
      </c>
      <c r="B1" s="7" t="s">
        <v>614</v>
      </c>
    </row>
    <row r="2" spans="1:2" x14ac:dyDescent="0.2">
      <c r="A2" s="7">
        <v>0</v>
      </c>
      <c r="B2" s="7" t="s">
        <v>615</v>
      </c>
    </row>
    <row r="3" spans="1:2" x14ac:dyDescent="0.2">
      <c r="A3" s="7" t="s">
        <v>616</v>
      </c>
      <c r="B3" s="7" t="s">
        <v>617</v>
      </c>
    </row>
    <row r="4" spans="1:2" x14ac:dyDescent="0.2">
      <c r="A4" s="8" t="s">
        <v>618</v>
      </c>
      <c r="B4" s="7" t="s">
        <v>619</v>
      </c>
    </row>
    <row r="5" spans="1:2" x14ac:dyDescent="0.2">
      <c r="A5" s="7" t="s">
        <v>620</v>
      </c>
      <c r="B5" s="7" t="s">
        <v>621</v>
      </c>
    </row>
    <row r="6" spans="1:2" x14ac:dyDescent="0.2">
      <c r="A6" s="7" t="s">
        <v>622</v>
      </c>
      <c r="B6" s="7" t="s">
        <v>623</v>
      </c>
    </row>
    <row r="7" spans="1:2" x14ac:dyDescent="0.2">
      <c r="A7" s="7" t="s">
        <v>624</v>
      </c>
      <c r="B7" s="7" t="s">
        <v>625</v>
      </c>
    </row>
    <row r="8" spans="1:2" x14ac:dyDescent="0.2">
      <c r="A8" s="7" t="s">
        <v>626</v>
      </c>
      <c r="B8" s="7" t="s">
        <v>627</v>
      </c>
    </row>
    <row r="9" spans="1:2" x14ac:dyDescent="0.2">
      <c r="A9" s="7" t="s">
        <v>628</v>
      </c>
      <c r="B9" s="7" t="s">
        <v>629</v>
      </c>
    </row>
    <row r="10" spans="1:2" x14ac:dyDescent="0.2">
      <c r="A10" s="9">
        <v>0</v>
      </c>
      <c r="B10" s="7" t="s">
        <v>630</v>
      </c>
    </row>
    <row r="11" spans="1:2" x14ac:dyDescent="0.2">
      <c r="A11" s="10">
        <v>0</v>
      </c>
      <c r="B11" s="7" t="s">
        <v>631</v>
      </c>
    </row>
    <row r="12" spans="1:2" x14ac:dyDescent="0.2">
      <c r="A12" s="11">
        <v>0</v>
      </c>
      <c r="B12" s="7" t="s">
        <v>632</v>
      </c>
    </row>
    <row r="13" spans="1:2" x14ac:dyDescent="0.2">
      <c r="A13" s="7" t="s">
        <v>633</v>
      </c>
      <c r="B13" s="7" t="s">
        <v>614</v>
      </c>
    </row>
    <row r="14" spans="1:2" ht="30" x14ac:dyDescent="0.2">
      <c r="A14" s="7" t="s">
        <v>634</v>
      </c>
      <c r="B14" s="7" t="s">
        <v>635</v>
      </c>
    </row>
    <row r="15" spans="1:2" x14ac:dyDescent="0.2">
      <c r="A15" s="7" t="s">
        <v>636</v>
      </c>
      <c r="B15" s="7" t="s">
        <v>637</v>
      </c>
    </row>
    <row r="16" spans="1:2" x14ac:dyDescent="0.2">
      <c r="A16" s="7" t="s">
        <v>638</v>
      </c>
      <c r="B16" s="7" t="s">
        <v>639</v>
      </c>
    </row>
    <row r="17" spans="1:2" x14ac:dyDescent="0.2">
      <c r="A17" s="7" t="s">
        <v>640</v>
      </c>
      <c r="B17" s="7" t="s">
        <v>641</v>
      </c>
    </row>
    <row r="18" spans="1:2" x14ac:dyDescent="0.2">
      <c r="A18" s="7" t="s">
        <v>642</v>
      </c>
      <c r="B18" s="7" t="s">
        <v>643</v>
      </c>
    </row>
    <row r="19" spans="1:2" x14ac:dyDescent="0.2">
      <c r="A19" s="7" t="s">
        <v>644</v>
      </c>
      <c r="B19" s="7" t="s">
        <v>645</v>
      </c>
    </row>
    <row r="20" spans="1:2" x14ac:dyDescent="0.2">
      <c r="A20" s="7" t="s">
        <v>646</v>
      </c>
      <c r="B20" s="7" t="s">
        <v>647</v>
      </c>
    </row>
    <row r="21" spans="1:2" x14ac:dyDescent="0.2">
      <c r="A21" s="7" t="s">
        <v>648</v>
      </c>
      <c r="B21" s="7" t="s">
        <v>649</v>
      </c>
    </row>
    <row r="22" spans="1:2" x14ac:dyDescent="0.2">
      <c r="A22" s="7" t="s">
        <v>650</v>
      </c>
      <c r="B22" s="7" t="s">
        <v>651</v>
      </c>
    </row>
    <row r="34" spans="4:4" x14ac:dyDescent="0.2">
      <c r="D34" s="2" t="s">
        <v>856</v>
      </c>
    </row>
  </sheetData>
  <phoneticPr fontId="18"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A021-AAA9-4364-9002-7469F033CD6A}">
  <sheetPr>
    <tabColor theme="0"/>
    <pageSetUpPr autoPageBreaks="0"/>
  </sheetPr>
  <dimension ref="A1:N1727"/>
  <sheetViews>
    <sheetView showZeros="0" tabSelected="1" showOutlineSymbols="0" view="pageBreakPreview" topLeftCell="B1" zoomScale="87" zoomScaleNormal="87" zoomScaleSheetLayoutView="87" workbookViewId="0">
      <selection activeCell="G9" sqref="G9"/>
    </sheetView>
  </sheetViews>
  <sheetFormatPr defaultColWidth="12.42578125" defaultRowHeight="15" x14ac:dyDescent="0.2"/>
  <cols>
    <col min="1" max="1" width="9.28515625" style="336" hidden="1" customWidth="1"/>
    <col min="2" max="2" width="10.42578125" style="165" customWidth="1"/>
    <col min="3" max="3" width="43.42578125" style="160" customWidth="1"/>
    <col min="4" max="4" width="15.140625" style="337" customWidth="1"/>
    <col min="5" max="5" width="8" style="160" customWidth="1"/>
    <col min="6" max="6" width="13.85546875" style="160" customWidth="1"/>
    <col min="7" max="7" width="13.85546875" style="336" customWidth="1"/>
    <col min="8" max="8" width="19.85546875" style="336" customWidth="1"/>
    <col min="9" max="9" width="14.28515625" style="160" hidden="1" customWidth="1"/>
    <col min="10" max="10" width="31.140625" style="160" hidden="1" customWidth="1"/>
    <col min="11" max="14" width="0" style="160" hidden="1" customWidth="1"/>
    <col min="15" max="16384" width="12.42578125" style="160"/>
  </cols>
  <sheetData>
    <row r="1" spans="1:14" ht="15.75" x14ac:dyDescent="0.2">
      <c r="A1" s="157"/>
      <c r="B1" s="158" t="s">
        <v>1602</v>
      </c>
      <c r="C1" s="159"/>
      <c r="D1" s="159"/>
      <c r="E1" s="159"/>
      <c r="F1" s="159"/>
      <c r="G1" s="157"/>
      <c r="H1" s="159"/>
    </row>
    <row r="2" spans="1:14" x14ac:dyDescent="0.2">
      <c r="A2" s="161"/>
      <c r="B2" s="162" t="s">
        <v>1603</v>
      </c>
      <c r="C2" s="163"/>
      <c r="D2" s="163"/>
      <c r="E2" s="163"/>
      <c r="F2" s="163"/>
      <c r="G2" s="161"/>
      <c r="H2" s="163"/>
    </row>
    <row r="3" spans="1:14" x14ac:dyDescent="0.2">
      <c r="A3" s="164"/>
      <c r="B3" s="165" t="s">
        <v>1604</v>
      </c>
      <c r="D3" s="160"/>
      <c r="G3" s="166"/>
      <c r="H3" s="167"/>
    </row>
    <row r="4" spans="1:14" x14ac:dyDescent="0.2">
      <c r="A4" s="168" t="s">
        <v>203</v>
      </c>
      <c r="B4" s="169" t="s">
        <v>174</v>
      </c>
      <c r="C4" s="170" t="s">
        <v>175</v>
      </c>
      <c r="D4" s="171" t="s">
        <v>1605</v>
      </c>
      <c r="E4" s="172" t="s">
        <v>176</v>
      </c>
      <c r="F4" s="172" t="s">
        <v>1606</v>
      </c>
      <c r="G4" s="173" t="s">
        <v>172</v>
      </c>
      <c r="H4" s="171" t="s">
        <v>177</v>
      </c>
    </row>
    <row r="5" spans="1:14" ht="15" customHeight="1" thickBot="1" x14ac:dyDescent="0.3">
      <c r="A5" s="174"/>
      <c r="B5" s="175"/>
      <c r="C5" s="176"/>
      <c r="D5" s="177" t="s">
        <v>1607</v>
      </c>
      <c r="E5" s="178"/>
      <c r="F5" s="179" t="s">
        <v>1608</v>
      </c>
      <c r="G5" s="180"/>
      <c r="H5" s="181"/>
      <c r="I5" s="35" t="s">
        <v>1240</v>
      </c>
      <c r="J5" s="23" t="s">
        <v>1241</v>
      </c>
      <c r="K5" s="36" t="s">
        <v>1242</v>
      </c>
      <c r="L5" s="37" t="s">
        <v>1243</v>
      </c>
      <c r="M5" s="36" t="s">
        <v>1244</v>
      </c>
      <c r="N5" s="37" t="s">
        <v>1245</v>
      </c>
    </row>
    <row r="6" spans="1:14" ht="30.2" customHeight="1" thickTop="1" x14ac:dyDescent="0.2">
      <c r="A6" s="182"/>
      <c r="B6" s="419" t="s">
        <v>1609</v>
      </c>
      <c r="C6" s="420"/>
      <c r="D6" s="420"/>
      <c r="E6" s="420"/>
      <c r="F6" s="421"/>
      <c r="G6" s="183"/>
      <c r="H6" s="184"/>
      <c r="I6" s="24" t="str">
        <f t="shared" ref="I6:I69" ca="1" si="0">IF(CELL("protect",$G6)=1, "LOCKED", "")</f>
        <v>LOCKED</v>
      </c>
      <c r="J6" s="15" t="str">
        <f>CLEAN(CONCATENATE(TRIM($A6),TRIM($C6),IF(LEFT($D6)&lt;&gt;"E",TRIM($D6),),TRIM($E6)))</f>
        <v/>
      </c>
      <c r="K6" s="16" t="e">
        <f>MATCH(J6,'Pay Items'!$K$1:$K$647,0)</f>
        <v>#N/A</v>
      </c>
      <c r="L6" s="17" t="str">
        <f t="shared" ref="L6:L69" ca="1" si="1">CELL("format",$F6)</f>
        <v>G</v>
      </c>
      <c r="M6" s="17" t="str">
        <f t="shared" ref="M6:M69" ca="1" si="2">CELL("format",$G6)</f>
        <v>C2</v>
      </c>
      <c r="N6" s="17" t="str">
        <f t="shared" ref="N6:N69" ca="1" si="3">CELL("format",$H6)</f>
        <v>G</v>
      </c>
    </row>
    <row r="7" spans="1:14" s="188" customFormat="1" ht="39.950000000000003" customHeight="1" x14ac:dyDescent="0.2">
      <c r="A7" s="185"/>
      <c r="B7" s="186" t="s">
        <v>593</v>
      </c>
      <c r="C7" s="422" t="s">
        <v>1610</v>
      </c>
      <c r="D7" s="423"/>
      <c r="E7" s="423"/>
      <c r="F7" s="424"/>
      <c r="G7" s="187"/>
      <c r="H7" s="187" t="s">
        <v>173</v>
      </c>
      <c r="I7" s="24" t="str">
        <f t="shared" ca="1" si="0"/>
        <v>LOCKED</v>
      </c>
      <c r="J7" s="15" t="str">
        <f t="shared" ref="J7:J70" si="4">CLEAN(CONCATENATE(TRIM($A7),TRIM($C7),IF(LEFT($D7)&lt;&gt;"E",TRIM($D7),),TRIM($E7)))</f>
        <v>MAJOR REHABILITATION: ADDINGTON BAY (NORTH LEG) - END TO OAKDALE DRIVE</v>
      </c>
      <c r="K7" s="16" t="e">
        <f>MATCH(J7,'Pay Items'!$K$1:$K$647,0)</f>
        <v>#N/A</v>
      </c>
      <c r="L7" s="17" t="str">
        <f t="shared" ca="1" si="1"/>
        <v>G</v>
      </c>
      <c r="M7" s="17" t="str">
        <f t="shared" ca="1" si="2"/>
        <v>C2</v>
      </c>
      <c r="N7" s="17" t="str">
        <f t="shared" ca="1" si="3"/>
        <v>C2</v>
      </c>
    </row>
    <row r="8" spans="1:14" ht="30.2" customHeight="1" x14ac:dyDescent="0.2">
      <c r="A8" s="182"/>
      <c r="B8" s="189"/>
      <c r="C8" s="190" t="s">
        <v>196</v>
      </c>
      <c r="D8" s="191"/>
      <c r="E8" s="192" t="s">
        <v>173</v>
      </c>
      <c r="F8" s="192" t="s">
        <v>173</v>
      </c>
      <c r="G8" s="193" t="s">
        <v>173</v>
      </c>
      <c r="H8" s="193"/>
      <c r="I8" s="24" t="str">
        <f t="shared" ca="1" si="0"/>
        <v>LOCKED</v>
      </c>
      <c r="J8" s="15" t="str">
        <f t="shared" si="4"/>
        <v>EARTH AND BASE WORKS</v>
      </c>
      <c r="K8" s="16">
        <f>MATCH(J8,'Pay Items'!$K$1:$K$647,0)</f>
        <v>3</v>
      </c>
      <c r="L8" s="17" t="str">
        <f t="shared" ca="1" si="1"/>
        <v>G</v>
      </c>
      <c r="M8" s="17" t="str">
        <f t="shared" ca="1" si="2"/>
        <v>C2</v>
      </c>
      <c r="N8" s="17" t="str">
        <f t="shared" ca="1" si="3"/>
        <v>C2</v>
      </c>
    </row>
    <row r="9" spans="1:14" ht="30.2" customHeight="1" x14ac:dyDescent="0.2">
      <c r="A9" s="194" t="s">
        <v>426</v>
      </c>
      <c r="B9" s="195" t="s">
        <v>1611</v>
      </c>
      <c r="C9" s="196" t="s">
        <v>104</v>
      </c>
      <c r="D9" s="197" t="s">
        <v>1273</v>
      </c>
      <c r="E9" s="198" t="s">
        <v>179</v>
      </c>
      <c r="F9" s="199">
        <v>10</v>
      </c>
      <c r="G9" s="200"/>
      <c r="H9" s="201">
        <f t="shared" ref="H9" si="5">ROUND(G9*F9,2)</f>
        <v>0</v>
      </c>
      <c r="I9" s="24" t="str">
        <f t="shared" ca="1" si="0"/>
        <v/>
      </c>
      <c r="J9" s="15" t="str">
        <f t="shared" si="4"/>
        <v>A003ExcavationCW 3110-R22m³</v>
      </c>
      <c r="K9" s="16">
        <f>MATCH(J9,'Pay Items'!$K$1:$K$647,0)</f>
        <v>6</v>
      </c>
      <c r="L9" s="17" t="str">
        <f t="shared" ca="1" si="1"/>
        <v>F0</v>
      </c>
      <c r="M9" s="17" t="str">
        <f t="shared" ca="1" si="2"/>
        <v>C2</v>
      </c>
      <c r="N9" s="17" t="str">
        <f t="shared" ca="1" si="3"/>
        <v>C2</v>
      </c>
    </row>
    <row r="10" spans="1:14" ht="39.950000000000003" customHeight="1" x14ac:dyDescent="0.2">
      <c r="A10" s="202" t="s">
        <v>250</v>
      </c>
      <c r="B10" s="195" t="s">
        <v>184</v>
      </c>
      <c r="C10" s="196" t="s">
        <v>307</v>
      </c>
      <c r="D10" s="197" t="s">
        <v>1273</v>
      </c>
      <c r="E10" s="198"/>
      <c r="F10" s="192" t="s">
        <v>173</v>
      </c>
      <c r="G10" s="193"/>
      <c r="H10" s="193"/>
      <c r="I10" s="24" t="str">
        <f t="shared" ca="1" si="0"/>
        <v>LOCKED</v>
      </c>
      <c r="J10" s="15" t="str">
        <f t="shared" si="4"/>
        <v>A010Supplying and Placing Base Course MaterialCW 3110-R22</v>
      </c>
      <c r="K10" s="16">
        <f>MATCH(J10,'Pay Items'!$K$1:$K$647,0)</f>
        <v>27</v>
      </c>
      <c r="L10" s="17" t="str">
        <f t="shared" ca="1" si="1"/>
        <v>G</v>
      </c>
      <c r="M10" s="17" t="str">
        <f t="shared" ca="1" si="2"/>
        <v>C2</v>
      </c>
      <c r="N10" s="17" t="str">
        <f t="shared" ca="1" si="3"/>
        <v>C2</v>
      </c>
    </row>
    <row r="11" spans="1:14" s="188" customFormat="1" ht="39.950000000000003" customHeight="1" x14ac:dyDescent="0.2">
      <c r="A11" s="202" t="s">
        <v>1091</v>
      </c>
      <c r="B11" s="203" t="s">
        <v>338</v>
      </c>
      <c r="C11" s="196" t="s">
        <v>1092</v>
      </c>
      <c r="D11" s="197" t="s">
        <v>173</v>
      </c>
      <c r="E11" s="198" t="s">
        <v>179</v>
      </c>
      <c r="F11" s="199">
        <v>25</v>
      </c>
      <c r="G11" s="200"/>
      <c r="H11" s="201">
        <f t="shared" ref="H11:H13" si="6">ROUND(G11*F11,2)</f>
        <v>0</v>
      </c>
      <c r="I11" s="24" t="str">
        <f t="shared" ca="1" si="0"/>
        <v/>
      </c>
      <c r="J11" s="15" t="str">
        <f t="shared" si="4"/>
        <v>A010A1Base Course Material - Granular A Limestonem³</v>
      </c>
      <c r="K11" s="16">
        <f>MATCH(J11,'Pay Items'!$K$1:$K$647,0)</f>
        <v>28</v>
      </c>
      <c r="L11" s="17" t="str">
        <f t="shared" ca="1" si="1"/>
        <v>F0</v>
      </c>
      <c r="M11" s="17" t="str">
        <f t="shared" ca="1" si="2"/>
        <v>C2</v>
      </c>
      <c r="N11" s="17" t="str">
        <f t="shared" ca="1" si="3"/>
        <v>C2</v>
      </c>
    </row>
    <row r="12" spans="1:14" ht="39.950000000000003" customHeight="1" x14ac:dyDescent="0.2">
      <c r="A12" s="202" t="s">
        <v>1101</v>
      </c>
      <c r="B12" s="203" t="s">
        <v>339</v>
      </c>
      <c r="C12" s="196" t="s">
        <v>1102</v>
      </c>
      <c r="D12" s="197" t="s">
        <v>173</v>
      </c>
      <c r="E12" s="198" t="s">
        <v>179</v>
      </c>
      <c r="F12" s="199">
        <v>10</v>
      </c>
      <c r="G12" s="200"/>
      <c r="H12" s="201">
        <f t="shared" si="6"/>
        <v>0</v>
      </c>
      <c r="I12" s="24" t="str">
        <f t="shared" ca="1" si="0"/>
        <v/>
      </c>
      <c r="J12" s="15" t="str">
        <f t="shared" si="4"/>
        <v>A010C2Base Course Material - Granular C Recycled Concretem³</v>
      </c>
      <c r="K12" s="16">
        <f>MATCH(J12,'Pay Items'!$K$1:$K$647,0)</f>
        <v>34</v>
      </c>
      <c r="L12" s="17" t="str">
        <f t="shared" ca="1" si="1"/>
        <v>F0</v>
      </c>
      <c r="M12" s="17" t="str">
        <f t="shared" ca="1" si="2"/>
        <v>C2</v>
      </c>
      <c r="N12" s="17" t="str">
        <f t="shared" ca="1" si="3"/>
        <v>C2</v>
      </c>
    </row>
    <row r="13" spans="1:14" ht="30.2" customHeight="1" x14ac:dyDescent="0.2">
      <c r="A13" s="194" t="s">
        <v>252</v>
      </c>
      <c r="B13" s="195" t="s">
        <v>101</v>
      </c>
      <c r="C13" s="196" t="s">
        <v>108</v>
      </c>
      <c r="D13" s="197" t="s">
        <v>1273</v>
      </c>
      <c r="E13" s="198" t="s">
        <v>178</v>
      </c>
      <c r="F13" s="199">
        <v>500</v>
      </c>
      <c r="G13" s="200"/>
      <c r="H13" s="201">
        <f t="shared" si="6"/>
        <v>0</v>
      </c>
      <c r="I13" s="24" t="str">
        <f t="shared" ca="1" si="0"/>
        <v/>
      </c>
      <c r="J13" s="15" t="str">
        <f t="shared" si="4"/>
        <v>A012Grading of BoulevardsCW 3110-R22m²</v>
      </c>
      <c r="K13" s="16">
        <f>MATCH(J13,'Pay Items'!$K$1:$K$647,0)</f>
        <v>37</v>
      </c>
      <c r="L13" s="17" t="str">
        <f t="shared" ca="1" si="1"/>
        <v>F0</v>
      </c>
      <c r="M13" s="17" t="str">
        <f t="shared" ca="1" si="2"/>
        <v>C2</v>
      </c>
      <c r="N13" s="17" t="str">
        <f t="shared" ca="1" si="3"/>
        <v>C2</v>
      </c>
    </row>
    <row r="14" spans="1:14" ht="30.2" customHeight="1" x14ac:dyDescent="0.2">
      <c r="A14" s="182"/>
      <c r="B14" s="205"/>
      <c r="C14" s="206" t="s">
        <v>1612</v>
      </c>
      <c r="D14" s="207"/>
      <c r="E14" s="208"/>
      <c r="F14" s="192" t="s">
        <v>173</v>
      </c>
      <c r="G14" s="193"/>
      <c r="H14" s="193"/>
      <c r="I14" s="24" t="str">
        <f t="shared" ca="1" si="0"/>
        <v>LOCKED</v>
      </c>
      <c r="J14" s="15" t="str">
        <f t="shared" si="4"/>
        <v>ROADWORKS - REMOVALS/RENEWALS</v>
      </c>
      <c r="K14" s="16" t="e">
        <f>MATCH(J14,'Pay Items'!$K$1:$K$647,0)</f>
        <v>#N/A</v>
      </c>
      <c r="L14" s="17" t="str">
        <f t="shared" ca="1" si="1"/>
        <v>G</v>
      </c>
      <c r="M14" s="17" t="str">
        <f t="shared" ca="1" si="2"/>
        <v>C2</v>
      </c>
      <c r="N14" s="17" t="str">
        <f t="shared" ca="1" si="3"/>
        <v>C2</v>
      </c>
    </row>
    <row r="15" spans="1:14" ht="30.2" customHeight="1" x14ac:dyDescent="0.2">
      <c r="A15" s="209" t="s">
        <v>359</v>
      </c>
      <c r="B15" s="195" t="s">
        <v>102</v>
      </c>
      <c r="C15" s="196" t="s">
        <v>304</v>
      </c>
      <c r="D15" s="197" t="s">
        <v>1273</v>
      </c>
      <c r="E15" s="198"/>
      <c r="F15" s="192" t="s">
        <v>173</v>
      </c>
      <c r="G15" s="193"/>
      <c r="H15" s="193"/>
      <c r="I15" s="24" t="str">
        <f t="shared" ca="1" si="0"/>
        <v>LOCKED</v>
      </c>
      <c r="J15" s="15" t="str">
        <f t="shared" si="4"/>
        <v>B001Pavement RemovalCW 3110-R22</v>
      </c>
      <c r="K15" s="16">
        <f>MATCH(J15,'Pay Items'!$K$1:$K$647,0)</f>
        <v>69</v>
      </c>
      <c r="L15" s="17" t="str">
        <f t="shared" ca="1" si="1"/>
        <v>G</v>
      </c>
      <c r="M15" s="17" t="str">
        <f t="shared" ca="1" si="2"/>
        <v>C2</v>
      </c>
      <c r="N15" s="17" t="str">
        <f t="shared" ca="1" si="3"/>
        <v>C2</v>
      </c>
    </row>
    <row r="16" spans="1:14" ht="30.2" customHeight="1" x14ac:dyDescent="0.2">
      <c r="A16" s="209" t="s">
        <v>262</v>
      </c>
      <c r="B16" s="203" t="s">
        <v>338</v>
      </c>
      <c r="C16" s="196" t="s">
        <v>306</v>
      </c>
      <c r="D16" s="197" t="s">
        <v>173</v>
      </c>
      <c r="E16" s="198" t="s">
        <v>178</v>
      </c>
      <c r="F16" s="199">
        <v>65</v>
      </c>
      <c r="G16" s="200"/>
      <c r="H16" s="201">
        <f>ROUND(G16*F16,2)</f>
        <v>0</v>
      </c>
      <c r="I16" s="24" t="str">
        <f t="shared" ca="1" si="0"/>
        <v/>
      </c>
      <c r="J16" s="15" t="str">
        <f t="shared" si="4"/>
        <v>B003Asphalt Pavementm²</v>
      </c>
      <c r="K16" s="16">
        <f>MATCH(J16,'Pay Items'!$K$1:$K$647,0)</f>
        <v>71</v>
      </c>
      <c r="L16" s="17" t="str">
        <f t="shared" ca="1" si="1"/>
        <v>F0</v>
      </c>
      <c r="M16" s="17" t="str">
        <f t="shared" ca="1" si="2"/>
        <v>C2</v>
      </c>
      <c r="N16" s="17" t="str">
        <f t="shared" ca="1" si="3"/>
        <v>C2</v>
      </c>
    </row>
    <row r="17" spans="1:14" ht="30.2" customHeight="1" x14ac:dyDescent="0.2">
      <c r="A17" s="209" t="s">
        <v>263</v>
      </c>
      <c r="B17" s="195" t="s">
        <v>117</v>
      </c>
      <c r="C17" s="196" t="s">
        <v>448</v>
      </c>
      <c r="D17" s="197" t="s">
        <v>2141</v>
      </c>
      <c r="E17" s="198"/>
      <c r="F17" s="192" t="s">
        <v>173</v>
      </c>
      <c r="G17" s="193"/>
      <c r="H17" s="193"/>
      <c r="I17" s="24" t="str">
        <f t="shared" ca="1" si="0"/>
        <v>LOCKED</v>
      </c>
      <c r="J17" s="15" t="str">
        <f t="shared" si="4"/>
        <v>B004Slab ReplacementCW 3230-R8, E10, E15</v>
      </c>
      <c r="K17" s="16" t="e">
        <f>MATCH(J17,'Pay Items'!$K$1:$K$647,0)</f>
        <v>#N/A</v>
      </c>
      <c r="L17" s="17" t="str">
        <f t="shared" ca="1" si="1"/>
        <v>G</v>
      </c>
      <c r="M17" s="17" t="str">
        <f t="shared" ca="1" si="2"/>
        <v>C2</v>
      </c>
      <c r="N17" s="17" t="str">
        <f t="shared" ca="1" si="3"/>
        <v>C2</v>
      </c>
    </row>
    <row r="18" spans="1:14" ht="39.950000000000003" customHeight="1" x14ac:dyDescent="0.2">
      <c r="A18" s="209" t="s">
        <v>270</v>
      </c>
      <c r="B18" s="203" t="s">
        <v>338</v>
      </c>
      <c r="C18" s="196" t="s">
        <v>1613</v>
      </c>
      <c r="D18" s="197" t="s">
        <v>173</v>
      </c>
      <c r="E18" s="198" t="s">
        <v>178</v>
      </c>
      <c r="F18" s="199">
        <v>75</v>
      </c>
      <c r="G18" s="200"/>
      <c r="H18" s="201">
        <f>ROUND(G18*F18,2)</f>
        <v>0</v>
      </c>
      <c r="I18" s="24" t="str">
        <f t="shared" ca="1" si="0"/>
        <v/>
      </c>
      <c r="J18" s="15" t="str">
        <f t="shared" si="4"/>
        <v>B014150 mm Type 2 Concrete Pavement (Reinforced)m²</v>
      </c>
      <c r="K18" s="16" t="e">
        <f>MATCH(J18,'Pay Items'!$K$1:$K$647,0)</f>
        <v>#N/A</v>
      </c>
      <c r="L18" s="17" t="str">
        <f t="shared" ca="1" si="1"/>
        <v>F0</v>
      </c>
      <c r="M18" s="17" t="str">
        <f t="shared" ca="1" si="2"/>
        <v>C2</v>
      </c>
      <c r="N18" s="17" t="str">
        <f t="shared" ca="1" si="3"/>
        <v>C2</v>
      </c>
    </row>
    <row r="19" spans="1:14" ht="30.2" customHeight="1" x14ac:dyDescent="0.2">
      <c r="A19" s="209" t="s">
        <v>272</v>
      </c>
      <c r="B19" s="195" t="s">
        <v>1591</v>
      </c>
      <c r="C19" s="196" t="s">
        <v>449</v>
      </c>
      <c r="D19" s="197" t="s">
        <v>2142</v>
      </c>
      <c r="E19" s="198"/>
      <c r="F19" s="192" t="s">
        <v>173</v>
      </c>
      <c r="G19" s="193"/>
      <c r="H19" s="193"/>
      <c r="I19" s="24" t="str">
        <f t="shared" ca="1" si="0"/>
        <v>LOCKED</v>
      </c>
      <c r="J19" s="15" t="str">
        <f t="shared" si="4"/>
        <v>B017Partial Slab PatchesCW 3230-R8, E15</v>
      </c>
      <c r="K19" s="16" t="e">
        <f>MATCH(J19,'Pay Items'!$K$1:$K$647,0)</f>
        <v>#N/A</v>
      </c>
      <c r="L19" s="17" t="str">
        <f t="shared" ca="1" si="1"/>
        <v>G</v>
      </c>
      <c r="M19" s="17" t="str">
        <f t="shared" ca="1" si="2"/>
        <v>C2</v>
      </c>
      <c r="N19" s="17" t="str">
        <f t="shared" ca="1" si="3"/>
        <v>C2</v>
      </c>
    </row>
    <row r="20" spans="1:14" ht="39.950000000000003" customHeight="1" x14ac:dyDescent="0.2">
      <c r="A20" s="209" t="s">
        <v>285</v>
      </c>
      <c r="B20" s="203" t="s">
        <v>338</v>
      </c>
      <c r="C20" s="196" t="s">
        <v>1614</v>
      </c>
      <c r="D20" s="197" t="s">
        <v>173</v>
      </c>
      <c r="E20" s="198" t="s">
        <v>178</v>
      </c>
      <c r="F20" s="199">
        <v>5</v>
      </c>
      <c r="G20" s="200"/>
      <c r="H20" s="201">
        <f t="shared" ref="H20:H22" si="7">ROUND(G20*F20,2)</f>
        <v>0</v>
      </c>
      <c r="I20" s="24" t="str">
        <f t="shared" ca="1" si="0"/>
        <v/>
      </c>
      <c r="J20" s="15" t="str">
        <f t="shared" si="4"/>
        <v>B030150 mm Type 2 Concrete Pavement (Type A)m²</v>
      </c>
      <c r="K20" s="16" t="e">
        <f>MATCH(J20,'Pay Items'!$K$1:$K$647,0)</f>
        <v>#N/A</v>
      </c>
      <c r="L20" s="17" t="str">
        <f t="shared" ca="1" si="1"/>
        <v>F0</v>
      </c>
      <c r="M20" s="17" t="str">
        <f t="shared" ca="1" si="2"/>
        <v>C2</v>
      </c>
      <c r="N20" s="17" t="str">
        <f t="shared" ca="1" si="3"/>
        <v>C2</v>
      </c>
    </row>
    <row r="21" spans="1:14" ht="39.950000000000003" customHeight="1" x14ac:dyDescent="0.2">
      <c r="A21" s="209" t="s">
        <v>286</v>
      </c>
      <c r="B21" s="203" t="s">
        <v>339</v>
      </c>
      <c r="C21" s="196" t="s">
        <v>1615</v>
      </c>
      <c r="D21" s="197" t="s">
        <v>173</v>
      </c>
      <c r="E21" s="198" t="s">
        <v>178</v>
      </c>
      <c r="F21" s="199">
        <v>10</v>
      </c>
      <c r="G21" s="200"/>
      <c r="H21" s="201">
        <f t="shared" si="7"/>
        <v>0</v>
      </c>
      <c r="I21" s="24" t="str">
        <f t="shared" ca="1" si="0"/>
        <v/>
      </c>
      <c r="J21" s="15" t="str">
        <f t="shared" si="4"/>
        <v>B031150 mm Type 2 Concrete Pavement (Type B)m²</v>
      </c>
      <c r="K21" s="16" t="e">
        <f>MATCH(J21,'Pay Items'!$K$1:$K$647,0)</f>
        <v>#N/A</v>
      </c>
      <c r="L21" s="17" t="str">
        <f t="shared" ca="1" si="1"/>
        <v>F0</v>
      </c>
      <c r="M21" s="17" t="str">
        <f t="shared" ca="1" si="2"/>
        <v>C2</v>
      </c>
      <c r="N21" s="17" t="str">
        <f t="shared" ca="1" si="3"/>
        <v>C2</v>
      </c>
    </row>
    <row r="22" spans="1:14" ht="39.950000000000003" customHeight="1" x14ac:dyDescent="0.2">
      <c r="A22" s="209" t="s">
        <v>288</v>
      </c>
      <c r="B22" s="203" t="s">
        <v>340</v>
      </c>
      <c r="C22" s="196" t="s">
        <v>1616</v>
      </c>
      <c r="D22" s="197" t="s">
        <v>173</v>
      </c>
      <c r="E22" s="198" t="s">
        <v>178</v>
      </c>
      <c r="F22" s="199">
        <v>10</v>
      </c>
      <c r="G22" s="200"/>
      <c r="H22" s="201">
        <f t="shared" si="7"/>
        <v>0</v>
      </c>
      <c r="I22" s="24" t="str">
        <f t="shared" ca="1" si="0"/>
        <v/>
      </c>
      <c r="J22" s="15" t="str">
        <f t="shared" si="4"/>
        <v>B033150 mm Type 2 Concrete Pavement (Type D)m²</v>
      </c>
      <c r="K22" s="16" t="e">
        <f>MATCH(J22,'Pay Items'!$K$1:$K$647,0)</f>
        <v>#N/A</v>
      </c>
      <c r="L22" s="17" t="str">
        <f t="shared" ca="1" si="1"/>
        <v>F0</v>
      </c>
      <c r="M22" s="17" t="str">
        <f t="shared" ca="1" si="2"/>
        <v>C2</v>
      </c>
      <c r="N22" s="17" t="str">
        <f t="shared" ca="1" si="3"/>
        <v>C2</v>
      </c>
    </row>
    <row r="23" spans="1:14" ht="39.950000000000003" customHeight="1" x14ac:dyDescent="0.2">
      <c r="A23" s="209" t="s">
        <v>748</v>
      </c>
      <c r="B23" s="195" t="s">
        <v>103</v>
      </c>
      <c r="C23" s="196" t="s">
        <v>561</v>
      </c>
      <c r="D23" s="197" t="s">
        <v>2141</v>
      </c>
      <c r="E23" s="198"/>
      <c r="F23" s="192" t="s">
        <v>173</v>
      </c>
      <c r="G23" s="193"/>
      <c r="H23" s="193"/>
      <c r="I23" s="24" t="str">
        <f t="shared" ca="1" si="0"/>
        <v>LOCKED</v>
      </c>
      <c r="J23" s="15" t="str">
        <f t="shared" si="4"/>
        <v>B064-72Slab Replacement - Early Opening (72 hour)CW 3230-R8, E10, E15</v>
      </c>
      <c r="K23" s="16" t="e">
        <f>MATCH(J23,'Pay Items'!$K$1:$K$647,0)</f>
        <v>#N/A</v>
      </c>
      <c r="L23" s="17" t="str">
        <f t="shared" ca="1" si="1"/>
        <v>G</v>
      </c>
      <c r="M23" s="17" t="str">
        <f t="shared" ca="1" si="2"/>
        <v>C2</v>
      </c>
      <c r="N23" s="17" t="str">
        <f t="shared" ca="1" si="3"/>
        <v>C2</v>
      </c>
    </row>
    <row r="24" spans="1:14" ht="39.950000000000003" customHeight="1" x14ac:dyDescent="0.2">
      <c r="A24" s="209" t="s">
        <v>755</v>
      </c>
      <c r="B24" s="203" t="s">
        <v>338</v>
      </c>
      <c r="C24" s="196" t="s">
        <v>1544</v>
      </c>
      <c r="D24" s="197" t="s">
        <v>173</v>
      </c>
      <c r="E24" s="198" t="s">
        <v>178</v>
      </c>
      <c r="F24" s="199">
        <v>30</v>
      </c>
      <c r="G24" s="200"/>
      <c r="H24" s="201">
        <f>ROUND(G24*F24,2)</f>
        <v>0</v>
      </c>
      <c r="I24" s="24" t="str">
        <f t="shared" ca="1" si="0"/>
        <v/>
      </c>
      <c r="J24" s="15" t="str">
        <f t="shared" si="4"/>
        <v>B074-72150 mm Type 4 Concrete Pavement (Reinforced)m²</v>
      </c>
      <c r="K24" s="16">
        <f>MATCH(J24,'Pay Items'!$K$1:$K$647,0)</f>
        <v>131</v>
      </c>
      <c r="L24" s="17" t="str">
        <f t="shared" ca="1" si="1"/>
        <v>F0</v>
      </c>
      <c r="M24" s="17" t="str">
        <f t="shared" ca="1" si="2"/>
        <v>C2</v>
      </c>
      <c r="N24" s="17" t="str">
        <f t="shared" ca="1" si="3"/>
        <v>C2</v>
      </c>
    </row>
    <row r="25" spans="1:14" ht="39.950000000000003" customHeight="1" x14ac:dyDescent="0.2">
      <c r="A25" s="209" t="s">
        <v>757</v>
      </c>
      <c r="B25" s="210" t="s">
        <v>1592</v>
      </c>
      <c r="C25" s="196" t="s">
        <v>452</v>
      </c>
      <c r="D25" s="197" t="s">
        <v>2142</v>
      </c>
      <c r="E25" s="198"/>
      <c r="F25" s="192" t="s">
        <v>173</v>
      </c>
      <c r="G25" s="193"/>
      <c r="H25" s="193"/>
      <c r="I25" s="24" t="str">
        <f t="shared" ca="1" si="0"/>
        <v>LOCKED</v>
      </c>
      <c r="J25" s="15" t="str">
        <f t="shared" si="4"/>
        <v>B077-72Partial Slab Patches - Early Opening (72 hour)CW 3230-R8, E15</v>
      </c>
      <c r="K25" s="16" t="e">
        <f>MATCH(J25,'Pay Items'!$K$1:$K$647,0)</f>
        <v>#N/A</v>
      </c>
      <c r="L25" s="17" t="str">
        <f t="shared" ca="1" si="1"/>
        <v>G</v>
      </c>
      <c r="M25" s="17" t="str">
        <f t="shared" ca="1" si="2"/>
        <v>C2</v>
      </c>
      <c r="N25" s="17" t="str">
        <f t="shared" ca="1" si="3"/>
        <v>C2</v>
      </c>
    </row>
    <row r="26" spans="1:14" ht="39.950000000000003" customHeight="1" x14ac:dyDescent="0.2">
      <c r="A26" s="209" t="s">
        <v>770</v>
      </c>
      <c r="B26" s="203" t="s">
        <v>338</v>
      </c>
      <c r="C26" s="196" t="s">
        <v>1558</v>
      </c>
      <c r="D26" s="197" t="s">
        <v>173</v>
      </c>
      <c r="E26" s="198" t="s">
        <v>178</v>
      </c>
      <c r="F26" s="199">
        <v>5</v>
      </c>
      <c r="G26" s="200"/>
      <c r="H26" s="201">
        <f t="shared" ref="H26:H28" si="8">ROUND(G26*F26,2)</f>
        <v>0</v>
      </c>
      <c r="I26" s="24" t="str">
        <f t="shared" ca="1" si="0"/>
        <v/>
      </c>
      <c r="J26" s="15" t="str">
        <f t="shared" si="4"/>
        <v>B090-72150 mm Type 4 Concrete Pavement (Type A)m²</v>
      </c>
      <c r="K26" s="16">
        <f>MATCH(J26,'Pay Items'!$K$1:$K$647,0)</f>
        <v>146</v>
      </c>
      <c r="L26" s="17" t="str">
        <f t="shared" ca="1" si="1"/>
        <v>F0</v>
      </c>
      <c r="M26" s="17" t="str">
        <f t="shared" ca="1" si="2"/>
        <v>C2</v>
      </c>
      <c r="N26" s="17" t="str">
        <f t="shared" ca="1" si="3"/>
        <v>C2</v>
      </c>
    </row>
    <row r="27" spans="1:14" ht="39.950000000000003" customHeight="1" x14ac:dyDescent="0.2">
      <c r="A27" s="209" t="s">
        <v>771</v>
      </c>
      <c r="B27" s="203" t="s">
        <v>339</v>
      </c>
      <c r="C27" s="196" t="s">
        <v>1559</v>
      </c>
      <c r="D27" s="197" t="s">
        <v>173</v>
      </c>
      <c r="E27" s="198" t="s">
        <v>178</v>
      </c>
      <c r="F27" s="199">
        <v>10</v>
      </c>
      <c r="G27" s="200"/>
      <c r="H27" s="201">
        <f t="shared" si="8"/>
        <v>0</v>
      </c>
      <c r="I27" s="24" t="str">
        <f t="shared" ca="1" si="0"/>
        <v/>
      </c>
      <c r="J27" s="15" t="str">
        <f t="shared" si="4"/>
        <v>B091-72150 mm Type 4 Concrete Pavement (Type B)m²</v>
      </c>
      <c r="K27" s="16">
        <f>MATCH(J27,'Pay Items'!$K$1:$K$647,0)</f>
        <v>147</v>
      </c>
      <c r="L27" s="17" t="str">
        <f t="shared" ca="1" si="1"/>
        <v>F0</v>
      </c>
      <c r="M27" s="17" t="str">
        <f t="shared" ca="1" si="2"/>
        <v>C2</v>
      </c>
      <c r="N27" s="17" t="str">
        <f t="shared" ca="1" si="3"/>
        <v>C2</v>
      </c>
    </row>
    <row r="28" spans="1:14" ht="39.950000000000003" customHeight="1" x14ac:dyDescent="0.2">
      <c r="A28" s="209" t="s">
        <v>773</v>
      </c>
      <c r="B28" s="203" t="s">
        <v>340</v>
      </c>
      <c r="C28" s="196" t="s">
        <v>1561</v>
      </c>
      <c r="D28" s="197" t="s">
        <v>173</v>
      </c>
      <c r="E28" s="198" t="s">
        <v>178</v>
      </c>
      <c r="F28" s="199">
        <v>10</v>
      </c>
      <c r="G28" s="200"/>
      <c r="H28" s="201">
        <f t="shared" si="8"/>
        <v>0</v>
      </c>
      <c r="I28" s="24" t="str">
        <f t="shared" ca="1" si="0"/>
        <v/>
      </c>
      <c r="J28" s="15" t="str">
        <f t="shared" si="4"/>
        <v>B093-72150 mm Type 4 Concrete Pavement (Type D)m²</v>
      </c>
      <c r="K28" s="16">
        <f>MATCH(J28,'Pay Items'!$K$1:$K$647,0)</f>
        <v>149</v>
      </c>
      <c r="L28" s="17" t="str">
        <f t="shared" ca="1" si="1"/>
        <v>F0</v>
      </c>
      <c r="M28" s="17" t="str">
        <f t="shared" ca="1" si="2"/>
        <v>C2</v>
      </c>
      <c r="N28" s="17" t="str">
        <f t="shared" ca="1" si="3"/>
        <v>C2</v>
      </c>
    </row>
    <row r="29" spans="1:14" ht="30.2" customHeight="1" x14ac:dyDescent="0.2">
      <c r="A29" s="209" t="s">
        <v>289</v>
      </c>
      <c r="B29" s="195" t="s">
        <v>105</v>
      </c>
      <c r="C29" s="196" t="s">
        <v>161</v>
      </c>
      <c r="D29" s="197" t="s">
        <v>903</v>
      </c>
      <c r="E29" s="198"/>
      <c r="F29" s="192" t="s">
        <v>173</v>
      </c>
      <c r="G29" s="193"/>
      <c r="H29" s="193"/>
      <c r="I29" s="24" t="str">
        <f t="shared" ca="1" si="0"/>
        <v>LOCKED</v>
      </c>
      <c r="J29" s="15" t="str">
        <f t="shared" si="4"/>
        <v>B094Drilled DowelsCW 3230-R8</v>
      </c>
      <c r="K29" s="16">
        <f>MATCH(J29,'Pay Items'!$K$1:$K$647,0)</f>
        <v>152</v>
      </c>
      <c r="L29" s="17" t="str">
        <f t="shared" ca="1" si="1"/>
        <v>G</v>
      </c>
      <c r="M29" s="17" t="str">
        <f t="shared" ca="1" si="2"/>
        <v>C2</v>
      </c>
      <c r="N29" s="17" t="str">
        <f t="shared" ca="1" si="3"/>
        <v>C2</v>
      </c>
    </row>
    <row r="30" spans="1:14" ht="30.2" customHeight="1" x14ac:dyDescent="0.2">
      <c r="A30" s="209" t="s">
        <v>290</v>
      </c>
      <c r="B30" s="203" t="s">
        <v>338</v>
      </c>
      <c r="C30" s="196" t="s">
        <v>189</v>
      </c>
      <c r="D30" s="197" t="s">
        <v>173</v>
      </c>
      <c r="E30" s="198" t="s">
        <v>181</v>
      </c>
      <c r="F30" s="199">
        <v>35</v>
      </c>
      <c r="G30" s="200"/>
      <c r="H30" s="201">
        <f>ROUND(G30*F30,2)</f>
        <v>0</v>
      </c>
      <c r="I30" s="24" t="str">
        <f t="shared" ca="1" si="0"/>
        <v/>
      </c>
      <c r="J30" s="15" t="str">
        <f t="shared" si="4"/>
        <v>B09519.1 mm Diametereach</v>
      </c>
      <c r="K30" s="16">
        <f>MATCH(J30,'Pay Items'!$K$1:$K$647,0)</f>
        <v>153</v>
      </c>
      <c r="L30" s="17" t="str">
        <f t="shared" ca="1" si="1"/>
        <v>F0</v>
      </c>
      <c r="M30" s="17" t="str">
        <f t="shared" ca="1" si="2"/>
        <v>C2</v>
      </c>
      <c r="N30" s="17" t="str">
        <f t="shared" ca="1" si="3"/>
        <v>C2</v>
      </c>
    </row>
    <row r="31" spans="1:14" ht="30.2" customHeight="1" x14ac:dyDescent="0.2">
      <c r="A31" s="209" t="s">
        <v>292</v>
      </c>
      <c r="B31" s="195" t="s">
        <v>1593</v>
      </c>
      <c r="C31" s="196" t="s">
        <v>162</v>
      </c>
      <c r="D31" s="197" t="s">
        <v>903</v>
      </c>
      <c r="E31" s="198"/>
      <c r="F31" s="192" t="s">
        <v>173</v>
      </c>
      <c r="G31" s="193"/>
      <c r="H31" s="193"/>
      <c r="I31" s="24" t="str">
        <f t="shared" ca="1" si="0"/>
        <v>LOCKED</v>
      </c>
      <c r="J31" s="15" t="str">
        <f t="shared" si="4"/>
        <v>B097Drilled Tie BarsCW 3230-R8</v>
      </c>
      <c r="K31" s="16">
        <f>MATCH(J31,'Pay Items'!$K$1:$K$647,0)</f>
        <v>155</v>
      </c>
      <c r="L31" s="17" t="str">
        <f t="shared" ca="1" si="1"/>
        <v>G</v>
      </c>
      <c r="M31" s="17" t="str">
        <f t="shared" ca="1" si="2"/>
        <v>C2</v>
      </c>
      <c r="N31" s="17" t="str">
        <f t="shared" ca="1" si="3"/>
        <v>C2</v>
      </c>
    </row>
    <row r="32" spans="1:14" ht="30.2" customHeight="1" x14ac:dyDescent="0.2">
      <c r="A32" s="209" t="s">
        <v>293</v>
      </c>
      <c r="B32" s="203" t="s">
        <v>338</v>
      </c>
      <c r="C32" s="196" t="s">
        <v>187</v>
      </c>
      <c r="D32" s="197" t="s">
        <v>173</v>
      </c>
      <c r="E32" s="198" t="s">
        <v>181</v>
      </c>
      <c r="F32" s="199">
        <v>40</v>
      </c>
      <c r="G32" s="200"/>
      <c r="H32" s="201">
        <f>ROUND(G32*F32,2)</f>
        <v>0</v>
      </c>
      <c r="I32" s="24" t="str">
        <f t="shared" ca="1" si="0"/>
        <v/>
      </c>
      <c r="J32" s="15" t="str">
        <f t="shared" si="4"/>
        <v>B09820 M Deformed Tie Bareach</v>
      </c>
      <c r="K32" s="16">
        <f>MATCH(J32,'Pay Items'!$K$1:$K$647,0)</f>
        <v>157</v>
      </c>
      <c r="L32" s="17" t="str">
        <f t="shared" ca="1" si="1"/>
        <v>F0</v>
      </c>
      <c r="M32" s="17" t="str">
        <f t="shared" ca="1" si="2"/>
        <v>C2</v>
      </c>
      <c r="N32" s="17" t="str">
        <f t="shared" ca="1" si="3"/>
        <v>C2</v>
      </c>
    </row>
    <row r="33" spans="1:14" ht="30.2" customHeight="1" x14ac:dyDescent="0.2">
      <c r="A33" s="209" t="s">
        <v>797</v>
      </c>
      <c r="B33" s="195" t="s">
        <v>106</v>
      </c>
      <c r="C33" s="196" t="s">
        <v>327</v>
      </c>
      <c r="D33" s="197" t="s">
        <v>900</v>
      </c>
      <c r="E33" s="198"/>
      <c r="F33" s="192" t="s">
        <v>173</v>
      </c>
      <c r="G33" s="193"/>
      <c r="H33" s="193"/>
      <c r="I33" s="24" t="str">
        <f t="shared" ca="1" si="0"/>
        <v>LOCKED</v>
      </c>
      <c r="J33" s="15" t="str">
        <f t="shared" si="4"/>
        <v>B126rConcrete Curb RemovalCW 3240-R10</v>
      </c>
      <c r="K33" s="16">
        <f>MATCH(J33,'Pay Items'!$K$1:$K$647,0)</f>
        <v>197</v>
      </c>
      <c r="L33" s="17" t="str">
        <f t="shared" ca="1" si="1"/>
        <v>G</v>
      </c>
      <c r="M33" s="17" t="str">
        <f t="shared" ca="1" si="2"/>
        <v>C2</v>
      </c>
      <c r="N33" s="17" t="str">
        <f t="shared" ca="1" si="3"/>
        <v>C2</v>
      </c>
    </row>
    <row r="34" spans="1:14" ht="30.2" customHeight="1" x14ac:dyDescent="0.2">
      <c r="A34" s="209" t="s">
        <v>802</v>
      </c>
      <c r="B34" s="203" t="s">
        <v>338</v>
      </c>
      <c r="C34" s="196" t="s">
        <v>390</v>
      </c>
      <c r="D34" s="197" t="s">
        <v>334</v>
      </c>
      <c r="E34" s="198" t="s">
        <v>182</v>
      </c>
      <c r="F34" s="199">
        <v>190</v>
      </c>
      <c r="G34" s="200"/>
      <c r="H34" s="201">
        <f t="shared" ref="H34" si="9">ROUND(G34*F34,2)</f>
        <v>0</v>
      </c>
      <c r="I34" s="24" t="str">
        <f t="shared" ca="1" si="0"/>
        <v/>
      </c>
      <c r="J34" s="15" t="str">
        <f t="shared" si="4"/>
        <v>B131rLip CurbSD-202Cm</v>
      </c>
      <c r="K34" s="16">
        <f>MATCH(J34,'Pay Items'!$K$1:$K$647,0)</f>
        <v>204</v>
      </c>
      <c r="L34" s="17" t="str">
        <f t="shared" ca="1" si="1"/>
        <v>F0</v>
      </c>
      <c r="M34" s="17" t="str">
        <f t="shared" ca="1" si="2"/>
        <v>C2</v>
      </c>
      <c r="N34" s="17" t="str">
        <f t="shared" ca="1" si="3"/>
        <v>C2</v>
      </c>
    </row>
    <row r="35" spans="1:14" ht="30.2" customHeight="1" x14ac:dyDescent="0.2">
      <c r="A35" s="209" t="s">
        <v>807</v>
      </c>
      <c r="B35" s="195" t="s">
        <v>107</v>
      </c>
      <c r="C35" s="196" t="s">
        <v>329</v>
      </c>
      <c r="D35" s="197" t="s">
        <v>2143</v>
      </c>
      <c r="E35" s="198"/>
      <c r="F35" s="192" t="s">
        <v>173</v>
      </c>
      <c r="G35" s="193"/>
      <c r="H35" s="193"/>
      <c r="I35" s="24" t="str">
        <f t="shared" ca="1" si="0"/>
        <v>LOCKED</v>
      </c>
      <c r="J35" s="15" t="str">
        <f t="shared" si="4"/>
        <v>B135iConcrete Curb InstallationCW 3240-R10, E15</v>
      </c>
      <c r="K35" s="16" t="e">
        <f>MATCH(J35,'Pay Items'!$K$1:$K$647,0)</f>
        <v>#N/A</v>
      </c>
      <c r="L35" s="17" t="str">
        <f t="shared" ca="1" si="1"/>
        <v>G</v>
      </c>
      <c r="M35" s="17" t="str">
        <f t="shared" ca="1" si="2"/>
        <v>C2</v>
      </c>
      <c r="N35" s="17" t="str">
        <f t="shared" ca="1" si="3"/>
        <v>C2</v>
      </c>
    </row>
    <row r="36" spans="1:14" ht="39.950000000000003" customHeight="1" x14ac:dyDescent="0.2">
      <c r="A36" s="209" t="s">
        <v>1133</v>
      </c>
      <c r="B36" s="203" t="s">
        <v>338</v>
      </c>
      <c r="C36" s="196" t="s">
        <v>1618</v>
      </c>
      <c r="D36" s="197" t="s">
        <v>386</v>
      </c>
      <c r="E36" s="198" t="s">
        <v>182</v>
      </c>
      <c r="F36" s="199">
        <v>20</v>
      </c>
      <c r="G36" s="200"/>
      <c r="H36" s="201">
        <f t="shared" ref="H36:H38" si="10">ROUND(G36*F36,2)</f>
        <v>0</v>
      </c>
      <c r="I36" s="24" t="str">
        <f t="shared" ca="1" si="0"/>
        <v/>
      </c>
      <c r="J36" s="15" t="str">
        <f t="shared" si="4"/>
        <v>B139iAType 2 Concrete Modified Barrier (150 mm reveal ht, Dowelled)SD-203Bm</v>
      </c>
      <c r="K36" s="16" t="e">
        <f>MATCH(J36,'Pay Items'!$K$1:$K$647,0)</f>
        <v>#N/A</v>
      </c>
      <c r="L36" s="17" t="str">
        <f t="shared" ca="1" si="1"/>
        <v>F0</v>
      </c>
      <c r="M36" s="17" t="str">
        <f t="shared" ca="1" si="2"/>
        <v>C2</v>
      </c>
      <c r="N36" s="17" t="str">
        <f t="shared" ca="1" si="3"/>
        <v>C2</v>
      </c>
    </row>
    <row r="37" spans="1:14" ht="39.950000000000003" customHeight="1" x14ac:dyDescent="0.2">
      <c r="A37" s="209" t="s">
        <v>822</v>
      </c>
      <c r="B37" s="203" t="s">
        <v>339</v>
      </c>
      <c r="C37" s="196" t="s">
        <v>1619</v>
      </c>
      <c r="D37" s="197" t="s">
        <v>333</v>
      </c>
      <c r="E37" s="198" t="s">
        <v>182</v>
      </c>
      <c r="F37" s="199">
        <v>30</v>
      </c>
      <c r="G37" s="200"/>
      <c r="H37" s="201">
        <f t="shared" si="10"/>
        <v>0</v>
      </c>
      <c r="I37" s="24" t="str">
        <f t="shared" ca="1" si="0"/>
        <v/>
      </c>
      <c r="J37" s="15" t="str">
        <f t="shared" si="4"/>
        <v>B148iType 2 Concrete Lip Curb (40 mm reveal ht, Integral)SD-202Bm</v>
      </c>
      <c r="K37" s="16" t="e">
        <f>MATCH(J37,'Pay Items'!$K$1:$K$647,0)</f>
        <v>#N/A</v>
      </c>
      <c r="L37" s="17" t="str">
        <f t="shared" ca="1" si="1"/>
        <v>F0</v>
      </c>
      <c r="M37" s="17" t="str">
        <f t="shared" ca="1" si="2"/>
        <v>C2</v>
      </c>
      <c r="N37" s="17" t="str">
        <f t="shared" ca="1" si="3"/>
        <v>C2</v>
      </c>
    </row>
    <row r="38" spans="1:14" ht="39.950000000000003" customHeight="1" x14ac:dyDescent="0.2">
      <c r="A38" s="209" t="s">
        <v>1142</v>
      </c>
      <c r="B38" s="203" t="s">
        <v>340</v>
      </c>
      <c r="C38" s="196" t="s">
        <v>1620</v>
      </c>
      <c r="D38" s="197" t="s">
        <v>334</v>
      </c>
      <c r="E38" s="198" t="s">
        <v>182</v>
      </c>
      <c r="F38" s="199">
        <v>160</v>
      </c>
      <c r="G38" s="200"/>
      <c r="H38" s="201">
        <f t="shared" si="10"/>
        <v>0</v>
      </c>
      <c r="I38" s="24" t="str">
        <f t="shared" ca="1" si="0"/>
        <v/>
      </c>
      <c r="J38" s="15" t="str">
        <f t="shared" si="4"/>
        <v>B149iAType 2 Concrete Modified Lip Curb (75 mm reveal ht, Dowelled)SD-202Cm</v>
      </c>
      <c r="K38" s="16" t="e">
        <f>MATCH(J38,'Pay Items'!$K$1:$K$647,0)</f>
        <v>#N/A</v>
      </c>
      <c r="L38" s="17" t="str">
        <f t="shared" ca="1" si="1"/>
        <v>F0</v>
      </c>
      <c r="M38" s="17" t="str">
        <f t="shared" ca="1" si="2"/>
        <v>C2</v>
      </c>
      <c r="N38" s="17" t="str">
        <f t="shared" ca="1" si="3"/>
        <v>C2</v>
      </c>
    </row>
    <row r="39" spans="1:14" ht="30.2" customHeight="1" x14ac:dyDescent="0.2">
      <c r="A39" s="209" t="s">
        <v>462</v>
      </c>
      <c r="B39" s="195" t="s">
        <v>109</v>
      </c>
      <c r="C39" s="196" t="s">
        <v>350</v>
      </c>
      <c r="D39" s="197" t="s">
        <v>2144</v>
      </c>
      <c r="E39" s="198"/>
      <c r="F39" s="192" t="s">
        <v>173</v>
      </c>
      <c r="G39" s="193"/>
      <c r="H39" s="193"/>
      <c r="I39" s="24" t="str">
        <f t="shared" ca="1" si="0"/>
        <v>LOCKED</v>
      </c>
      <c r="J39" s="15" t="str">
        <f t="shared" si="4"/>
        <v>B190Construction of Asphaltic Concrete OverlayCW 3410-R12, E11</v>
      </c>
      <c r="K39" s="16" t="e">
        <f>MATCH(J39,'Pay Items'!$K$1:$K$647,0)</f>
        <v>#N/A</v>
      </c>
      <c r="L39" s="17" t="str">
        <f t="shared" ca="1" si="1"/>
        <v>G</v>
      </c>
      <c r="M39" s="17" t="str">
        <f t="shared" ca="1" si="2"/>
        <v>C2</v>
      </c>
      <c r="N39" s="17" t="str">
        <f t="shared" ca="1" si="3"/>
        <v>C2</v>
      </c>
    </row>
    <row r="40" spans="1:14" ht="30.2" customHeight="1" x14ac:dyDescent="0.2">
      <c r="A40" s="209" t="s">
        <v>463</v>
      </c>
      <c r="B40" s="203" t="s">
        <v>338</v>
      </c>
      <c r="C40" s="196" t="s">
        <v>351</v>
      </c>
      <c r="D40" s="197"/>
      <c r="E40" s="198"/>
      <c r="F40" s="192" t="s">
        <v>173</v>
      </c>
      <c r="G40" s="193"/>
      <c r="H40" s="193"/>
      <c r="I40" s="24" t="str">
        <f t="shared" ca="1" si="0"/>
        <v>LOCKED</v>
      </c>
      <c r="J40" s="15" t="str">
        <f t="shared" si="4"/>
        <v>B191Main Line Paving</v>
      </c>
      <c r="K40" s="16">
        <f>MATCH(J40,'Pay Items'!$K$1:$K$647,0)</f>
        <v>306</v>
      </c>
      <c r="L40" s="17" t="str">
        <f t="shared" ca="1" si="1"/>
        <v>G</v>
      </c>
      <c r="M40" s="17" t="str">
        <f t="shared" ca="1" si="2"/>
        <v>C2</v>
      </c>
      <c r="N40" s="17" t="str">
        <f t="shared" ca="1" si="3"/>
        <v>C2</v>
      </c>
    </row>
    <row r="41" spans="1:14" ht="30.2" customHeight="1" x14ac:dyDescent="0.2">
      <c r="A41" s="209" t="s">
        <v>1565</v>
      </c>
      <c r="B41" s="211" t="s">
        <v>684</v>
      </c>
      <c r="C41" s="196" t="s">
        <v>1566</v>
      </c>
      <c r="D41" s="197"/>
      <c r="E41" s="198" t="s">
        <v>180</v>
      </c>
      <c r="F41" s="199">
        <v>200</v>
      </c>
      <c r="G41" s="200"/>
      <c r="H41" s="201">
        <f>ROUND(G41*F41,2)</f>
        <v>0</v>
      </c>
      <c r="I41" s="24" t="str">
        <f t="shared" ca="1" si="0"/>
        <v/>
      </c>
      <c r="J41" s="15" t="str">
        <f t="shared" si="4"/>
        <v>B193AType MS1tonne</v>
      </c>
      <c r="K41" s="16">
        <f>MATCH(J41,'Pay Items'!$K$1:$K$647,0)</f>
        <v>309</v>
      </c>
      <c r="L41" s="17" t="str">
        <f t="shared" ca="1" si="1"/>
        <v>F0</v>
      </c>
      <c r="M41" s="17" t="str">
        <f t="shared" ca="1" si="2"/>
        <v>C2</v>
      </c>
      <c r="N41" s="17" t="str">
        <f t="shared" ca="1" si="3"/>
        <v>C2</v>
      </c>
    </row>
    <row r="42" spans="1:14" ht="30.2" customHeight="1" x14ac:dyDescent="0.2">
      <c r="A42" s="209" t="s">
        <v>466</v>
      </c>
      <c r="B42" s="203" t="s">
        <v>339</v>
      </c>
      <c r="C42" s="196" t="s">
        <v>352</v>
      </c>
      <c r="D42" s="197"/>
      <c r="E42" s="198"/>
      <c r="F42" s="192" t="s">
        <v>173</v>
      </c>
      <c r="G42" s="193"/>
      <c r="H42" s="193"/>
      <c r="I42" s="24" t="str">
        <f t="shared" ca="1" si="0"/>
        <v>LOCKED</v>
      </c>
      <c r="J42" s="15" t="str">
        <f t="shared" si="4"/>
        <v>B194Tie-ins and Approaches</v>
      </c>
      <c r="K42" s="16">
        <f>MATCH(J42,'Pay Items'!$K$1:$K$647,0)</f>
        <v>311</v>
      </c>
      <c r="L42" s="17" t="str">
        <f t="shared" ca="1" si="1"/>
        <v>G</v>
      </c>
      <c r="M42" s="17" t="str">
        <f t="shared" ca="1" si="2"/>
        <v>C2</v>
      </c>
      <c r="N42" s="17" t="str">
        <f t="shared" ca="1" si="3"/>
        <v>C2</v>
      </c>
    </row>
    <row r="43" spans="1:14" ht="30.2" customHeight="1" x14ac:dyDescent="0.2">
      <c r="A43" s="209" t="s">
        <v>1569</v>
      </c>
      <c r="B43" s="211" t="s">
        <v>684</v>
      </c>
      <c r="C43" s="196" t="s">
        <v>1566</v>
      </c>
      <c r="D43" s="197"/>
      <c r="E43" s="198" t="s">
        <v>180</v>
      </c>
      <c r="F43" s="199">
        <v>25</v>
      </c>
      <c r="G43" s="200"/>
      <c r="H43" s="201">
        <f t="shared" ref="H43:H45" si="11">ROUND(G43*F43,2)</f>
        <v>0</v>
      </c>
      <c r="I43" s="24" t="str">
        <f t="shared" ca="1" si="0"/>
        <v/>
      </c>
      <c r="J43" s="15" t="str">
        <f t="shared" si="4"/>
        <v>B195AType MS1tonne</v>
      </c>
      <c r="K43" s="16">
        <f>MATCH(J43,'Pay Items'!$K$1:$K$647,0)</f>
        <v>313</v>
      </c>
      <c r="L43" s="17" t="str">
        <f t="shared" ca="1" si="1"/>
        <v>F0</v>
      </c>
      <c r="M43" s="17" t="str">
        <f t="shared" ca="1" si="2"/>
        <v>C2</v>
      </c>
      <c r="N43" s="17" t="str">
        <f t="shared" ca="1" si="3"/>
        <v>C2</v>
      </c>
    </row>
    <row r="44" spans="1:14" ht="30.2" customHeight="1" x14ac:dyDescent="0.2">
      <c r="A44" s="209" t="s">
        <v>557</v>
      </c>
      <c r="B44" s="195" t="s">
        <v>111</v>
      </c>
      <c r="C44" s="196" t="s">
        <v>1270</v>
      </c>
      <c r="D44" s="197" t="s">
        <v>1400</v>
      </c>
      <c r="E44" s="198"/>
      <c r="F44" s="192" t="s">
        <v>173</v>
      </c>
      <c r="G44" s="193"/>
      <c r="H44" s="193"/>
      <c r="I44" s="24" t="str">
        <f t="shared" ca="1" si="0"/>
        <v>LOCKED</v>
      </c>
      <c r="J44" s="15" t="str">
        <f t="shared" si="4"/>
        <v>B206Supply and Install Pavement Repair FabricCW 3140-R1</v>
      </c>
      <c r="K44" s="16">
        <f>MATCH(J44,'Pay Items'!$K$1:$K$647,0)</f>
        <v>325</v>
      </c>
      <c r="L44" s="17" t="str">
        <f t="shared" ca="1" si="1"/>
        <v>G</v>
      </c>
      <c r="M44" s="17" t="str">
        <f t="shared" ca="1" si="2"/>
        <v>C2</v>
      </c>
      <c r="N44" s="17" t="str">
        <f t="shared" ca="1" si="3"/>
        <v>C2</v>
      </c>
    </row>
    <row r="45" spans="1:14" ht="30.2" customHeight="1" x14ac:dyDescent="0.2">
      <c r="A45" s="209" t="s">
        <v>1266</v>
      </c>
      <c r="B45" s="203" t="s">
        <v>338</v>
      </c>
      <c r="C45" s="196" t="s">
        <v>1268</v>
      </c>
      <c r="D45" s="197"/>
      <c r="E45" s="198" t="s">
        <v>178</v>
      </c>
      <c r="F45" s="212">
        <v>300</v>
      </c>
      <c r="G45" s="200"/>
      <c r="H45" s="201">
        <f t="shared" si="11"/>
        <v>0</v>
      </c>
      <c r="I45" s="24" t="str">
        <f t="shared" ca="1" si="0"/>
        <v/>
      </c>
      <c r="J45" s="15" t="str">
        <f t="shared" si="4"/>
        <v>B206AType Am²</v>
      </c>
      <c r="K45" s="16">
        <f>MATCH(J45,'Pay Items'!$K$1:$K$647,0)</f>
        <v>326</v>
      </c>
      <c r="L45" s="17" t="str">
        <f t="shared" ca="1" si="1"/>
        <v>F0</v>
      </c>
      <c r="M45" s="17" t="str">
        <f t="shared" ca="1" si="2"/>
        <v>C2</v>
      </c>
      <c r="N45" s="17" t="str">
        <f t="shared" ca="1" si="3"/>
        <v>C2</v>
      </c>
    </row>
    <row r="46" spans="1:14" ht="30.2" customHeight="1" x14ac:dyDescent="0.2">
      <c r="A46" s="182"/>
      <c r="B46" s="213"/>
      <c r="C46" s="206" t="s">
        <v>199</v>
      </c>
      <c r="D46" s="207"/>
      <c r="E46" s="214"/>
      <c r="F46" s="192" t="s">
        <v>173</v>
      </c>
      <c r="G46" s="193"/>
      <c r="H46" s="193"/>
      <c r="I46" s="24" t="str">
        <f t="shared" ca="1" si="0"/>
        <v>LOCKED</v>
      </c>
      <c r="J46" s="15" t="str">
        <f t="shared" si="4"/>
        <v>JOINT AND CRACK SEALING</v>
      </c>
      <c r="K46" s="16">
        <f>MATCH(J46,'Pay Items'!$K$1:$K$647,0)</f>
        <v>434</v>
      </c>
      <c r="L46" s="17" t="str">
        <f t="shared" ca="1" si="1"/>
        <v>G</v>
      </c>
      <c r="M46" s="17" t="str">
        <f t="shared" ca="1" si="2"/>
        <v>C2</v>
      </c>
      <c r="N46" s="17" t="str">
        <f t="shared" ca="1" si="3"/>
        <v>C2</v>
      </c>
    </row>
    <row r="47" spans="1:14" ht="30.2" customHeight="1" x14ac:dyDescent="0.2">
      <c r="A47" s="194" t="s">
        <v>533</v>
      </c>
      <c r="B47" s="195" t="s">
        <v>112</v>
      </c>
      <c r="C47" s="196" t="s">
        <v>98</v>
      </c>
      <c r="D47" s="197" t="s">
        <v>718</v>
      </c>
      <c r="E47" s="198" t="s">
        <v>182</v>
      </c>
      <c r="F47" s="212">
        <v>200</v>
      </c>
      <c r="G47" s="200"/>
      <c r="H47" s="201">
        <f>ROUND(G47*F47,2)</f>
        <v>0</v>
      </c>
      <c r="I47" s="24" t="str">
        <f t="shared" ca="1" si="0"/>
        <v/>
      </c>
      <c r="J47" s="15" t="str">
        <f t="shared" si="4"/>
        <v>D006Reflective Crack MaintenanceCW 3250-R7m</v>
      </c>
      <c r="K47" s="16">
        <f>MATCH(J47,'Pay Items'!$K$1:$K$647,0)</f>
        <v>440</v>
      </c>
      <c r="L47" s="17" t="str">
        <f t="shared" ca="1" si="1"/>
        <v>F0</v>
      </c>
      <c r="M47" s="17" t="str">
        <f t="shared" ca="1" si="2"/>
        <v>C2</v>
      </c>
      <c r="N47" s="17" t="str">
        <f t="shared" ca="1" si="3"/>
        <v>C2</v>
      </c>
    </row>
    <row r="48" spans="1:14" ht="39.950000000000003" customHeight="1" x14ac:dyDescent="0.2">
      <c r="A48" s="182"/>
      <c r="B48" s="213"/>
      <c r="C48" s="206" t="s">
        <v>200</v>
      </c>
      <c r="D48" s="207"/>
      <c r="E48" s="214"/>
      <c r="F48" s="192" t="s">
        <v>173</v>
      </c>
      <c r="G48" s="193"/>
      <c r="H48" s="193"/>
      <c r="I48" s="24" t="str">
        <f t="shared" ca="1" si="0"/>
        <v>LOCKED</v>
      </c>
      <c r="J48" s="15" t="str">
        <f t="shared" si="4"/>
        <v>ASSOCIATED DRAINAGE AND UNDERGROUND WORKS</v>
      </c>
      <c r="K48" s="16">
        <f>MATCH(J48,'Pay Items'!$K$1:$K$647,0)</f>
        <v>442</v>
      </c>
      <c r="L48" s="17" t="str">
        <f t="shared" ca="1" si="1"/>
        <v>G</v>
      </c>
      <c r="M48" s="17" t="str">
        <f t="shared" ca="1" si="2"/>
        <v>C2</v>
      </c>
      <c r="N48" s="17" t="str">
        <f t="shared" ca="1" si="3"/>
        <v>C2</v>
      </c>
    </row>
    <row r="49" spans="1:14" ht="30.2" customHeight="1" x14ac:dyDescent="0.2">
      <c r="A49" s="194" t="s">
        <v>227</v>
      </c>
      <c r="B49" s="195" t="s">
        <v>113</v>
      </c>
      <c r="C49" s="196" t="s">
        <v>405</v>
      </c>
      <c r="D49" s="197" t="s">
        <v>2145</v>
      </c>
      <c r="E49" s="198"/>
      <c r="F49" s="192" t="s">
        <v>173</v>
      </c>
      <c r="G49" s="193"/>
      <c r="H49" s="193"/>
      <c r="I49" s="24" t="str">
        <f t="shared" ca="1" si="0"/>
        <v>LOCKED</v>
      </c>
      <c r="J49" s="15" t="str">
        <f t="shared" si="4"/>
        <v>E006Catch PitCW 2130-R12, E17</v>
      </c>
      <c r="K49" s="16" t="e">
        <f>MATCH(J49,'Pay Items'!$K$1:$K$647,0)</f>
        <v>#N/A</v>
      </c>
      <c r="L49" s="17" t="str">
        <f t="shared" ca="1" si="1"/>
        <v>G</v>
      </c>
      <c r="M49" s="17" t="str">
        <f t="shared" ca="1" si="2"/>
        <v>C2</v>
      </c>
      <c r="N49" s="17" t="str">
        <f t="shared" ca="1" si="3"/>
        <v>C2</v>
      </c>
    </row>
    <row r="50" spans="1:14" ht="30.2" customHeight="1" x14ac:dyDescent="0.2">
      <c r="A50" s="194" t="s">
        <v>228</v>
      </c>
      <c r="B50" s="203" t="s">
        <v>338</v>
      </c>
      <c r="C50" s="196" t="s">
        <v>406</v>
      </c>
      <c r="D50" s="197"/>
      <c r="E50" s="198" t="s">
        <v>181</v>
      </c>
      <c r="F50" s="212">
        <v>2</v>
      </c>
      <c r="G50" s="200"/>
      <c r="H50" s="201">
        <f>ROUND(G50*F50,2)</f>
        <v>0</v>
      </c>
      <c r="I50" s="24" t="str">
        <f t="shared" ca="1" si="0"/>
        <v/>
      </c>
      <c r="J50" s="15" t="str">
        <f t="shared" si="4"/>
        <v>E007SD-023each</v>
      </c>
      <c r="K50" s="16">
        <f>MATCH(J50,'Pay Items'!$K$1:$K$647,0)</f>
        <v>449</v>
      </c>
      <c r="L50" s="17" t="str">
        <f t="shared" ca="1" si="1"/>
        <v>F0</v>
      </c>
      <c r="M50" s="17" t="str">
        <f t="shared" ca="1" si="2"/>
        <v>C2</v>
      </c>
      <c r="N50" s="17" t="str">
        <f t="shared" ca="1" si="3"/>
        <v>C2</v>
      </c>
    </row>
    <row r="51" spans="1:14" ht="30.2" customHeight="1" x14ac:dyDescent="0.2">
      <c r="A51" s="194" t="s">
        <v>56</v>
      </c>
      <c r="B51" s="195" t="s">
        <v>114</v>
      </c>
      <c r="C51" s="196" t="s">
        <v>592</v>
      </c>
      <c r="D51" s="197" t="s">
        <v>11</v>
      </c>
      <c r="E51" s="198" t="s">
        <v>182</v>
      </c>
      <c r="F51" s="212">
        <v>5</v>
      </c>
      <c r="G51" s="200"/>
      <c r="H51" s="201">
        <f>ROUND(G51*F51,2)</f>
        <v>0</v>
      </c>
      <c r="I51" s="24" t="str">
        <f t="shared" ca="1" si="0"/>
        <v/>
      </c>
      <c r="J51" s="15" t="str">
        <f t="shared" si="4"/>
        <v>E012Drainage Connection PipeCW 2130-R12m</v>
      </c>
      <c r="K51" s="16">
        <f>MATCH(J51,'Pay Items'!$K$1:$K$647,0)</f>
        <v>460</v>
      </c>
      <c r="L51" s="17" t="str">
        <f t="shared" ca="1" si="1"/>
        <v>F0</v>
      </c>
      <c r="M51" s="17" t="str">
        <f t="shared" ca="1" si="2"/>
        <v>C2</v>
      </c>
      <c r="N51" s="17" t="str">
        <f t="shared" ca="1" si="3"/>
        <v>C2</v>
      </c>
    </row>
    <row r="52" spans="1:14" ht="30.2" customHeight="1" x14ac:dyDescent="0.2">
      <c r="A52" s="194" t="s">
        <v>67</v>
      </c>
      <c r="B52" s="195" t="s">
        <v>296</v>
      </c>
      <c r="C52" s="215" t="s">
        <v>1040</v>
      </c>
      <c r="D52" s="216" t="s">
        <v>1041</v>
      </c>
      <c r="E52" s="198"/>
      <c r="F52" s="192" t="s">
        <v>173</v>
      </c>
      <c r="G52" s="193"/>
      <c r="H52" s="193"/>
      <c r="I52" s="24" t="str">
        <f t="shared" ca="1" si="0"/>
        <v>LOCKED</v>
      </c>
      <c r="J52" s="15" t="str">
        <f t="shared" si="4"/>
        <v>E023Frames &amp; CoversCW 3210-R8</v>
      </c>
      <c r="K52" s="16">
        <f>MATCH(J52,'Pay Items'!$K$1:$K$647,0)</f>
        <v>509</v>
      </c>
      <c r="L52" s="17" t="str">
        <f t="shared" ca="1" si="1"/>
        <v>G</v>
      </c>
      <c r="M52" s="17" t="str">
        <f t="shared" ca="1" si="2"/>
        <v>C2</v>
      </c>
      <c r="N52" s="17" t="str">
        <f t="shared" ca="1" si="3"/>
        <v>C2</v>
      </c>
    </row>
    <row r="53" spans="1:14" ht="39.950000000000003" customHeight="1" x14ac:dyDescent="0.2">
      <c r="A53" s="194" t="s">
        <v>68</v>
      </c>
      <c r="B53" s="203" t="s">
        <v>338</v>
      </c>
      <c r="C53" s="217" t="s">
        <v>1191</v>
      </c>
      <c r="D53" s="197"/>
      <c r="E53" s="198" t="s">
        <v>181</v>
      </c>
      <c r="F53" s="212">
        <v>2</v>
      </c>
      <c r="G53" s="200"/>
      <c r="H53" s="201">
        <f t="shared" ref="H53:H54" si="12">ROUND(G53*F53,2)</f>
        <v>0</v>
      </c>
      <c r="I53" s="24" t="str">
        <f t="shared" ca="1" si="0"/>
        <v/>
      </c>
      <c r="J53" s="15" t="str">
        <f t="shared" si="4"/>
        <v>E024AP-006 - Standard Frame for Manhole and Catch Basineach</v>
      </c>
      <c r="K53" s="16">
        <f>MATCH(J53,'Pay Items'!$K$1:$K$647,0)</f>
        <v>510</v>
      </c>
      <c r="L53" s="17" t="str">
        <f t="shared" ca="1" si="1"/>
        <v>F0</v>
      </c>
      <c r="M53" s="17" t="str">
        <f t="shared" ca="1" si="2"/>
        <v>C2</v>
      </c>
      <c r="N53" s="17" t="str">
        <f t="shared" ca="1" si="3"/>
        <v>C2</v>
      </c>
    </row>
    <row r="54" spans="1:14" ht="39.950000000000003" customHeight="1" x14ac:dyDescent="0.2">
      <c r="A54" s="194" t="s">
        <v>69</v>
      </c>
      <c r="B54" s="203" t="s">
        <v>339</v>
      </c>
      <c r="C54" s="217" t="s">
        <v>1192</v>
      </c>
      <c r="D54" s="197"/>
      <c r="E54" s="198" t="s">
        <v>181</v>
      </c>
      <c r="F54" s="212">
        <v>2</v>
      </c>
      <c r="G54" s="200"/>
      <c r="H54" s="201">
        <f t="shared" si="12"/>
        <v>0</v>
      </c>
      <c r="I54" s="24" t="str">
        <f t="shared" ca="1" si="0"/>
        <v/>
      </c>
      <c r="J54" s="15" t="str">
        <f t="shared" si="4"/>
        <v>E025AP-007 - Standard Solid Cover for Standard Frameeach</v>
      </c>
      <c r="K54" s="16">
        <f>MATCH(J54,'Pay Items'!$K$1:$K$647,0)</f>
        <v>511</v>
      </c>
      <c r="L54" s="17" t="str">
        <f t="shared" ca="1" si="1"/>
        <v>F0</v>
      </c>
      <c r="M54" s="17" t="str">
        <f t="shared" ca="1" si="2"/>
        <v>C2</v>
      </c>
      <c r="N54" s="17" t="str">
        <f t="shared" ca="1" si="3"/>
        <v>C2</v>
      </c>
    </row>
    <row r="55" spans="1:14" ht="30.2" customHeight="1" x14ac:dyDescent="0.2">
      <c r="A55" s="194" t="s">
        <v>76</v>
      </c>
      <c r="B55" s="195" t="s">
        <v>297</v>
      </c>
      <c r="C55" s="218" t="s">
        <v>410</v>
      </c>
      <c r="D55" s="197" t="s">
        <v>11</v>
      </c>
      <c r="E55" s="198"/>
      <c r="F55" s="192" t="s">
        <v>173</v>
      </c>
      <c r="G55" s="193"/>
      <c r="H55" s="193"/>
      <c r="I55" s="24" t="str">
        <f t="shared" ca="1" si="0"/>
        <v>LOCKED</v>
      </c>
      <c r="J55" s="15" t="str">
        <f t="shared" si="4"/>
        <v>E034Connecting to Existing Catch BasinCW 2130-R12</v>
      </c>
      <c r="K55" s="16">
        <f>MATCH(J55,'Pay Items'!$K$1:$K$647,0)</f>
        <v>526</v>
      </c>
      <c r="L55" s="17" t="str">
        <f t="shared" ca="1" si="1"/>
        <v>G</v>
      </c>
      <c r="M55" s="17" t="str">
        <f t="shared" ca="1" si="2"/>
        <v>C2</v>
      </c>
      <c r="N55" s="17" t="str">
        <f t="shared" ca="1" si="3"/>
        <v>C2</v>
      </c>
    </row>
    <row r="56" spans="1:14" ht="30.2" customHeight="1" x14ac:dyDescent="0.2">
      <c r="A56" s="194" t="s">
        <v>77</v>
      </c>
      <c r="B56" s="203" t="s">
        <v>338</v>
      </c>
      <c r="C56" s="218" t="s">
        <v>973</v>
      </c>
      <c r="D56" s="197"/>
      <c r="E56" s="198" t="s">
        <v>181</v>
      </c>
      <c r="F56" s="212">
        <v>2</v>
      </c>
      <c r="G56" s="200"/>
      <c r="H56" s="201">
        <f>ROUND(G56*F56,2)</f>
        <v>0</v>
      </c>
      <c r="I56" s="24" t="str">
        <f t="shared" ca="1" si="0"/>
        <v/>
      </c>
      <c r="J56" s="15" t="str">
        <f t="shared" si="4"/>
        <v>E035250 mm Drainage Connection Pipeeach</v>
      </c>
      <c r="K56" s="16">
        <f>MATCH(J56,'Pay Items'!$K$1:$K$647,0)</f>
        <v>529</v>
      </c>
      <c r="L56" s="17" t="str">
        <f t="shared" ca="1" si="1"/>
        <v>F0</v>
      </c>
      <c r="M56" s="17" t="str">
        <f t="shared" ca="1" si="2"/>
        <v>C2</v>
      </c>
      <c r="N56" s="17" t="str">
        <f t="shared" ca="1" si="3"/>
        <v>C2</v>
      </c>
    </row>
    <row r="57" spans="1:14" ht="30.2" customHeight="1" x14ac:dyDescent="0.2">
      <c r="A57" s="194" t="s">
        <v>0</v>
      </c>
      <c r="B57" s="195" t="s">
        <v>721</v>
      </c>
      <c r="C57" s="196" t="s">
        <v>1</v>
      </c>
      <c r="D57" s="197" t="s">
        <v>1562</v>
      </c>
      <c r="E57" s="198" t="s">
        <v>181</v>
      </c>
      <c r="F57" s="212">
        <v>2</v>
      </c>
      <c r="G57" s="200"/>
      <c r="H57" s="201">
        <f t="shared" ref="H57" si="13">ROUND(G57*F57,2)</f>
        <v>0</v>
      </c>
      <c r="I57" s="24" t="str">
        <f t="shared" ca="1" si="0"/>
        <v/>
      </c>
      <c r="J57" s="15" t="str">
        <f t="shared" si="4"/>
        <v>E050ACatch Basin CleaningCW 2140-R5each</v>
      </c>
      <c r="K57" s="16">
        <f>MATCH(J57,'Pay Items'!$K$1:$K$647,0)</f>
        <v>555</v>
      </c>
      <c r="L57" s="17" t="str">
        <f t="shared" ca="1" si="1"/>
        <v>F0</v>
      </c>
      <c r="M57" s="17" t="str">
        <f t="shared" ca="1" si="2"/>
        <v>C2</v>
      </c>
      <c r="N57" s="17" t="str">
        <f t="shared" ca="1" si="3"/>
        <v>C2</v>
      </c>
    </row>
    <row r="58" spans="1:14" ht="30.2" customHeight="1" x14ac:dyDescent="0.2">
      <c r="A58" s="182"/>
      <c r="B58" s="219"/>
      <c r="C58" s="206" t="s">
        <v>201</v>
      </c>
      <c r="D58" s="207"/>
      <c r="E58" s="214"/>
      <c r="F58" s="192" t="s">
        <v>173</v>
      </c>
      <c r="G58" s="193"/>
      <c r="H58" s="193"/>
      <c r="I58" s="24" t="str">
        <f t="shared" ca="1" si="0"/>
        <v>LOCKED</v>
      </c>
      <c r="J58" s="15" t="str">
        <f t="shared" si="4"/>
        <v>ADJUSTMENTS</v>
      </c>
      <c r="K58" s="16">
        <f>MATCH(J58,'Pay Items'!$K$1:$K$647,0)</f>
        <v>587</v>
      </c>
      <c r="L58" s="17" t="str">
        <f t="shared" ca="1" si="1"/>
        <v>G</v>
      </c>
      <c r="M58" s="17" t="str">
        <f t="shared" ca="1" si="2"/>
        <v>C2</v>
      </c>
      <c r="N58" s="17" t="str">
        <f t="shared" ca="1" si="3"/>
        <v>C2</v>
      </c>
    </row>
    <row r="59" spans="1:14" ht="39.950000000000003" customHeight="1" x14ac:dyDescent="0.2">
      <c r="A59" s="194" t="s">
        <v>230</v>
      </c>
      <c r="B59" s="195" t="s">
        <v>1594</v>
      </c>
      <c r="C59" s="217" t="s">
        <v>1042</v>
      </c>
      <c r="D59" s="216" t="s">
        <v>1041</v>
      </c>
      <c r="E59" s="198" t="s">
        <v>181</v>
      </c>
      <c r="F59" s="212">
        <v>3</v>
      </c>
      <c r="G59" s="200"/>
      <c r="H59" s="201">
        <f>ROUND(G59*F59,2)</f>
        <v>0</v>
      </c>
      <c r="I59" s="24" t="str">
        <f t="shared" ca="1" si="0"/>
        <v/>
      </c>
      <c r="J59" s="15" t="str">
        <f t="shared" si="4"/>
        <v>F001Adjustment of Manholes/Catch Basins FramesCW 3210-R8each</v>
      </c>
      <c r="K59" s="16">
        <f>MATCH(J59,'Pay Items'!$K$1:$K$647,0)</f>
        <v>588</v>
      </c>
      <c r="L59" s="17" t="str">
        <f t="shared" ca="1" si="1"/>
        <v>F0</v>
      </c>
      <c r="M59" s="17" t="str">
        <f t="shared" ca="1" si="2"/>
        <v>C2</v>
      </c>
      <c r="N59" s="17" t="str">
        <f t="shared" ca="1" si="3"/>
        <v>C2</v>
      </c>
    </row>
    <row r="60" spans="1:14" ht="30.2" customHeight="1" x14ac:dyDescent="0.2">
      <c r="A60" s="194" t="s">
        <v>231</v>
      </c>
      <c r="B60" s="195" t="s">
        <v>488</v>
      </c>
      <c r="C60" s="196" t="s">
        <v>669</v>
      </c>
      <c r="D60" s="197" t="s">
        <v>11</v>
      </c>
      <c r="E60" s="198"/>
      <c r="F60" s="192" t="s">
        <v>173</v>
      </c>
      <c r="G60" s="193"/>
      <c r="H60" s="193"/>
      <c r="I60" s="24" t="str">
        <f t="shared" ca="1" si="0"/>
        <v>LOCKED</v>
      </c>
      <c r="J60" s="15" t="str">
        <f t="shared" si="4"/>
        <v>F002Replacing Existing RisersCW 2130-R12</v>
      </c>
      <c r="K60" s="16">
        <f>MATCH(J60,'Pay Items'!$K$1:$K$647,0)</f>
        <v>589</v>
      </c>
      <c r="L60" s="17" t="str">
        <f t="shared" ca="1" si="1"/>
        <v>G</v>
      </c>
      <c r="M60" s="17" t="str">
        <f t="shared" ca="1" si="2"/>
        <v>C2</v>
      </c>
      <c r="N60" s="17" t="str">
        <f t="shared" ca="1" si="3"/>
        <v>C2</v>
      </c>
    </row>
    <row r="61" spans="1:14" ht="30.2" customHeight="1" x14ac:dyDescent="0.2">
      <c r="A61" s="194" t="s">
        <v>670</v>
      </c>
      <c r="B61" s="203" t="s">
        <v>338</v>
      </c>
      <c r="C61" s="196" t="s">
        <v>680</v>
      </c>
      <c r="D61" s="197"/>
      <c r="E61" s="198" t="s">
        <v>183</v>
      </c>
      <c r="F61" s="221">
        <v>0.3</v>
      </c>
      <c r="G61" s="200"/>
      <c r="H61" s="201">
        <f>ROUND(G61*F61,2)</f>
        <v>0</v>
      </c>
      <c r="I61" s="24" t="str">
        <f t="shared" ca="1" si="0"/>
        <v/>
      </c>
      <c r="J61" s="15" t="str">
        <f t="shared" si="4"/>
        <v>F002APre-cast Concrete Risersvert. m</v>
      </c>
      <c r="K61" s="16">
        <f>MATCH(J61,'Pay Items'!$K$1:$K$647,0)</f>
        <v>590</v>
      </c>
      <c r="L61" s="17" t="str">
        <f t="shared" ca="1" si="1"/>
        <v>F1</v>
      </c>
      <c r="M61" s="17" t="str">
        <f t="shared" ca="1" si="2"/>
        <v>C2</v>
      </c>
      <c r="N61" s="17" t="str">
        <f t="shared" ca="1" si="3"/>
        <v>C2</v>
      </c>
    </row>
    <row r="62" spans="1:14" ht="30.2" customHeight="1" x14ac:dyDescent="0.2">
      <c r="A62" s="194" t="s">
        <v>232</v>
      </c>
      <c r="B62" s="195" t="s">
        <v>489</v>
      </c>
      <c r="C62" s="217" t="s">
        <v>1198</v>
      </c>
      <c r="D62" s="216" t="s">
        <v>1041</v>
      </c>
      <c r="E62" s="198"/>
      <c r="F62" s="192" t="s">
        <v>173</v>
      </c>
      <c r="G62" s="193"/>
      <c r="H62" s="193"/>
      <c r="I62" s="24" t="str">
        <f t="shared" ca="1" si="0"/>
        <v>LOCKED</v>
      </c>
      <c r="J62" s="15" t="str">
        <f t="shared" si="4"/>
        <v>F003Lifter Rings (AP-010)CW 3210-R8</v>
      </c>
      <c r="K62" s="16">
        <f>MATCH(J62,'Pay Items'!$K$1:$K$647,0)</f>
        <v>593</v>
      </c>
      <c r="L62" s="17" t="str">
        <f t="shared" ca="1" si="1"/>
        <v>G</v>
      </c>
      <c r="M62" s="17" t="str">
        <f t="shared" ca="1" si="2"/>
        <v>C2</v>
      </c>
      <c r="N62" s="17" t="str">
        <f t="shared" ca="1" si="3"/>
        <v>C2</v>
      </c>
    </row>
    <row r="63" spans="1:14" ht="30.2" customHeight="1" x14ac:dyDescent="0.2">
      <c r="A63" s="194" t="s">
        <v>234</v>
      </c>
      <c r="B63" s="203" t="s">
        <v>338</v>
      </c>
      <c r="C63" s="196" t="s">
        <v>864</v>
      </c>
      <c r="D63" s="197"/>
      <c r="E63" s="198" t="s">
        <v>181</v>
      </c>
      <c r="F63" s="212">
        <v>1</v>
      </c>
      <c r="G63" s="200"/>
      <c r="H63" s="201">
        <f t="shared" ref="H63:H67" si="14">ROUND(G63*F63,2)</f>
        <v>0</v>
      </c>
      <c r="I63" s="24" t="str">
        <f t="shared" ca="1" si="0"/>
        <v/>
      </c>
      <c r="J63" s="15" t="str">
        <f t="shared" si="4"/>
        <v>F00551 mmeach</v>
      </c>
      <c r="K63" s="16">
        <f>MATCH(J63,'Pay Items'!$K$1:$K$647,0)</f>
        <v>595</v>
      </c>
      <c r="L63" s="17" t="str">
        <f t="shared" ca="1" si="1"/>
        <v>F0</v>
      </c>
      <c r="M63" s="17" t="str">
        <f t="shared" ca="1" si="2"/>
        <v>C2</v>
      </c>
      <c r="N63" s="17" t="str">
        <f t="shared" ca="1" si="3"/>
        <v>C2</v>
      </c>
    </row>
    <row r="64" spans="1:14" ht="30.2" customHeight="1" x14ac:dyDescent="0.2">
      <c r="A64" s="194" t="s">
        <v>237</v>
      </c>
      <c r="B64" s="195" t="s">
        <v>490</v>
      </c>
      <c r="C64" s="196" t="s">
        <v>585</v>
      </c>
      <c r="D64" s="216" t="s">
        <v>1041</v>
      </c>
      <c r="E64" s="198" t="s">
        <v>181</v>
      </c>
      <c r="F64" s="212">
        <v>2</v>
      </c>
      <c r="G64" s="200"/>
      <c r="H64" s="201">
        <f t="shared" si="14"/>
        <v>0</v>
      </c>
      <c r="I64" s="24" t="str">
        <f t="shared" ca="1" si="0"/>
        <v/>
      </c>
      <c r="J64" s="15" t="str">
        <f t="shared" si="4"/>
        <v>F009Adjustment of Valve BoxesCW 3210-R8each</v>
      </c>
      <c r="K64" s="16">
        <f>MATCH(J64,'Pay Items'!$K$1:$K$647,0)</f>
        <v>598</v>
      </c>
      <c r="L64" s="17" t="str">
        <f t="shared" ca="1" si="1"/>
        <v>F0</v>
      </c>
      <c r="M64" s="17" t="str">
        <f t="shared" ca="1" si="2"/>
        <v>C2</v>
      </c>
      <c r="N64" s="17" t="str">
        <f t="shared" ca="1" si="3"/>
        <v>C2</v>
      </c>
    </row>
    <row r="65" spans="1:14" ht="30.2" customHeight="1" x14ac:dyDescent="0.2">
      <c r="A65" s="194" t="s">
        <v>445</v>
      </c>
      <c r="B65" s="195" t="s">
        <v>491</v>
      </c>
      <c r="C65" s="196" t="s">
        <v>587</v>
      </c>
      <c r="D65" s="216" t="s">
        <v>1041</v>
      </c>
      <c r="E65" s="198" t="s">
        <v>181</v>
      </c>
      <c r="F65" s="212">
        <v>1</v>
      </c>
      <c r="G65" s="200"/>
      <c r="H65" s="201">
        <f t="shared" si="14"/>
        <v>0</v>
      </c>
      <c r="I65" s="24" t="str">
        <f t="shared" ca="1" si="0"/>
        <v/>
      </c>
      <c r="J65" s="15" t="str">
        <f t="shared" si="4"/>
        <v>F010Valve Box ExtensionsCW 3210-R8each</v>
      </c>
      <c r="K65" s="16">
        <f>MATCH(J65,'Pay Items'!$K$1:$K$647,0)</f>
        <v>599</v>
      </c>
      <c r="L65" s="17" t="str">
        <f t="shared" ca="1" si="1"/>
        <v>F0</v>
      </c>
      <c r="M65" s="17" t="str">
        <f t="shared" ca="1" si="2"/>
        <v>C2</v>
      </c>
      <c r="N65" s="17" t="str">
        <f t="shared" ca="1" si="3"/>
        <v>C2</v>
      </c>
    </row>
    <row r="66" spans="1:14" ht="30.2" customHeight="1" x14ac:dyDescent="0.2">
      <c r="A66" s="194" t="s">
        <v>238</v>
      </c>
      <c r="B66" s="195" t="s">
        <v>1621</v>
      </c>
      <c r="C66" s="196" t="s">
        <v>586</v>
      </c>
      <c r="D66" s="216" t="s">
        <v>1041</v>
      </c>
      <c r="E66" s="198" t="s">
        <v>181</v>
      </c>
      <c r="F66" s="212">
        <v>1</v>
      </c>
      <c r="G66" s="200"/>
      <c r="H66" s="201">
        <f t="shared" si="14"/>
        <v>0</v>
      </c>
      <c r="I66" s="24" t="str">
        <f t="shared" ca="1" si="0"/>
        <v/>
      </c>
      <c r="J66" s="15" t="str">
        <f t="shared" si="4"/>
        <v>F011Adjustment of Curb Stop BoxesCW 3210-R8each</v>
      </c>
      <c r="K66" s="16">
        <f>MATCH(J66,'Pay Items'!$K$1:$K$647,0)</f>
        <v>600</v>
      </c>
      <c r="L66" s="17" t="str">
        <f t="shared" ca="1" si="1"/>
        <v>F0</v>
      </c>
      <c r="M66" s="17" t="str">
        <f t="shared" ca="1" si="2"/>
        <v>C2</v>
      </c>
      <c r="N66" s="17" t="str">
        <f t="shared" ca="1" si="3"/>
        <v>C2</v>
      </c>
    </row>
    <row r="67" spans="1:14" ht="30.2" customHeight="1" x14ac:dyDescent="0.2">
      <c r="A67" s="222" t="s">
        <v>241</v>
      </c>
      <c r="B67" s="223" t="s">
        <v>1622</v>
      </c>
      <c r="C67" s="217" t="s">
        <v>588</v>
      </c>
      <c r="D67" s="216" t="s">
        <v>1041</v>
      </c>
      <c r="E67" s="224" t="s">
        <v>181</v>
      </c>
      <c r="F67" s="225">
        <v>1</v>
      </c>
      <c r="G67" s="226"/>
      <c r="H67" s="227">
        <f t="shared" si="14"/>
        <v>0</v>
      </c>
      <c r="I67" s="24" t="str">
        <f t="shared" ca="1" si="0"/>
        <v/>
      </c>
      <c r="J67" s="15" t="str">
        <f t="shared" si="4"/>
        <v>F018Curb Stop ExtensionsCW 3210-R8each</v>
      </c>
      <c r="K67" s="16">
        <f>MATCH(J67,'Pay Items'!$K$1:$K$647,0)</f>
        <v>601</v>
      </c>
      <c r="L67" s="17" t="str">
        <f t="shared" ca="1" si="1"/>
        <v>F0</v>
      </c>
      <c r="M67" s="17" t="str">
        <f t="shared" ca="1" si="2"/>
        <v>C2</v>
      </c>
      <c r="N67" s="17" t="str">
        <f t="shared" ca="1" si="3"/>
        <v>C2</v>
      </c>
    </row>
    <row r="68" spans="1:14" ht="30.2" customHeight="1" x14ac:dyDescent="0.2">
      <c r="A68" s="182"/>
      <c r="B68" s="205"/>
      <c r="C68" s="206" t="s">
        <v>202</v>
      </c>
      <c r="D68" s="207"/>
      <c r="E68" s="208"/>
      <c r="F68" s="192" t="s">
        <v>173</v>
      </c>
      <c r="G68" s="193"/>
      <c r="H68" s="193"/>
      <c r="I68" s="24" t="str">
        <f t="shared" ca="1" si="0"/>
        <v>LOCKED</v>
      </c>
      <c r="J68" s="15" t="str">
        <f t="shared" si="4"/>
        <v>LANDSCAPING</v>
      </c>
      <c r="K68" s="16">
        <f>MATCH(J68,'Pay Items'!$K$1:$K$647,0)</f>
        <v>616</v>
      </c>
      <c r="L68" s="17" t="str">
        <f t="shared" ca="1" si="1"/>
        <v>G</v>
      </c>
      <c r="M68" s="17" t="str">
        <f t="shared" ca="1" si="2"/>
        <v>C2</v>
      </c>
      <c r="N68" s="17" t="str">
        <f t="shared" ca="1" si="3"/>
        <v>C2</v>
      </c>
    </row>
    <row r="69" spans="1:14" ht="30.2" customHeight="1" x14ac:dyDescent="0.2">
      <c r="A69" s="209" t="s">
        <v>242</v>
      </c>
      <c r="B69" s="195" t="s">
        <v>1623</v>
      </c>
      <c r="C69" s="196" t="s">
        <v>147</v>
      </c>
      <c r="D69" s="197" t="s">
        <v>1513</v>
      </c>
      <c r="E69" s="198"/>
      <c r="F69" s="192" t="s">
        <v>173</v>
      </c>
      <c r="G69" s="193"/>
      <c r="H69" s="193"/>
      <c r="I69" s="24" t="str">
        <f t="shared" ca="1" si="0"/>
        <v>LOCKED</v>
      </c>
      <c r="J69" s="15" t="str">
        <f t="shared" si="4"/>
        <v>G001SoddingCW 3510-R10</v>
      </c>
      <c r="K69" s="16">
        <f>MATCH(J69,'Pay Items'!$K$1:$K$647,0)</f>
        <v>617</v>
      </c>
      <c r="L69" s="17" t="str">
        <f t="shared" ca="1" si="1"/>
        <v>G</v>
      </c>
      <c r="M69" s="17" t="str">
        <f t="shared" ca="1" si="2"/>
        <v>C2</v>
      </c>
      <c r="N69" s="17" t="str">
        <f t="shared" ca="1" si="3"/>
        <v>C2</v>
      </c>
    </row>
    <row r="70" spans="1:14" ht="30.2" customHeight="1" x14ac:dyDescent="0.2">
      <c r="A70" s="209" t="s">
        <v>243</v>
      </c>
      <c r="B70" s="203" t="s">
        <v>338</v>
      </c>
      <c r="C70" s="196" t="s">
        <v>867</v>
      </c>
      <c r="D70" s="197"/>
      <c r="E70" s="198" t="s">
        <v>178</v>
      </c>
      <c r="F70" s="199">
        <v>70</v>
      </c>
      <c r="G70" s="200"/>
      <c r="H70" s="201">
        <f>ROUND(G70*F70,2)</f>
        <v>0</v>
      </c>
      <c r="I70" s="24" t="str">
        <f t="shared" ref="I70:I133" ca="1" si="15">IF(CELL("protect",$G70)=1, "LOCKED", "")</f>
        <v/>
      </c>
      <c r="J70" s="15" t="str">
        <f t="shared" si="4"/>
        <v>G002width &lt; 600 mmm²</v>
      </c>
      <c r="K70" s="16">
        <f>MATCH(J70,'Pay Items'!$K$1:$K$647,0)</f>
        <v>618</v>
      </c>
      <c r="L70" s="17" t="str">
        <f t="shared" ref="L70:L133" ca="1" si="16">CELL("format",$F70)</f>
        <v>F0</v>
      </c>
      <c r="M70" s="17" t="str">
        <f t="shared" ref="M70:M133" ca="1" si="17">CELL("format",$G70)</f>
        <v>C2</v>
      </c>
      <c r="N70" s="17" t="str">
        <f t="shared" ref="N70:N133" ca="1" si="18">CELL("format",$H70)</f>
        <v>C2</v>
      </c>
    </row>
    <row r="71" spans="1:14" ht="30.2" customHeight="1" x14ac:dyDescent="0.2">
      <c r="A71" s="209" t="s">
        <v>244</v>
      </c>
      <c r="B71" s="203" t="s">
        <v>339</v>
      </c>
      <c r="C71" s="196" t="s">
        <v>868</v>
      </c>
      <c r="D71" s="197"/>
      <c r="E71" s="198" t="s">
        <v>178</v>
      </c>
      <c r="F71" s="199">
        <v>430</v>
      </c>
      <c r="G71" s="200"/>
      <c r="H71" s="201">
        <f>ROUND(G71*F71,2)</f>
        <v>0</v>
      </c>
      <c r="I71" s="24" t="str">
        <f t="shared" ca="1" si="15"/>
        <v/>
      </c>
      <c r="J71" s="15" t="str">
        <f t="shared" ref="J71:J134" si="19">CLEAN(CONCATENATE(TRIM($A71),TRIM($C71),IF(LEFT($D71)&lt;&gt;"E",TRIM($D71),),TRIM($E71)))</f>
        <v>G003width &gt; or = 600 mmm²</v>
      </c>
      <c r="K71" s="16">
        <f>MATCH(J71,'Pay Items'!$K$1:$K$647,0)</f>
        <v>619</v>
      </c>
      <c r="L71" s="17" t="str">
        <f t="shared" ca="1" si="16"/>
        <v>F0</v>
      </c>
      <c r="M71" s="17" t="str">
        <f t="shared" ca="1" si="17"/>
        <v>C2</v>
      </c>
      <c r="N71" s="17" t="str">
        <f t="shared" ca="1" si="18"/>
        <v>C2</v>
      </c>
    </row>
    <row r="72" spans="1:14" ht="10.15" customHeight="1" x14ac:dyDescent="0.2">
      <c r="A72" s="182"/>
      <c r="B72" s="228"/>
      <c r="C72" s="229"/>
      <c r="D72" s="230"/>
      <c r="E72" s="231"/>
      <c r="F72" s="232"/>
      <c r="G72" s="233"/>
      <c r="H72" s="233"/>
      <c r="I72" s="24" t="str">
        <f t="shared" ca="1" si="15"/>
        <v>LOCKED</v>
      </c>
      <c r="J72" s="15" t="str">
        <f t="shared" si="19"/>
        <v/>
      </c>
      <c r="K72" s="16" t="e">
        <f>MATCH(J72,'Pay Items'!$K$1:$K$647,0)</f>
        <v>#N/A</v>
      </c>
      <c r="L72" s="17" t="str">
        <f t="shared" ca="1" si="16"/>
        <v>G</v>
      </c>
      <c r="M72" s="17" t="str">
        <f t="shared" ca="1" si="17"/>
        <v>C2</v>
      </c>
      <c r="N72" s="17" t="str">
        <f t="shared" ca="1" si="18"/>
        <v>C2</v>
      </c>
    </row>
    <row r="73" spans="1:14" ht="39.950000000000003" customHeight="1" thickBot="1" x14ac:dyDescent="0.25">
      <c r="A73" s="234"/>
      <c r="B73" s="235" t="s">
        <v>593</v>
      </c>
      <c r="C73" s="425" t="str">
        <f>C7</f>
        <v xml:space="preserve">MAJOR REHABILITATION:  ADDINGTON BAY (NORTH LEG) - END TO OAKDALE DRIVE </v>
      </c>
      <c r="D73" s="426"/>
      <c r="E73" s="426"/>
      <c r="F73" s="427"/>
      <c r="G73" s="234" t="s">
        <v>1624</v>
      </c>
      <c r="H73" s="234">
        <f>SUM(H7:H72)</f>
        <v>0</v>
      </c>
      <c r="I73" s="24" t="str">
        <f t="shared" ca="1" si="15"/>
        <v>LOCKED</v>
      </c>
      <c r="J73" s="15" t="str">
        <f t="shared" si="19"/>
        <v>MAJOR REHABILITATION: ADDINGTON BAY (NORTH LEG) - END TO OAKDALE DRIVE</v>
      </c>
      <c r="K73" s="16" t="e">
        <f>MATCH(J73,'Pay Items'!$K$1:$K$647,0)</f>
        <v>#N/A</v>
      </c>
      <c r="L73" s="17" t="str">
        <f t="shared" ca="1" si="16"/>
        <v>F0</v>
      </c>
      <c r="M73" s="17" t="str">
        <f t="shared" ca="1" si="17"/>
        <v>C2</v>
      </c>
      <c r="N73" s="17" t="str">
        <f t="shared" ca="1" si="18"/>
        <v>C2</v>
      </c>
    </row>
    <row r="74" spans="1:14" s="188" customFormat="1" ht="39.950000000000003" customHeight="1" thickTop="1" x14ac:dyDescent="0.2">
      <c r="A74" s="185"/>
      <c r="B74" s="186" t="s">
        <v>594</v>
      </c>
      <c r="C74" s="428" t="s">
        <v>1625</v>
      </c>
      <c r="D74" s="429"/>
      <c r="E74" s="429"/>
      <c r="F74" s="430"/>
      <c r="G74" s="185"/>
      <c r="H74" s="187"/>
      <c r="I74" s="24" t="str">
        <f t="shared" ca="1" si="15"/>
        <v>LOCKED</v>
      </c>
      <c r="J74" s="15" t="str">
        <f t="shared" si="19"/>
        <v>MINOR REHABILITATION: ADDINGTON BAY (SOUTH LEG) - END TO OAKDALE DRIVE</v>
      </c>
      <c r="K74" s="16" t="e">
        <f>MATCH(J74,'Pay Items'!$K$1:$K$647,0)</f>
        <v>#N/A</v>
      </c>
      <c r="L74" s="17" t="str">
        <f t="shared" ca="1" si="16"/>
        <v>F0</v>
      </c>
      <c r="M74" s="17" t="str">
        <f t="shared" ca="1" si="17"/>
        <v>C2</v>
      </c>
      <c r="N74" s="17" t="str">
        <f t="shared" ca="1" si="18"/>
        <v>C2</v>
      </c>
    </row>
    <row r="75" spans="1:14" ht="30.2" customHeight="1" x14ac:dyDescent="0.2">
      <c r="A75" s="182"/>
      <c r="B75" s="189"/>
      <c r="C75" s="190" t="s">
        <v>196</v>
      </c>
      <c r="D75" s="191"/>
      <c r="E75" s="192" t="s">
        <v>173</v>
      </c>
      <c r="F75" s="192" t="s">
        <v>173</v>
      </c>
      <c r="G75" s="193" t="s">
        <v>173</v>
      </c>
      <c r="H75" s="193"/>
      <c r="I75" s="24" t="str">
        <f t="shared" ca="1" si="15"/>
        <v>LOCKED</v>
      </c>
      <c r="J75" s="15" t="str">
        <f t="shared" si="19"/>
        <v>EARTH AND BASE WORKS</v>
      </c>
      <c r="K75" s="16">
        <f>MATCH(J75,'Pay Items'!$K$1:$K$647,0)</f>
        <v>3</v>
      </c>
      <c r="L75" s="17" t="str">
        <f t="shared" ca="1" si="16"/>
        <v>G</v>
      </c>
      <c r="M75" s="17" t="str">
        <f t="shared" ca="1" si="17"/>
        <v>C2</v>
      </c>
      <c r="N75" s="17" t="str">
        <f t="shared" ca="1" si="18"/>
        <v>C2</v>
      </c>
    </row>
    <row r="76" spans="1:14" ht="30.2" customHeight="1" x14ac:dyDescent="0.2">
      <c r="A76" s="194" t="s">
        <v>426</v>
      </c>
      <c r="B76" s="195" t="s">
        <v>150</v>
      </c>
      <c r="C76" s="196" t="s">
        <v>104</v>
      </c>
      <c r="D76" s="197" t="s">
        <v>1273</v>
      </c>
      <c r="E76" s="198" t="s">
        <v>179</v>
      </c>
      <c r="F76" s="199">
        <v>15</v>
      </c>
      <c r="G76" s="200"/>
      <c r="H76" s="201">
        <f t="shared" ref="H76" si="20">ROUND(G76*F76,2)</f>
        <v>0</v>
      </c>
      <c r="I76" s="24" t="str">
        <f t="shared" ca="1" si="15"/>
        <v/>
      </c>
      <c r="J76" s="15" t="str">
        <f t="shared" si="19"/>
        <v>A003ExcavationCW 3110-R22m³</v>
      </c>
      <c r="K76" s="16">
        <f>MATCH(J76,'Pay Items'!$K$1:$K$647,0)</f>
        <v>6</v>
      </c>
      <c r="L76" s="17" t="str">
        <f t="shared" ca="1" si="16"/>
        <v>F0</v>
      </c>
      <c r="M76" s="17" t="str">
        <f t="shared" ca="1" si="17"/>
        <v>C2</v>
      </c>
      <c r="N76" s="17" t="str">
        <f t="shared" ca="1" si="18"/>
        <v>C2</v>
      </c>
    </row>
    <row r="77" spans="1:14" ht="39.950000000000003" customHeight="1" x14ac:dyDescent="0.2">
      <c r="A77" s="202" t="s">
        <v>250</v>
      </c>
      <c r="B77" s="195" t="s">
        <v>151</v>
      </c>
      <c r="C77" s="196" t="s">
        <v>307</v>
      </c>
      <c r="D77" s="197" t="s">
        <v>1273</v>
      </c>
      <c r="E77" s="198"/>
      <c r="F77" s="192" t="s">
        <v>173</v>
      </c>
      <c r="G77" s="193"/>
      <c r="H77" s="193"/>
      <c r="I77" s="24" t="str">
        <f t="shared" ca="1" si="15"/>
        <v>LOCKED</v>
      </c>
      <c r="J77" s="15" t="str">
        <f t="shared" si="19"/>
        <v>A010Supplying and Placing Base Course MaterialCW 3110-R22</v>
      </c>
      <c r="K77" s="16">
        <f>MATCH(J77,'Pay Items'!$K$1:$K$647,0)</f>
        <v>27</v>
      </c>
      <c r="L77" s="17" t="str">
        <f t="shared" ca="1" si="16"/>
        <v>G</v>
      </c>
      <c r="M77" s="17" t="str">
        <f t="shared" ca="1" si="17"/>
        <v>C2</v>
      </c>
      <c r="N77" s="17" t="str">
        <f t="shared" ca="1" si="18"/>
        <v>C2</v>
      </c>
    </row>
    <row r="78" spans="1:14" s="188" customFormat="1" ht="39.950000000000003" customHeight="1" x14ac:dyDescent="0.2">
      <c r="A78" s="202" t="s">
        <v>1091</v>
      </c>
      <c r="B78" s="203" t="s">
        <v>338</v>
      </c>
      <c r="C78" s="196" t="s">
        <v>1092</v>
      </c>
      <c r="D78" s="197" t="s">
        <v>173</v>
      </c>
      <c r="E78" s="198" t="s">
        <v>179</v>
      </c>
      <c r="F78" s="199">
        <v>25</v>
      </c>
      <c r="G78" s="200"/>
      <c r="H78" s="201">
        <f t="shared" ref="H78:H80" si="21">ROUND(G78*F78,2)</f>
        <v>0</v>
      </c>
      <c r="I78" s="24" t="str">
        <f t="shared" ca="1" si="15"/>
        <v/>
      </c>
      <c r="J78" s="15" t="str">
        <f t="shared" si="19"/>
        <v>A010A1Base Course Material - Granular A Limestonem³</v>
      </c>
      <c r="K78" s="16">
        <f>MATCH(J78,'Pay Items'!$K$1:$K$647,0)</f>
        <v>28</v>
      </c>
      <c r="L78" s="17" t="str">
        <f t="shared" ca="1" si="16"/>
        <v>F0</v>
      </c>
      <c r="M78" s="17" t="str">
        <f t="shared" ca="1" si="17"/>
        <v>C2</v>
      </c>
      <c r="N78" s="17" t="str">
        <f t="shared" ca="1" si="18"/>
        <v>C2</v>
      </c>
    </row>
    <row r="79" spans="1:14" ht="39.950000000000003" customHeight="1" x14ac:dyDescent="0.2">
      <c r="A79" s="202" t="s">
        <v>1101</v>
      </c>
      <c r="B79" s="203" t="s">
        <v>339</v>
      </c>
      <c r="C79" s="196" t="s">
        <v>1102</v>
      </c>
      <c r="D79" s="197" t="s">
        <v>173</v>
      </c>
      <c r="E79" s="198" t="s">
        <v>179</v>
      </c>
      <c r="F79" s="199">
        <v>15</v>
      </c>
      <c r="G79" s="200"/>
      <c r="H79" s="201">
        <f t="shared" si="21"/>
        <v>0</v>
      </c>
      <c r="I79" s="24" t="str">
        <f t="shared" ca="1" si="15"/>
        <v/>
      </c>
      <c r="J79" s="15" t="str">
        <f t="shared" si="19"/>
        <v>A010C2Base Course Material - Granular C Recycled Concretem³</v>
      </c>
      <c r="K79" s="16">
        <f>MATCH(J79,'Pay Items'!$K$1:$K$647,0)</f>
        <v>34</v>
      </c>
      <c r="L79" s="17" t="str">
        <f t="shared" ca="1" si="16"/>
        <v>F0</v>
      </c>
      <c r="M79" s="17" t="str">
        <f t="shared" ca="1" si="17"/>
        <v>C2</v>
      </c>
      <c r="N79" s="17" t="str">
        <f t="shared" ca="1" si="18"/>
        <v>C2</v>
      </c>
    </row>
    <row r="80" spans="1:14" ht="30.2" customHeight="1" x14ac:dyDescent="0.2">
      <c r="A80" s="194" t="s">
        <v>252</v>
      </c>
      <c r="B80" s="195" t="s">
        <v>152</v>
      </c>
      <c r="C80" s="196" t="s">
        <v>108</v>
      </c>
      <c r="D80" s="197" t="s">
        <v>1273</v>
      </c>
      <c r="E80" s="198" t="s">
        <v>178</v>
      </c>
      <c r="F80" s="199">
        <v>520</v>
      </c>
      <c r="G80" s="200"/>
      <c r="H80" s="201">
        <f t="shared" si="21"/>
        <v>0</v>
      </c>
      <c r="I80" s="24" t="str">
        <f t="shared" ca="1" si="15"/>
        <v/>
      </c>
      <c r="J80" s="15" t="str">
        <f t="shared" si="19"/>
        <v>A012Grading of BoulevardsCW 3110-R22m²</v>
      </c>
      <c r="K80" s="16">
        <f>MATCH(J80,'Pay Items'!$K$1:$K$647,0)</f>
        <v>37</v>
      </c>
      <c r="L80" s="17" t="str">
        <f t="shared" ca="1" si="16"/>
        <v>F0</v>
      </c>
      <c r="M80" s="17" t="str">
        <f t="shared" ca="1" si="17"/>
        <v>C2</v>
      </c>
      <c r="N80" s="17" t="str">
        <f t="shared" ca="1" si="18"/>
        <v>C2</v>
      </c>
    </row>
    <row r="81" spans="1:14" ht="30.2" customHeight="1" x14ac:dyDescent="0.2">
      <c r="A81" s="182"/>
      <c r="B81" s="205"/>
      <c r="C81" s="206" t="s">
        <v>1612</v>
      </c>
      <c r="D81" s="207"/>
      <c r="E81" s="208"/>
      <c r="F81" s="192" t="s">
        <v>173</v>
      </c>
      <c r="G81" s="193"/>
      <c r="H81" s="193"/>
      <c r="I81" s="24" t="str">
        <f t="shared" ca="1" si="15"/>
        <v>LOCKED</v>
      </c>
      <c r="J81" s="15" t="str">
        <f t="shared" si="19"/>
        <v>ROADWORKS - REMOVALS/RENEWALS</v>
      </c>
      <c r="K81" s="16" t="e">
        <f>MATCH(J81,'Pay Items'!$K$1:$K$647,0)</f>
        <v>#N/A</v>
      </c>
      <c r="L81" s="17" t="str">
        <f t="shared" ca="1" si="16"/>
        <v>G</v>
      </c>
      <c r="M81" s="17" t="str">
        <f t="shared" ca="1" si="17"/>
        <v>C2</v>
      </c>
      <c r="N81" s="17" t="str">
        <f t="shared" ca="1" si="18"/>
        <v>C2</v>
      </c>
    </row>
    <row r="82" spans="1:14" ht="30.2" customHeight="1" x14ac:dyDescent="0.2">
      <c r="A82" s="209" t="s">
        <v>359</v>
      </c>
      <c r="B82" s="195" t="s">
        <v>153</v>
      </c>
      <c r="C82" s="196" t="s">
        <v>304</v>
      </c>
      <c r="D82" s="197" t="s">
        <v>1273</v>
      </c>
      <c r="E82" s="198"/>
      <c r="F82" s="192" t="s">
        <v>173</v>
      </c>
      <c r="G82" s="193"/>
      <c r="H82" s="193"/>
      <c r="I82" s="24" t="str">
        <f t="shared" ca="1" si="15"/>
        <v>LOCKED</v>
      </c>
      <c r="J82" s="15" t="str">
        <f t="shared" si="19"/>
        <v>B001Pavement RemovalCW 3110-R22</v>
      </c>
      <c r="K82" s="16">
        <f>MATCH(J82,'Pay Items'!$K$1:$K$647,0)</f>
        <v>69</v>
      </c>
      <c r="L82" s="17" t="str">
        <f t="shared" ca="1" si="16"/>
        <v>G</v>
      </c>
      <c r="M82" s="17" t="str">
        <f t="shared" ca="1" si="17"/>
        <v>C2</v>
      </c>
      <c r="N82" s="17" t="str">
        <f t="shared" ca="1" si="18"/>
        <v>C2</v>
      </c>
    </row>
    <row r="83" spans="1:14" ht="30.2" customHeight="1" x14ac:dyDescent="0.2">
      <c r="A83" s="209" t="s">
        <v>262</v>
      </c>
      <c r="B83" s="203" t="s">
        <v>338</v>
      </c>
      <c r="C83" s="196" t="s">
        <v>306</v>
      </c>
      <c r="D83" s="197" t="s">
        <v>173</v>
      </c>
      <c r="E83" s="198" t="s">
        <v>178</v>
      </c>
      <c r="F83" s="199">
        <v>70</v>
      </c>
      <c r="G83" s="200"/>
      <c r="H83" s="201">
        <f>ROUND(G83*F83,2)</f>
        <v>0</v>
      </c>
      <c r="I83" s="24" t="str">
        <f t="shared" ca="1" si="15"/>
        <v/>
      </c>
      <c r="J83" s="15" t="str">
        <f t="shared" si="19"/>
        <v>B003Asphalt Pavementm²</v>
      </c>
      <c r="K83" s="16">
        <f>MATCH(J83,'Pay Items'!$K$1:$K$647,0)</f>
        <v>71</v>
      </c>
      <c r="L83" s="17" t="str">
        <f t="shared" ca="1" si="16"/>
        <v>F0</v>
      </c>
      <c r="M83" s="17" t="str">
        <f t="shared" ca="1" si="17"/>
        <v>C2</v>
      </c>
      <c r="N83" s="17" t="str">
        <f t="shared" ca="1" si="18"/>
        <v>C2</v>
      </c>
    </row>
    <row r="84" spans="1:14" ht="30.2" customHeight="1" x14ac:dyDescent="0.2">
      <c r="A84" s="209" t="s">
        <v>263</v>
      </c>
      <c r="B84" s="195" t="s">
        <v>154</v>
      </c>
      <c r="C84" s="196" t="s">
        <v>448</v>
      </c>
      <c r="D84" s="197" t="s">
        <v>2141</v>
      </c>
      <c r="E84" s="198"/>
      <c r="F84" s="192" t="s">
        <v>173</v>
      </c>
      <c r="G84" s="193"/>
      <c r="H84" s="193"/>
      <c r="I84" s="24" t="str">
        <f t="shared" ca="1" si="15"/>
        <v>LOCKED</v>
      </c>
      <c r="J84" s="15" t="str">
        <f t="shared" si="19"/>
        <v>B004Slab ReplacementCW 3230-R8, E10, E15</v>
      </c>
      <c r="K84" s="16" t="e">
        <f>MATCH(J84,'Pay Items'!$K$1:$K$647,0)</f>
        <v>#N/A</v>
      </c>
      <c r="L84" s="17" t="str">
        <f t="shared" ca="1" si="16"/>
        <v>G</v>
      </c>
      <c r="M84" s="17" t="str">
        <f t="shared" ca="1" si="17"/>
        <v>C2</v>
      </c>
      <c r="N84" s="17" t="str">
        <f t="shared" ca="1" si="18"/>
        <v>C2</v>
      </c>
    </row>
    <row r="85" spans="1:14" ht="39.950000000000003" customHeight="1" x14ac:dyDescent="0.2">
      <c r="A85" s="209" t="s">
        <v>270</v>
      </c>
      <c r="B85" s="203" t="s">
        <v>338</v>
      </c>
      <c r="C85" s="196" t="s">
        <v>1613</v>
      </c>
      <c r="D85" s="197" t="s">
        <v>173</v>
      </c>
      <c r="E85" s="198" t="s">
        <v>178</v>
      </c>
      <c r="F85" s="199">
        <v>60</v>
      </c>
      <c r="G85" s="200"/>
      <c r="H85" s="201">
        <f>ROUND(G85*F85,2)</f>
        <v>0</v>
      </c>
      <c r="I85" s="24" t="str">
        <f t="shared" ca="1" si="15"/>
        <v/>
      </c>
      <c r="J85" s="15" t="str">
        <f t="shared" si="19"/>
        <v>B014150 mm Type 2 Concrete Pavement (Reinforced)m²</v>
      </c>
      <c r="K85" s="16" t="e">
        <f>MATCH(J85,'Pay Items'!$K$1:$K$647,0)</f>
        <v>#N/A</v>
      </c>
      <c r="L85" s="17" t="str">
        <f t="shared" ca="1" si="16"/>
        <v>F0</v>
      </c>
      <c r="M85" s="17" t="str">
        <f t="shared" ca="1" si="17"/>
        <v>C2</v>
      </c>
      <c r="N85" s="17" t="str">
        <f t="shared" ca="1" si="18"/>
        <v>C2</v>
      </c>
    </row>
    <row r="86" spans="1:14" ht="30.2" customHeight="1" x14ac:dyDescent="0.2">
      <c r="A86" s="209" t="s">
        <v>272</v>
      </c>
      <c r="B86" s="195" t="s">
        <v>159</v>
      </c>
      <c r="C86" s="196" t="s">
        <v>449</v>
      </c>
      <c r="D86" s="197" t="s">
        <v>2146</v>
      </c>
      <c r="E86" s="198"/>
      <c r="F86" s="192" t="s">
        <v>173</v>
      </c>
      <c r="G86" s="193"/>
      <c r="H86" s="193"/>
      <c r="I86" s="24" t="str">
        <f t="shared" ca="1" si="15"/>
        <v>LOCKED</v>
      </c>
      <c r="J86" s="15" t="str">
        <f t="shared" si="19"/>
        <v xml:space="preserve">B017Partial Slab PatchesCW 3230-R8, E15 </v>
      </c>
      <c r="K86" s="16" t="e">
        <f>MATCH(J86,'Pay Items'!$K$1:$K$647,0)</f>
        <v>#N/A</v>
      </c>
      <c r="L86" s="17" t="str">
        <f t="shared" ca="1" si="16"/>
        <v>G</v>
      </c>
      <c r="M86" s="17" t="str">
        <f t="shared" ca="1" si="17"/>
        <v>C2</v>
      </c>
      <c r="N86" s="17" t="str">
        <f t="shared" ca="1" si="18"/>
        <v>C2</v>
      </c>
    </row>
    <row r="87" spans="1:14" ht="39.950000000000003" customHeight="1" x14ac:dyDescent="0.2">
      <c r="A87" s="209" t="s">
        <v>285</v>
      </c>
      <c r="B87" s="203" t="s">
        <v>338</v>
      </c>
      <c r="C87" s="196" t="s">
        <v>1614</v>
      </c>
      <c r="D87" s="197" t="s">
        <v>173</v>
      </c>
      <c r="E87" s="198" t="s">
        <v>178</v>
      </c>
      <c r="F87" s="199">
        <v>5</v>
      </c>
      <c r="G87" s="200"/>
      <c r="H87" s="201">
        <f t="shared" ref="H87:H89" si="22">ROUND(G87*F87,2)</f>
        <v>0</v>
      </c>
      <c r="I87" s="24" t="str">
        <f t="shared" ca="1" si="15"/>
        <v/>
      </c>
      <c r="J87" s="15" t="str">
        <f t="shared" si="19"/>
        <v>B030150 mm Type 2 Concrete Pavement (Type A)m²</v>
      </c>
      <c r="K87" s="16" t="e">
        <f>MATCH(J87,'Pay Items'!$K$1:$K$647,0)</f>
        <v>#N/A</v>
      </c>
      <c r="L87" s="17" t="str">
        <f t="shared" ca="1" si="16"/>
        <v>F0</v>
      </c>
      <c r="M87" s="17" t="str">
        <f t="shared" ca="1" si="17"/>
        <v>C2</v>
      </c>
      <c r="N87" s="17" t="str">
        <f t="shared" ca="1" si="18"/>
        <v>C2</v>
      </c>
    </row>
    <row r="88" spans="1:14" ht="39.950000000000003" customHeight="1" x14ac:dyDescent="0.2">
      <c r="A88" s="209" t="s">
        <v>286</v>
      </c>
      <c r="B88" s="203" t="s">
        <v>339</v>
      </c>
      <c r="C88" s="196" t="s">
        <v>1615</v>
      </c>
      <c r="D88" s="197" t="s">
        <v>173</v>
      </c>
      <c r="E88" s="198" t="s">
        <v>178</v>
      </c>
      <c r="F88" s="199">
        <v>10</v>
      </c>
      <c r="G88" s="200"/>
      <c r="H88" s="201">
        <f t="shared" si="22"/>
        <v>0</v>
      </c>
      <c r="I88" s="24" t="str">
        <f t="shared" ca="1" si="15"/>
        <v/>
      </c>
      <c r="J88" s="15" t="str">
        <f t="shared" si="19"/>
        <v>B031150 mm Type 2 Concrete Pavement (Type B)m²</v>
      </c>
      <c r="K88" s="16" t="e">
        <f>MATCH(J88,'Pay Items'!$K$1:$K$647,0)</f>
        <v>#N/A</v>
      </c>
      <c r="L88" s="17" t="str">
        <f t="shared" ca="1" si="16"/>
        <v>F0</v>
      </c>
      <c r="M88" s="17" t="str">
        <f t="shared" ca="1" si="17"/>
        <v>C2</v>
      </c>
      <c r="N88" s="17" t="str">
        <f t="shared" ca="1" si="18"/>
        <v>C2</v>
      </c>
    </row>
    <row r="89" spans="1:14" ht="39.950000000000003" customHeight="1" x14ac:dyDescent="0.2">
      <c r="A89" s="209" t="s">
        <v>288</v>
      </c>
      <c r="B89" s="203" t="s">
        <v>340</v>
      </c>
      <c r="C89" s="196" t="s">
        <v>1616</v>
      </c>
      <c r="D89" s="197" t="s">
        <v>173</v>
      </c>
      <c r="E89" s="198" t="s">
        <v>178</v>
      </c>
      <c r="F89" s="199">
        <v>10</v>
      </c>
      <c r="G89" s="200"/>
      <c r="H89" s="201">
        <f t="shared" si="22"/>
        <v>0</v>
      </c>
      <c r="I89" s="24" t="str">
        <f t="shared" ca="1" si="15"/>
        <v/>
      </c>
      <c r="J89" s="15" t="str">
        <f t="shared" si="19"/>
        <v>B033150 mm Type 2 Concrete Pavement (Type D)m²</v>
      </c>
      <c r="K89" s="16" t="e">
        <f>MATCH(J89,'Pay Items'!$K$1:$K$647,0)</f>
        <v>#N/A</v>
      </c>
      <c r="L89" s="17" t="str">
        <f t="shared" ca="1" si="16"/>
        <v>F0</v>
      </c>
      <c r="M89" s="17" t="str">
        <f t="shared" ca="1" si="17"/>
        <v>C2</v>
      </c>
      <c r="N89" s="17" t="str">
        <f t="shared" ca="1" si="18"/>
        <v>C2</v>
      </c>
    </row>
    <row r="90" spans="1:14" ht="39.950000000000003" customHeight="1" x14ac:dyDescent="0.2">
      <c r="A90" s="209" t="s">
        <v>748</v>
      </c>
      <c r="B90" s="195" t="s">
        <v>357</v>
      </c>
      <c r="C90" s="196" t="s">
        <v>561</v>
      </c>
      <c r="D90" s="197" t="s">
        <v>2141</v>
      </c>
      <c r="E90" s="198"/>
      <c r="F90" s="192" t="s">
        <v>173</v>
      </c>
      <c r="G90" s="193"/>
      <c r="H90" s="193"/>
      <c r="I90" s="24" t="str">
        <f t="shared" ca="1" si="15"/>
        <v>LOCKED</v>
      </c>
      <c r="J90" s="15" t="str">
        <f t="shared" si="19"/>
        <v>B064-72Slab Replacement - Early Opening (72 hour)CW 3230-R8, E10, E15</v>
      </c>
      <c r="K90" s="16" t="e">
        <f>MATCH(J90,'Pay Items'!$K$1:$K$647,0)</f>
        <v>#N/A</v>
      </c>
      <c r="L90" s="17" t="str">
        <f t="shared" ca="1" si="16"/>
        <v>G</v>
      </c>
      <c r="M90" s="17" t="str">
        <f t="shared" ca="1" si="17"/>
        <v>C2</v>
      </c>
      <c r="N90" s="17" t="str">
        <f t="shared" ca="1" si="18"/>
        <v>C2</v>
      </c>
    </row>
    <row r="91" spans="1:14" ht="39.950000000000003" customHeight="1" x14ac:dyDescent="0.2">
      <c r="A91" s="209" t="s">
        <v>755</v>
      </c>
      <c r="B91" s="203" t="s">
        <v>338</v>
      </c>
      <c r="C91" s="196" t="s">
        <v>1544</v>
      </c>
      <c r="D91" s="197" t="s">
        <v>173</v>
      </c>
      <c r="E91" s="198" t="s">
        <v>178</v>
      </c>
      <c r="F91" s="199">
        <v>30</v>
      </c>
      <c r="G91" s="200"/>
      <c r="H91" s="201">
        <f>ROUND(G91*F91,2)</f>
        <v>0</v>
      </c>
      <c r="I91" s="24" t="str">
        <f t="shared" ca="1" si="15"/>
        <v/>
      </c>
      <c r="J91" s="15" t="str">
        <f t="shared" si="19"/>
        <v>B074-72150 mm Type 4 Concrete Pavement (Reinforced)m²</v>
      </c>
      <c r="K91" s="16">
        <f>MATCH(J91,'Pay Items'!$K$1:$K$647,0)</f>
        <v>131</v>
      </c>
      <c r="L91" s="17" t="str">
        <f t="shared" ca="1" si="16"/>
        <v>F0</v>
      </c>
      <c r="M91" s="17" t="str">
        <f t="shared" ca="1" si="17"/>
        <v>C2</v>
      </c>
      <c r="N91" s="17" t="str">
        <f t="shared" ca="1" si="18"/>
        <v>C2</v>
      </c>
    </row>
    <row r="92" spans="1:14" ht="39.950000000000003" customHeight="1" x14ac:dyDescent="0.2">
      <c r="A92" s="209" t="s">
        <v>757</v>
      </c>
      <c r="B92" s="210" t="s">
        <v>160</v>
      </c>
      <c r="C92" s="196" t="s">
        <v>452</v>
      </c>
      <c r="D92" s="197" t="s">
        <v>2142</v>
      </c>
      <c r="E92" s="198"/>
      <c r="F92" s="192" t="s">
        <v>173</v>
      </c>
      <c r="G92" s="193"/>
      <c r="H92" s="193"/>
      <c r="I92" s="24" t="str">
        <f t="shared" ca="1" si="15"/>
        <v>LOCKED</v>
      </c>
      <c r="J92" s="15" t="str">
        <f t="shared" si="19"/>
        <v>B077-72Partial Slab Patches - Early Opening (72 hour)CW 3230-R8, E15</v>
      </c>
      <c r="K92" s="16" t="e">
        <f>MATCH(J92,'Pay Items'!$K$1:$K$647,0)</f>
        <v>#N/A</v>
      </c>
      <c r="L92" s="17" t="str">
        <f t="shared" ca="1" si="16"/>
        <v>G</v>
      </c>
      <c r="M92" s="17" t="str">
        <f t="shared" ca="1" si="17"/>
        <v>C2</v>
      </c>
      <c r="N92" s="17" t="str">
        <f t="shared" ca="1" si="18"/>
        <v>C2</v>
      </c>
    </row>
    <row r="93" spans="1:14" ht="39.950000000000003" customHeight="1" x14ac:dyDescent="0.2">
      <c r="A93" s="209" t="s">
        <v>770</v>
      </c>
      <c r="B93" s="203" t="s">
        <v>338</v>
      </c>
      <c r="C93" s="196" t="s">
        <v>1558</v>
      </c>
      <c r="D93" s="197" t="s">
        <v>173</v>
      </c>
      <c r="E93" s="198" t="s">
        <v>178</v>
      </c>
      <c r="F93" s="199">
        <v>5</v>
      </c>
      <c r="G93" s="200"/>
      <c r="H93" s="201">
        <f t="shared" ref="H93:H95" si="23">ROUND(G93*F93,2)</f>
        <v>0</v>
      </c>
      <c r="I93" s="24" t="str">
        <f t="shared" ca="1" si="15"/>
        <v/>
      </c>
      <c r="J93" s="15" t="str">
        <f t="shared" si="19"/>
        <v>B090-72150 mm Type 4 Concrete Pavement (Type A)m²</v>
      </c>
      <c r="K93" s="16">
        <f>MATCH(J93,'Pay Items'!$K$1:$K$647,0)</f>
        <v>146</v>
      </c>
      <c r="L93" s="17" t="str">
        <f t="shared" ca="1" si="16"/>
        <v>F0</v>
      </c>
      <c r="M93" s="17" t="str">
        <f t="shared" ca="1" si="17"/>
        <v>C2</v>
      </c>
      <c r="N93" s="17" t="str">
        <f t="shared" ca="1" si="18"/>
        <v>C2</v>
      </c>
    </row>
    <row r="94" spans="1:14" ht="39.950000000000003" customHeight="1" x14ac:dyDescent="0.2">
      <c r="A94" s="209" t="s">
        <v>771</v>
      </c>
      <c r="B94" s="203" t="s">
        <v>339</v>
      </c>
      <c r="C94" s="196" t="s">
        <v>1559</v>
      </c>
      <c r="D94" s="197" t="s">
        <v>173</v>
      </c>
      <c r="E94" s="198" t="s">
        <v>178</v>
      </c>
      <c r="F94" s="199">
        <v>10</v>
      </c>
      <c r="G94" s="200"/>
      <c r="H94" s="201">
        <f t="shared" si="23"/>
        <v>0</v>
      </c>
      <c r="I94" s="24" t="str">
        <f t="shared" ca="1" si="15"/>
        <v/>
      </c>
      <c r="J94" s="15" t="str">
        <f t="shared" si="19"/>
        <v>B091-72150 mm Type 4 Concrete Pavement (Type B)m²</v>
      </c>
      <c r="K94" s="16">
        <f>MATCH(J94,'Pay Items'!$K$1:$K$647,0)</f>
        <v>147</v>
      </c>
      <c r="L94" s="17" t="str">
        <f t="shared" ca="1" si="16"/>
        <v>F0</v>
      </c>
      <c r="M94" s="17" t="str">
        <f t="shared" ca="1" si="17"/>
        <v>C2</v>
      </c>
      <c r="N94" s="17" t="str">
        <f t="shared" ca="1" si="18"/>
        <v>C2</v>
      </c>
    </row>
    <row r="95" spans="1:14" ht="39.950000000000003" customHeight="1" x14ac:dyDescent="0.2">
      <c r="A95" s="209" t="s">
        <v>773</v>
      </c>
      <c r="B95" s="203" t="s">
        <v>340</v>
      </c>
      <c r="C95" s="196" t="s">
        <v>1561</v>
      </c>
      <c r="D95" s="197" t="s">
        <v>173</v>
      </c>
      <c r="E95" s="198" t="s">
        <v>178</v>
      </c>
      <c r="F95" s="199">
        <v>10</v>
      </c>
      <c r="G95" s="200"/>
      <c r="H95" s="201">
        <f t="shared" si="23"/>
        <v>0</v>
      </c>
      <c r="I95" s="24" t="str">
        <f t="shared" ca="1" si="15"/>
        <v/>
      </c>
      <c r="J95" s="15" t="str">
        <f t="shared" si="19"/>
        <v>B093-72150 mm Type 4 Concrete Pavement (Type D)m²</v>
      </c>
      <c r="K95" s="16">
        <f>MATCH(J95,'Pay Items'!$K$1:$K$647,0)</f>
        <v>149</v>
      </c>
      <c r="L95" s="17" t="str">
        <f t="shared" ca="1" si="16"/>
        <v>F0</v>
      </c>
      <c r="M95" s="17" t="str">
        <f t="shared" ca="1" si="17"/>
        <v>C2</v>
      </c>
      <c r="N95" s="17" t="str">
        <f t="shared" ca="1" si="18"/>
        <v>C2</v>
      </c>
    </row>
    <row r="96" spans="1:14" ht="30.2" customHeight="1" x14ac:dyDescent="0.2">
      <c r="A96" s="209" t="s">
        <v>289</v>
      </c>
      <c r="B96" s="195" t="s">
        <v>191</v>
      </c>
      <c r="C96" s="196" t="s">
        <v>161</v>
      </c>
      <c r="D96" s="197" t="s">
        <v>903</v>
      </c>
      <c r="E96" s="198"/>
      <c r="F96" s="192" t="s">
        <v>173</v>
      </c>
      <c r="G96" s="193"/>
      <c r="H96" s="193"/>
      <c r="I96" s="24" t="str">
        <f t="shared" ca="1" si="15"/>
        <v>LOCKED</v>
      </c>
      <c r="J96" s="15" t="str">
        <f t="shared" si="19"/>
        <v>B094Drilled DowelsCW 3230-R8</v>
      </c>
      <c r="K96" s="16">
        <f>MATCH(J96,'Pay Items'!$K$1:$K$647,0)</f>
        <v>152</v>
      </c>
      <c r="L96" s="17" t="str">
        <f t="shared" ca="1" si="16"/>
        <v>G</v>
      </c>
      <c r="M96" s="17" t="str">
        <f t="shared" ca="1" si="17"/>
        <v>C2</v>
      </c>
      <c r="N96" s="17" t="str">
        <f t="shared" ca="1" si="18"/>
        <v>C2</v>
      </c>
    </row>
    <row r="97" spans="1:14" ht="30.2" customHeight="1" x14ac:dyDescent="0.2">
      <c r="A97" s="209" t="s">
        <v>290</v>
      </c>
      <c r="B97" s="203" t="s">
        <v>338</v>
      </c>
      <c r="C97" s="196" t="s">
        <v>189</v>
      </c>
      <c r="D97" s="197" t="s">
        <v>173</v>
      </c>
      <c r="E97" s="198" t="s">
        <v>181</v>
      </c>
      <c r="F97" s="199">
        <v>55</v>
      </c>
      <c r="G97" s="200"/>
      <c r="H97" s="201">
        <f>ROUND(G97*F97,2)</f>
        <v>0</v>
      </c>
      <c r="I97" s="24" t="str">
        <f t="shared" ca="1" si="15"/>
        <v/>
      </c>
      <c r="J97" s="15" t="str">
        <f t="shared" si="19"/>
        <v>B09519.1 mm Diametereach</v>
      </c>
      <c r="K97" s="16">
        <f>MATCH(J97,'Pay Items'!$K$1:$K$647,0)</f>
        <v>153</v>
      </c>
      <c r="L97" s="17" t="str">
        <f t="shared" ca="1" si="16"/>
        <v>F0</v>
      </c>
      <c r="M97" s="17" t="str">
        <f t="shared" ca="1" si="17"/>
        <v>C2</v>
      </c>
      <c r="N97" s="17" t="str">
        <f t="shared" ca="1" si="18"/>
        <v>C2</v>
      </c>
    </row>
    <row r="98" spans="1:14" ht="30.2" customHeight="1" x14ac:dyDescent="0.2">
      <c r="A98" s="209" t="s">
        <v>292</v>
      </c>
      <c r="B98" s="195" t="s">
        <v>155</v>
      </c>
      <c r="C98" s="196" t="s">
        <v>162</v>
      </c>
      <c r="D98" s="197" t="s">
        <v>903</v>
      </c>
      <c r="E98" s="198"/>
      <c r="F98" s="192" t="s">
        <v>173</v>
      </c>
      <c r="G98" s="193"/>
      <c r="H98" s="193"/>
      <c r="I98" s="24" t="str">
        <f t="shared" ca="1" si="15"/>
        <v>LOCKED</v>
      </c>
      <c r="J98" s="15" t="str">
        <f t="shared" si="19"/>
        <v>B097Drilled Tie BarsCW 3230-R8</v>
      </c>
      <c r="K98" s="16">
        <f>MATCH(J98,'Pay Items'!$K$1:$K$647,0)</f>
        <v>155</v>
      </c>
      <c r="L98" s="17" t="str">
        <f t="shared" ca="1" si="16"/>
        <v>G</v>
      </c>
      <c r="M98" s="17" t="str">
        <f t="shared" ca="1" si="17"/>
        <v>C2</v>
      </c>
      <c r="N98" s="17" t="str">
        <f t="shared" ca="1" si="18"/>
        <v>C2</v>
      </c>
    </row>
    <row r="99" spans="1:14" ht="30.2" customHeight="1" x14ac:dyDescent="0.2">
      <c r="A99" s="209" t="s">
        <v>293</v>
      </c>
      <c r="B99" s="203" t="s">
        <v>338</v>
      </c>
      <c r="C99" s="196" t="s">
        <v>187</v>
      </c>
      <c r="D99" s="197" t="s">
        <v>173</v>
      </c>
      <c r="E99" s="198" t="s">
        <v>181</v>
      </c>
      <c r="F99" s="199">
        <v>130</v>
      </c>
      <c r="G99" s="200"/>
      <c r="H99" s="201">
        <f>ROUND(G99*F99,2)</f>
        <v>0</v>
      </c>
      <c r="I99" s="24" t="str">
        <f t="shared" ca="1" si="15"/>
        <v/>
      </c>
      <c r="J99" s="15" t="str">
        <f t="shared" si="19"/>
        <v>B09820 M Deformed Tie Bareach</v>
      </c>
      <c r="K99" s="16">
        <f>MATCH(J99,'Pay Items'!$K$1:$K$647,0)</f>
        <v>157</v>
      </c>
      <c r="L99" s="17" t="str">
        <f t="shared" ca="1" si="16"/>
        <v>F0</v>
      </c>
      <c r="M99" s="17" t="str">
        <f t="shared" ca="1" si="17"/>
        <v>C2</v>
      </c>
      <c r="N99" s="17" t="str">
        <f t="shared" ca="1" si="18"/>
        <v>C2</v>
      </c>
    </row>
    <row r="100" spans="1:14" ht="30.2" customHeight="1" x14ac:dyDescent="0.2">
      <c r="A100" s="209" t="s">
        <v>797</v>
      </c>
      <c r="B100" s="195" t="s">
        <v>156</v>
      </c>
      <c r="C100" s="196" t="s">
        <v>327</v>
      </c>
      <c r="D100" s="197" t="s">
        <v>900</v>
      </c>
      <c r="E100" s="198"/>
      <c r="F100" s="192" t="s">
        <v>173</v>
      </c>
      <c r="G100" s="193"/>
      <c r="H100" s="193"/>
      <c r="I100" s="24" t="str">
        <f t="shared" ca="1" si="15"/>
        <v>LOCKED</v>
      </c>
      <c r="J100" s="15" t="str">
        <f t="shared" si="19"/>
        <v>B126rConcrete Curb RemovalCW 3240-R10</v>
      </c>
      <c r="K100" s="16">
        <f>MATCH(J100,'Pay Items'!$K$1:$K$647,0)</f>
        <v>197</v>
      </c>
      <c r="L100" s="17" t="str">
        <f t="shared" ca="1" si="16"/>
        <v>G</v>
      </c>
      <c r="M100" s="17" t="str">
        <f t="shared" ca="1" si="17"/>
        <v>C2</v>
      </c>
      <c r="N100" s="17" t="str">
        <f t="shared" ca="1" si="18"/>
        <v>C2</v>
      </c>
    </row>
    <row r="101" spans="1:14" ht="30.2" customHeight="1" x14ac:dyDescent="0.2">
      <c r="A101" s="209" t="s">
        <v>802</v>
      </c>
      <c r="B101" s="203" t="s">
        <v>338</v>
      </c>
      <c r="C101" s="196" t="s">
        <v>390</v>
      </c>
      <c r="D101" s="197" t="s">
        <v>334</v>
      </c>
      <c r="E101" s="198" t="s">
        <v>182</v>
      </c>
      <c r="F101" s="199">
        <v>180</v>
      </c>
      <c r="G101" s="200"/>
      <c r="H101" s="201">
        <f t="shared" ref="H101" si="24">ROUND(G101*F101,2)</f>
        <v>0</v>
      </c>
      <c r="I101" s="24" t="str">
        <f t="shared" ca="1" si="15"/>
        <v/>
      </c>
      <c r="J101" s="15" t="str">
        <f t="shared" si="19"/>
        <v>B131rLip CurbSD-202Cm</v>
      </c>
      <c r="K101" s="16">
        <f>MATCH(J101,'Pay Items'!$K$1:$K$647,0)</f>
        <v>204</v>
      </c>
      <c r="L101" s="17" t="str">
        <f t="shared" ca="1" si="16"/>
        <v>F0</v>
      </c>
      <c r="M101" s="17" t="str">
        <f t="shared" ca="1" si="17"/>
        <v>C2</v>
      </c>
      <c r="N101" s="17" t="str">
        <f t="shared" ca="1" si="18"/>
        <v>C2</v>
      </c>
    </row>
    <row r="102" spans="1:14" ht="30.2" customHeight="1" x14ac:dyDescent="0.2">
      <c r="A102" s="209" t="s">
        <v>807</v>
      </c>
      <c r="B102" s="195" t="s">
        <v>163</v>
      </c>
      <c r="C102" s="196" t="s">
        <v>329</v>
      </c>
      <c r="D102" s="197" t="s">
        <v>2143</v>
      </c>
      <c r="E102" s="198"/>
      <c r="F102" s="192" t="s">
        <v>173</v>
      </c>
      <c r="G102" s="193"/>
      <c r="H102" s="193"/>
      <c r="I102" s="24" t="str">
        <f t="shared" ca="1" si="15"/>
        <v>LOCKED</v>
      </c>
      <c r="J102" s="15" t="str">
        <f t="shared" si="19"/>
        <v>B135iConcrete Curb InstallationCW 3240-R10, E15</v>
      </c>
      <c r="K102" s="16" t="e">
        <f>MATCH(J102,'Pay Items'!$K$1:$K$647,0)</f>
        <v>#N/A</v>
      </c>
      <c r="L102" s="17" t="str">
        <f t="shared" ca="1" si="16"/>
        <v>G</v>
      </c>
      <c r="M102" s="17" t="str">
        <f t="shared" ca="1" si="17"/>
        <v>C2</v>
      </c>
      <c r="N102" s="17" t="str">
        <f t="shared" ca="1" si="18"/>
        <v>C2</v>
      </c>
    </row>
    <row r="103" spans="1:14" ht="39.950000000000003" customHeight="1" x14ac:dyDescent="0.2">
      <c r="A103" s="209" t="s">
        <v>1133</v>
      </c>
      <c r="B103" s="203" t="s">
        <v>338</v>
      </c>
      <c r="C103" s="196" t="s">
        <v>1618</v>
      </c>
      <c r="D103" s="197" t="s">
        <v>386</v>
      </c>
      <c r="E103" s="198" t="s">
        <v>182</v>
      </c>
      <c r="F103" s="199">
        <v>15</v>
      </c>
      <c r="G103" s="200"/>
      <c r="H103" s="201">
        <f t="shared" ref="H103:H105" si="25">ROUND(G103*F103,2)</f>
        <v>0</v>
      </c>
      <c r="I103" s="24" t="str">
        <f t="shared" ca="1" si="15"/>
        <v/>
      </c>
      <c r="J103" s="15" t="str">
        <f t="shared" si="19"/>
        <v>B139iAType 2 Concrete Modified Barrier (150 mm reveal ht, Dowelled)SD-203Bm</v>
      </c>
      <c r="K103" s="16" t="e">
        <f>MATCH(J103,'Pay Items'!$K$1:$K$647,0)</f>
        <v>#N/A</v>
      </c>
      <c r="L103" s="17" t="str">
        <f t="shared" ca="1" si="16"/>
        <v>F0</v>
      </c>
      <c r="M103" s="17" t="str">
        <f t="shared" ca="1" si="17"/>
        <v>C2</v>
      </c>
      <c r="N103" s="17" t="str">
        <f t="shared" ca="1" si="18"/>
        <v>C2</v>
      </c>
    </row>
    <row r="104" spans="1:14" ht="39.950000000000003" customHeight="1" x14ac:dyDescent="0.2">
      <c r="A104" s="209" t="s">
        <v>822</v>
      </c>
      <c r="B104" s="203" t="s">
        <v>339</v>
      </c>
      <c r="C104" s="196" t="s">
        <v>1619</v>
      </c>
      <c r="D104" s="197" t="s">
        <v>333</v>
      </c>
      <c r="E104" s="198" t="s">
        <v>182</v>
      </c>
      <c r="F104" s="199">
        <v>30</v>
      </c>
      <c r="G104" s="200"/>
      <c r="H104" s="201">
        <f t="shared" si="25"/>
        <v>0</v>
      </c>
      <c r="I104" s="24" t="str">
        <f t="shared" ca="1" si="15"/>
        <v/>
      </c>
      <c r="J104" s="15" t="str">
        <f t="shared" si="19"/>
        <v>B148iType 2 Concrete Lip Curb (40 mm reveal ht, Integral)SD-202Bm</v>
      </c>
      <c r="K104" s="16" t="e">
        <f>MATCH(J104,'Pay Items'!$K$1:$K$647,0)</f>
        <v>#N/A</v>
      </c>
      <c r="L104" s="17" t="str">
        <f t="shared" ca="1" si="16"/>
        <v>F0</v>
      </c>
      <c r="M104" s="17" t="str">
        <f t="shared" ca="1" si="17"/>
        <v>C2</v>
      </c>
      <c r="N104" s="17" t="str">
        <f t="shared" ca="1" si="18"/>
        <v>C2</v>
      </c>
    </row>
    <row r="105" spans="1:14" ht="39.950000000000003" customHeight="1" x14ac:dyDescent="0.2">
      <c r="A105" s="209" t="s">
        <v>1142</v>
      </c>
      <c r="B105" s="203" t="s">
        <v>340</v>
      </c>
      <c r="C105" s="196" t="s">
        <v>1620</v>
      </c>
      <c r="D105" s="197" t="s">
        <v>334</v>
      </c>
      <c r="E105" s="198" t="s">
        <v>182</v>
      </c>
      <c r="F105" s="199">
        <v>150</v>
      </c>
      <c r="G105" s="200"/>
      <c r="H105" s="201">
        <f t="shared" si="25"/>
        <v>0</v>
      </c>
      <c r="I105" s="24" t="str">
        <f t="shared" ca="1" si="15"/>
        <v/>
      </c>
      <c r="J105" s="15" t="str">
        <f t="shared" si="19"/>
        <v>B149iAType 2 Concrete Modified Lip Curb (75 mm reveal ht, Dowelled)SD-202Cm</v>
      </c>
      <c r="K105" s="16" t="e">
        <f>MATCH(J105,'Pay Items'!$K$1:$K$647,0)</f>
        <v>#N/A</v>
      </c>
      <c r="L105" s="17" t="str">
        <f t="shared" ca="1" si="16"/>
        <v>F0</v>
      </c>
      <c r="M105" s="17" t="str">
        <f t="shared" ca="1" si="17"/>
        <v>C2</v>
      </c>
      <c r="N105" s="17" t="str">
        <f t="shared" ca="1" si="18"/>
        <v>C2</v>
      </c>
    </row>
    <row r="106" spans="1:14" ht="30.2" customHeight="1" x14ac:dyDescent="0.2">
      <c r="A106" s="209" t="s">
        <v>462</v>
      </c>
      <c r="B106" s="195" t="s">
        <v>164</v>
      </c>
      <c r="C106" s="196" t="s">
        <v>350</v>
      </c>
      <c r="D106" s="197" t="s">
        <v>2144</v>
      </c>
      <c r="E106" s="198"/>
      <c r="F106" s="192" t="s">
        <v>173</v>
      </c>
      <c r="G106" s="193"/>
      <c r="H106" s="193"/>
      <c r="I106" s="24" t="str">
        <f t="shared" ca="1" si="15"/>
        <v>LOCKED</v>
      </c>
      <c r="J106" s="15" t="str">
        <f t="shared" si="19"/>
        <v>B190Construction of Asphaltic Concrete OverlayCW 3410-R12, E11</v>
      </c>
      <c r="K106" s="16" t="e">
        <f>MATCH(J106,'Pay Items'!$K$1:$K$647,0)</f>
        <v>#N/A</v>
      </c>
      <c r="L106" s="17" t="str">
        <f t="shared" ca="1" si="16"/>
        <v>G</v>
      </c>
      <c r="M106" s="17" t="str">
        <f t="shared" ca="1" si="17"/>
        <v>C2</v>
      </c>
      <c r="N106" s="17" t="str">
        <f t="shared" ca="1" si="18"/>
        <v>C2</v>
      </c>
    </row>
    <row r="107" spans="1:14" ht="30.2" customHeight="1" x14ac:dyDescent="0.2">
      <c r="A107" s="209" t="s">
        <v>463</v>
      </c>
      <c r="B107" s="203" t="s">
        <v>338</v>
      </c>
      <c r="C107" s="196" t="s">
        <v>351</v>
      </c>
      <c r="D107" s="197"/>
      <c r="E107" s="198"/>
      <c r="F107" s="192" t="s">
        <v>173</v>
      </c>
      <c r="G107" s="193"/>
      <c r="H107" s="193"/>
      <c r="I107" s="24" t="str">
        <f t="shared" ca="1" si="15"/>
        <v>LOCKED</v>
      </c>
      <c r="J107" s="15" t="str">
        <f t="shared" si="19"/>
        <v>B191Main Line Paving</v>
      </c>
      <c r="K107" s="16">
        <f>MATCH(J107,'Pay Items'!$K$1:$K$647,0)</f>
        <v>306</v>
      </c>
      <c r="L107" s="17" t="str">
        <f t="shared" ca="1" si="16"/>
        <v>G</v>
      </c>
      <c r="M107" s="17" t="str">
        <f t="shared" ca="1" si="17"/>
        <v>C2</v>
      </c>
      <c r="N107" s="17" t="str">
        <f t="shared" ca="1" si="18"/>
        <v>C2</v>
      </c>
    </row>
    <row r="108" spans="1:14" ht="30.2" customHeight="1" x14ac:dyDescent="0.2">
      <c r="A108" s="209" t="s">
        <v>1565</v>
      </c>
      <c r="B108" s="211" t="s">
        <v>684</v>
      </c>
      <c r="C108" s="196" t="s">
        <v>1566</v>
      </c>
      <c r="D108" s="197"/>
      <c r="E108" s="198" t="s">
        <v>180</v>
      </c>
      <c r="F108" s="199">
        <v>200</v>
      </c>
      <c r="G108" s="200"/>
      <c r="H108" s="201">
        <f>ROUND(G108*F108,2)</f>
        <v>0</v>
      </c>
      <c r="I108" s="24" t="str">
        <f t="shared" ca="1" si="15"/>
        <v/>
      </c>
      <c r="J108" s="15" t="str">
        <f t="shared" si="19"/>
        <v>B193AType MS1tonne</v>
      </c>
      <c r="K108" s="16">
        <f>MATCH(J108,'Pay Items'!$K$1:$K$647,0)</f>
        <v>309</v>
      </c>
      <c r="L108" s="17" t="str">
        <f t="shared" ca="1" si="16"/>
        <v>F0</v>
      </c>
      <c r="M108" s="17" t="str">
        <f t="shared" ca="1" si="17"/>
        <v>C2</v>
      </c>
      <c r="N108" s="17" t="str">
        <f t="shared" ca="1" si="18"/>
        <v>C2</v>
      </c>
    </row>
    <row r="109" spans="1:14" ht="30.2" customHeight="1" x14ac:dyDescent="0.2">
      <c r="A109" s="209" t="s">
        <v>466</v>
      </c>
      <c r="B109" s="203" t="s">
        <v>339</v>
      </c>
      <c r="C109" s="196" t="s">
        <v>352</v>
      </c>
      <c r="D109" s="197"/>
      <c r="E109" s="198"/>
      <c r="F109" s="192" t="s">
        <v>173</v>
      </c>
      <c r="G109" s="193"/>
      <c r="H109" s="193"/>
      <c r="I109" s="24" t="str">
        <f t="shared" ca="1" si="15"/>
        <v>LOCKED</v>
      </c>
      <c r="J109" s="15" t="str">
        <f t="shared" si="19"/>
        <v>B194Tie-ins and Approaches</v>
      </c>
      <c r="K109" s="16">
        <f>MATCH(J109,'Pay Items'!$K$1:$K$647,0)</f>
        <v>311</v>
      </c>
      <c r="L109" s="17" t="str">
        <f t="shared" ca="1" si="16"/>
        <v>G</v>
      </c>
      <c r="M109" s="17" t="str">
        <f t="shared" ca="1" si="17"/>
        <v>C2</v>
      </c>
      <c r="N109" s="17" t="str">
        <f t="shared" ca="1" si="18"/>
        <v>C2</v>
      </c>
    </row>
    <row r="110" spans="1:14" ht="30.2" customHeight="1" x14ac:dyDescent="0.2">
      <c r="A110" s="209" t="s">
        <v>1569</v>
      </c>
      <c r="B110" s="211" t="s">
        <v>684</v>
      </c>
      <c r="C110" s="196" t="s">
        <v>1566</v>
      </c>
      <c r="D110" s="197"/>
      <c r="E110" s="198" t="s">
        <v>180</v>
      </c>
      <c r="F110" s="199">
        <v>45</v>
      </c>
      <c r="G110" s="200"/>
      <c r="H110" s="201">
        <f t="shared" ref="H110:H112" si="26">ROUND(G110*F110,2)</f>
        <v>0</v>
      </c>
      <c r="I110" s="24" t="str">
        <f t="shared" ca="1" si="15"/>
        <v/>
      </c>
      <c r="J110" s="15" t="str">
        <f t="shared" si="19"/>
        <v>B195AType MS1tonne</v>
      </c>
      <c r="K110" s="16">
        <f>MATCH(J110,'Pay Items'!$K$1:$K$647,0)</f>
        <v>313</v>
      </c>
      <c r="L110" s="17" t="str">
        <f t="shared" ca="1" si="16"/>
        <v>F0</v>
      </c>
      <c r="M110" s="17" t="str">
        <f t="shared" ca="1" si="17"/>
        <v>C2</v>
      </c>
      <c r="N110" s="17" t="str">
        <f t="shared" ca="1" si="18"/>
        <v>C2</v>
      </c>
    </row>
    <row r="111" spans="1:14" ht="30.2" customHeight="1" x14ac:dyDescent="0.2">
      <c r="A111" s="209" t="s">
        <v>557</v>
      </c>
      <c r="B111" s="195" t="s">
        <v>158</v>
      </c>
      <c r="C111" s="196" t="s">
        <v>1270</v>
      </c>
      <c r="D111" s="197" t="s">
        <v>1400</v>
      </c>
      <c r="E111" s="198"/>
      <c r="F111" s="192" t="s">
        <v>173</v>
      </c>
      <c r="G111" s="193"/>
      <c r="H111" s="193"/>
      <c r="I111" s="24" t="str">
        <f t="shared" ca="1" si="15"/>
        <v>LOCKED</v>
      </c>
      <c r="J111" s="15" t="str">
        <f t="shared" si="19"/>
        <v>B206Supply and Install Pavement Repair FabricCW 3140-R1</v>
      </c>
      <c r="K111" s="16">
        <f>MATCH(J111,'Pay Items'!$K$1:$K$647,0)</f>
        <v>325</v>
      </c>
      <c r="L111" s="17" t="str">
        <f t="shared" ca="1" si="16"/>
        <v>G</v>
      </c>
      <c r="M111" s="17" t="str">
        <f t="shared" ca="1" si="17"/>
        <v>C2</v>
      </c>
      <c r="N111" s="17" t="str">
        <f t="shared" ca="1" si="18"/>
        <v>C2</v>
      </c>
    </row>
    <row r="112" spans="1:14" ht="30.2" customHeight="1" x14ac:dyDescent="0.2">
      <c r="A112" s="209" t="s">
        <v>1266</v>
      </c>
      <c r="B112" s="203" t="s">
        <v>338</v>
      </c>
      <c r="C112" s="196" t="s">
        <v>1268</v>
      </c>
      <c r="D112" s="197"/>
      <c r="E112" s="198" t="s">
        <v>178</v>
      </c>
      <c r="F112" s="212">
        <v>300</v>
      </c>
      <c r="G112" s="200"/>
      <c r="H112" s="201">
        <f t="shared" si="26"/>
        <v>0</v>
      </c>
      <c r="I112" s="24" t="str">
        <f t="shared" ca="1" si="15"/>
        <v/>
      </c>
      <c r="J112" s="15" t="str">
        <f t="shared" si="19"/>
        <v>B206AType Am²</v>
      </c>
      <c r="K112" s="16">
        <f>MATCH(J112,'Pay Items'!$K$1:$K$647,0)</f>
        <v>326</v>
      </c>
      <c r="L112" s="17" t="str">
        <f t="shared" ca="1" si="16"/>
        <v>F0</v>
      </c>
      <c r="M112" s="17" t="str">
        <f t="shared" ca="1" si="17"/>
        <v>C2</v>
      </c>
      <c r="N112" s="17" t="str">
        <f t="shared" ca="1" si="18"/>
        <v>C2</v>
      </c>
    </row>
    <row r="113" spans="1:14" ht="30.2" customHeight="1" x14ac:dyDescent="0.2">
      <c r="A113" s="182"/>
      <c r="B113" s="213"/>
      <c r="C113" s="206" t="s">
        <v>199</v>
      </c>
      <c r="D113" s="207"/>
      <c r="E113" s="214"/>
      <c r="F113" s="192" t="s">
        <v>173</v>
      </c>
      <c r="G113" s="193"/>
      <c r="H113" s="193"/>
      <c r="I113" s="24" t="str">
        <f t="shared" ca="1" si="15"/>
        <v>LOCKED</v>
      </c>
      <c r="J113" s="15" t="str">
        <f t="shared" si="19"/>
        <v>JOINT AND CRACK SEALING</v>
      </c>
      <c r="K113" s="16">
        <f>MATCH(J113,'Pay Items'!$K$1:$K$647,0)</f>
        <v>434</v>
      </c>
      <c r="L113" s="17" t="str">
        <f t="shared" ca="1" si="16"/>
        <v>G</v>
      </c>
      <c r="M113" s="17" t="str">
        <f t="shared" ca="1" si="17"/>
        <v>C2</v>
      </c>
      <c r="N113" s="17" t="str">
        <f t="shared" ca="1" si="18"/>
        <v>C2</v>
      </c>
    </row>
    <row r="114" spans="1:14" ht="30.2" customHeight="1" x14ac:dyDescent="0.2">
      <c r="A114" s="194" t="s">
        <v>533</v>
      </c>
      <c r="B114" s="195" t="s">
        <v>673</v>
      </c>
      <c r="C114" s="196" t="s">
        <v>98</v>
      </c>
      <c r="D114" s="197" t="s">
        <v>718</v>
      </c>
      <c r="E114" s="198" t="s">
        <v>182</v>
      </c>
      <c r="F114" s="212">
        <v>150</v>
      </c>
      <c r="G114" s="200"/>
      <c r="H114" s="201">
        <f>ROUND(G114*F114,2)</f>
        <v>0</v>
      </c>
      <c r="I114" s="24" t="str">
        <f t="shared" ca="1" si="15"/>
        <v/>
      </c>
      <c r="J114" s="15" t="str">
        <f t="shared" si="19"/>
        <v>D006Reflective Crack MaintenanceCW 3250-R7m</v>
      </c>
      <c r="K114" s="16">
        <f>MATCH(J114,'Pay Items'!$K$1:$K$647,0)</f>
        <v>440</v>
      </c>
      <c r="L114" s="17" t="str">
        <f t="shared" ca="1" si="16"/>
        <v>F0</v>
      </c>
      <c r="M114" s="17" t="str">
        <f t="shared" ca="1" si="17"/>
        <v>C2</v>
      </c>
      <c r="N114" s="17" t="str">
        <f t="shared" ca="1" si="18"/>
        <v>C2</v>
      </c>
    </row>
    <row r="115" spans="1:14" ht="39.950000000000003" customHeight="1" x14ac:dyDescent="0.2">
      <c r="A115" s="182"/>
      <c r="B115" s="213"/>
      <c r="C115" s="206" t="s">
        <v>200</v>
      </c>
      <c r="D115" s="207"/>
      <c r="E115" s="214"/>
      <c r="F115" s="192" t="s">
        <v>173</v>
      </c>
      <c r="G115" s="193"/>
      <c r="H115" s="193"/>
      <c r="I115" s="24" t="str">
        <f t="shared" ca="1" si="15"/>
        <v>LOCKED</v>
      </c>
      <c r="J115" s="15" t="str">
        <f t="shared" si="19"/>
        <v>ASSOCIATED DRAINAGE AND UNDERGROUND WORKS</v>
      </c>
      <c r="K115" s="16">
        <f>MATCH(J115,'Pay Items'!$K$1:$K$647,0)</f>
        <v>442</v>
      </c>
      <c r="L115" s="17" t="str">
        <f t="shared" ca="1" si="16"/>
        <v>G</v>
      </c>
      <c r="M115" s="17" t="str">
        <f t="shared" ca="1" si="17"/>
        <v>C2</v>
      </c>
      <c r="N115" s="17" t="str">
        <f t="shared" ca="1" si="18"/>
        <v>C2</v>
      </c>
    </row>
    <row r="116" spans="1:14" ht="30.2" customHeight="1" x14ac:dyDescent="0.2">
      <c r="A116" s="194" t="s">
        <v>227</v>
      </c>
      <c r="B116" s="195" t="s">
        <v>166</v>
      </c>
      <c r="C116" s="196" t="s">
        <v>405</v>
      </c>
      <c r="D116" s="197" t="s">
        <v>2145</v>
      </c>
      <c r="E116" s="198"/>
      <c r="F116" s="192" t="s">
        <v>173</v>
      </c>
      <c r="G116" s="193"/>
      <c r="H116" s="193"/>
      <c r="I116" s="24" t="str">
        <f t="shared" ca="1" si="15"/>
        <v>LOCKED</v>
      </c>
      <c r="J116" s="15" t="str">
        <f t="shared" si="19"/>
        <v>E006Catch PitCW 2130-R12, E17</v>
      </c>
      <c r="K116" s="16" t="e">
        <f>MATCH(J116,'Pay Items'!$K$1:$K$647,0)</f>
        <v>#N/A</v>
      </c>
      <c r="L116" s="17" t="str">
        <f t="shared" ca="1" si="16"/>
        <v>G</v>
      </c>
      <c r="M116" s="17" t="str">
        <f t="shared" ca="1" si="17"/>
        <v>C2</v>
      </c>
      <c r="N116" s="17" t="str">
        <f t="shared" ca="1" si="18"/>
        <v>C2</v>
      </c>
    </row>
    <row r="117" spans="1:14" ht="30.2" customHeight="1" x14ac:dyDescent="0.2">
      <c r="A117" s="194" t="s">
        <v>228</v>
      </c>
      <c r="B117" s="203" t="s">
        <v>338</v>
      </c>
      <c r="C117" s="196" t="s">
        <v>406</v>
      </c>
      <c r="D117" s="197"/>
      <c r="E117" s="198" t="s">
        <v>181</v>
      </c>
      <c r="F117" s="212">
        <v>2</v>
      </c>
      <c r="G117" s="200"/>
      <c r="H117" s="201">
        <f>ROUND(G117*F117,2)</f>
        <v>0</v>
      </c>
      <c r="I117" s="24" t="str">
        <f t="shared" ca="1" si="15"/>
        <v/>
      </c>
      <c r="J117" s="15" t="str">
        <f t="shared" si="19"/>
        <v>E007SD-023each</v>
      </c>
      <c r="K117" s="16">
        <f>MATCH(J117,'Pay Items'!$K$1:$K$647,0)</f>
        <v>449</v>
      </c>
      <c r="L117" s="17" t="str">
        <f t="shared" ca="1" si="16"/>
        <v>F0</v>
      </c>
      <c r="M117" s="17" t="str">
        <f t="shared" ca="1" si="17"/>
        <v>C2</v>
      </c>
      <c r="N117" s="17" t="str">
        <f t="shared" ca="1" si="18"/>
        <v>C2</v>
      </c>
    </row>
    <row r="118" spans="1:14" ht="30.2" customHeight="1" x14ac:dyDescent="0.2">
      <c r="A118" s="365" t="s">
        <v>229</v>
      </c>
      <c r="B118" s="366" t="s">
        <v>167</v>
      </c>
      <c r="C118" s="367" t="s">
        <v>407</v>
      </c>
      <c r="D118" s="368" t="s">
        <v>11</v>
      </c>
      <c r="E118" s="369"/>
      <c r="F118" s="192" t="s">
        <v>173</v>
      </c>
      <c r="G118" s="193"/>
      <c r="H118" s="193"/>
      <c r="I118" s="24" t="str">
        <f t="shared" ca="1" si="15"/>
        <v>LOCKED</v>
      </c>
      <c r="J118" s="15" t="str">
        <f t="shared" si="19"/>
        <v>E008Sewer ServiceCW 2130-R12</v>
      </c>
      <c r="K118" s="16">
        <f>MATCH(J118,'Pay Items'!$K$1:$K$647,0)</f>
        <v>455</v>
      </c>
      <c r="L118" s="17" t="str">
        <f t="shared" ca="1" si="16"/>
        <v>G</v>
      </c>
      <c r="M118" s="17" t="str">
        <f t="shared" ca="1" si="17"/>
        <v>C2</v>
      </c>
      <c r="N118" s="17" t="str">
        <f t="shared" ca="1" si="18"/>
        <v>C2</v>
      </c>
    </row>
    <row r="119" spans="1:14" ht="30.2" customHeight="1" x14ac:dyDescent="0.2">
      <c r="A119" s="365" t="s">
        <v>53</v>
      </c>
      <c r="B119" s="370" t="s">
        <v>338</v>
      </c>
      <c r="C119" s="367" t="s">
        <v>1633</v>
      </c>
      <c r="D119" s="368"/>
      <c r="E119" s="369"/>
      <c r="F119" s="192" t="s">
        <v>173</v>
      </c>
      <c r="G119" s="193"/>
      <c r="H119" s="193"/>
      <c r="I119" s="24" t="str">
        <f t="shared" ca="1" si="15"/>
        <v>LOCKED</v>
      </c>
      <c r="J119" s="15" t="str">
        <f t="shared" si="19"/>
        <v>E009250 mm, PVC</v>
      </c>
      <c r="K119" s="16" t="e">
        <f>MATCH(J119,'Pay Items'!$K$1:$K$647,0)</f>
        <v>#N/A</v>
      </c>
      <c r="L119" s="17" t="str">
        <f t="shared" ca="1" si="16"/>
        <v>G</v>
      </c>
      <c r="M119" s="17" t="str">
        <f t="shared" ca="1" si="17"/>
        <v>C2</v>
      </c>
      <c r="N119" s="17" t="str">
        <f t="shared" ca="1" si="18"/>
        <v>C2</v>
      </c>
    </row>
    <row r="120" spans="1:14" ht="39.950000000000003" customHeight="1" x14ac:dyDescent="0.2">
      <c r="A120" s="365" t="s">
        <v>54</v>
      </c>
      <c r="B120" s="371" t="s">
        <v>684</v>
      </c>
      <c r="C120" s="367" t="s">
        <v>1634</v>
      </c>
      <c r="D120" s="368"/>
      <c r="E120" s="369" t="s">
        <v>182</v>
      </c>
      <c r="F120" s="372">
        <v>10</v>
      </c>
      <c r="G120" s="373"/>
      <c r="H120" s="374">
        <f>ROUND(G120*F120,2)</f>
        <v>0</v>
      </c>
      <c r="I120" s="24" t="str">
        <f t="shared" ca="1" si="15"/>
        <v/>
      </c>
      <c r="J120" s="15" t="str">
        <f t="shared" si="19"/>
        <v>E010In a Trench, Class B Sand Bedding, Class 3 Backfillm</v>
      </c>
      <c r="K120" s="16" t="e">
        <f>MATCH(J120,'Pay Items'!$K$1:$K$647,0)</f>
        <v>#N/A</v>
      </c>
      <c r="L120" s="17" t="str">
        <f t="shared" ca="1" si="16"/>
        <v>F0</v>
      </c>
      <c r="M120" s="17" t="str">
        <f t="shared" ca="1" si="17"/>
        <v>C2</v>
      </c>
      <c r="N120" s="17" t="str">
        <f t="shared" ca="1" si="18"/>
        <v>C2</v>
      </c>
    </row>
    <row r="121" spans="1:14" ht="30.2" customHeight="1" x14ac:dyDescent="0.2">
      <c r="A121" s="194" t="s">
        <v>56</v>
      </c>
      <c r="B121" s="195" t="s">
        <v>168</v>
      </c>
      <c r="C121" s="196" t="s">
        <v>592</v>
      </c>
      <c r="D121" s="197" t="s">
        <v>11</v>
      </c>
      <c r="E121" s="198" t="s">
        <v>182</v>
      </c>
      <c r="F121" s="212">
        <v>5</v>
      </c>
      <c r="G121" s="200"/>
      <c r="H121" s="201">
        <f>ROUND(G121*F121,2)</f>
        <v>0</v>
      </c>
      <c r="I121" s="24" t="str">
        <f t="shared" ca="1" si="15"/>
        <v/>
      </c>
      <c r="J121" s="15" t="str">
        <f t="shared" si="19"/>
        <v>E012Drainage Connection PipeCW 2130-R12m</v>
      </c>
      <c r="K121" s="16">
        <f>MATCH(J121,'Pay Items'!$K$1:$K$647,0)</f>
        <v>460</v>
      </c>
      <c r="L121" s="17" t="str">
        <f t="shared" ca="1" si="16"/>
        <v>F0</v>
      </c>
      <c r="M121" s="17" t="str">
        <f t="shared" ca="1" si="17"/>
        <v>C2</v>
      </c>
      <c r="N121" s="17" t="str">
        <f t="shared" ca="1" si="18"/>
        <v>C2</v>
      </c>
    </row>
    <row r="122" spans="1:14" ht="30.2" customHeight="1" x14ac:dyDescent="0.2">
      <c r="A122" s="194" t="s">
        <v>67</v>
      </c>
      <c r="B122" s="195" t="s">
        <v>169</v>
      </c>
      <c r="C122" s="215" t="s">
        <v>1040</v>
      </c>
      <c r="D122" s="216" t="s">
        <v>1041</v>
      </c>
      <c r="E122" s="198"/>
      <c r="F122" s="192" t="s">
        <v>173</v>
      </c>
      <c r="G122" s="193"/>
      <c r="H122" s="193"/>
      <c r="I122" s="24" t="str">
        <f t="shared" ca="1" si="15"/>
        <v>LOCKED</v>
      </c>
      <c r="J122" s="15" t="str">
        <f t="shared" si="19"/>
        <v>E023Frames &amp; CoversCW 3210-R8</v>
      </c>
      <c r="K122" s="16">
        <f>MATCH(J122,'Pay Items'!$K$1:$K$647,0)</f>
        <v>509</v>
      </c>
      <c r="L122" s="17" t="str">
        <f t="shared" ca="1" si="16"/>
        <v>G</v>
      </c>
      <c r="M122" s="17" t="str">
        <f t="shared" ca="1" si="17"/>
        <v>C2</v>
      </c>
      <c r="N122" s="17" t="str">
        <f t="shared" ca="1" si="18"/>
        <v>C2</v>
      </c>
    </row>
    <row r="123" spans="1:14" ht="39.950000000000003" customHeight="1" x14ac:dyDescent="0.2">
      <c r="A123" s="194" t="s">
        <v>68</v>
      </c>
      <c r="B123" s="203" t="s">
        <v>338</v>
      </c>
      <c r="C123" s="217" t="s">
        <v>1191</v>
      </c>
      <c r="D123" s="197"/>
      <c r="E123" s="198" t="s">
        <v>181</v>
      </c>
      <c r="F123" s="212">
        <v>2</v>
      </c>
      <c r="G123" s="200"/>
      <c r="H123" s="201">
        <f t="shared" ref="H123:H124" si="27">ROUND(G123*F123,2)</f>
        <v>0</v>
      </c>
      <c r="I123" s="24" t="str">
        <f t="shared" ca="1" si="15"/>
        <v/>
      </c>
      <c r="J123" s="15" t="str">
        <f t="shared" si="19"/>
        <v>E024AP-006 - Standard Frame for Manhole and Catch Basineach</v>
      </c>
      <c r="K123" s="16">
        <f>MATCH(J123,'Pay Items'!$K$1:$K$647,0)</f>
        <v>510</v>
      </c>
      <c r="L123" s="17" t="str">
        <f t="shared" ca="1" si="16"/>
        <v>F0</v>
      </c>
      <c r="M123" s="17" t="str">
        <f t="shared" ca="1" si="17"/>
        <v>C2</v>
      </c>
      <c r="N123" s="17" t="str">
        <f t="shared" ca="1" si="18"/>
        <v>C2</v>
      </c>
    </row>
    <row r="124" spans="1:14" ht="39.950000000000003" customHeight="1" x14ac:dyDescent="0.2">
      <c r="A124" s="194" t="s">
        <v>69</v>
      </c>
      <c r="B124" s="203" t="s">
        <v>339</v>
      </c>
      <c r="C124" s="217" t="s">
        <v>1192</v>
      </c>
      <c r="D124" s="197"/>
      <c r="E124" s="198" t="s">
        <v>181</v>
      </c>
      <c r="F124" s="212">
        <v>2</v>
      </c>
      <c r="G124" s="200"/>
      <c r="H124" s="201">
        <f t="shared" si="27"/>
        <v>0</v>
      </c>
      <c r="I124" s="24" t="str">
        <f t="shared" ca="1" si="15"/>
        <v/>
      </c>
      <c r="J124" s="15" t="str">
        <f t="shared" si="19"/>
        <v>E025AP-007 - Standard Solid Cover for Standard Frameeach</v>
      </c>
      <c r="K124" s="16">
        <f>MATCH(J124,'Pay Items'!$K$1:$K$647,0)</f>
        <v>511</v>
      </c>
      <c r="L124" s="17" t="str">
        <f t="shared" ca="1" si="16"/>
        <v>F0</v>
      </c>
      <c r="M124" s="17" t="str">
        <f t="shared" ca="1" si="17"/>
        <v>C2</v>
      </c>
      <c r="N124" s="17" t="str">
        <f t="shared" ca="1" si="18"/>
        <v>C2</v>
      </c>
    </row>
    <row r="125" spans="1:14" ht="30.2" customHeight="1" x14ac:dyDescent="0.2">
      <c r="A125" s="194" t="s">
        <v>76</v>
      </c>
      <c r="B125" s="195" t="s">
        <v>170</v>
      </c>
      <c r="C125" s="218" t="s">
        <v>410</v>
      </c>
      <c r="D125" s="197" t="s">
        <v>11</v>
      </c>
      <c r="E125" s="198"/>
      <c r="F125" s="192" t="s">
        <v>173</v>
      </c>
      <c r="G125" s="193"/>
      <c r="H125" s="193"/>
      <c r="I125" s="24" t="str">
        <f t="shared" ca="1" si="15"/>
        <v>LOCKED</v>
      </c>
      <c r="J125" s="15" t="str">
        <f t="shared" si="19"/>
        <v>E034Connecting to Existing Catch BasinCW 2130-R12</v>
      </c>
      <c r="K125" s="16">
        <f>MATCH(J125,'Pay Items'!$K$1:$K$647,0)</f>
        <v>526</v>
      </c>
      <c r="L125" s="17" t="str">
        <f t="shared" ca="1" si="16"/>
        <v>G</v>
      </c>
      <c r="M125" s="17" t="str">
        <f t="shared" ca="1" si="17"/>
        <v>C2</v>
      </c>
      <c r="N125" s="17" t="str">
        <f t="shared" ca="1" si="18"/>
        <v>C2</v>
      </c>
    </row>
    <row r="126" spans="1:14" ht="30.2" customHeight="1" x14ac:dyDescent="0.2">
      <c r="A126" s="194" t="s">
        <v>77</v>
      </c>
      <c r="B126" s="203" t="s">
        <v>338</v>
      </c>
      <c r="C126" s="218" t="s">
        <v>973</v>
      </c>
      <c r="D126" s="197"/>
      <c r="E126" s="198" t="s">
        <v>181</v>
      </c>
      <c r="F126" s="212">
        <v>3</v>
      </c>
      <c r="G126" s="200"/>
      <c r="H126" s="201">
        <f>ROUND(G126*F126,2)</f>
        <v>0</v>
      </c>
      <c r="I126" s="24" t="str">
        <f t="shared" ca="1" si="15"/>
        <v/>
      </c>
      <c r="J126" s="15" t="str">
        <f t="shared" si="19"/>
        <v>E035250 mm Drainage Connection Pipeeach</v>
      </c>
      <c r="K126" s="16">
        <f>MATCH(J126,'Pay Items'!$K$1:$K$647,0)</f>
        <v>529</v>
      </c>
      <c r="L126" s="17" t="str">
        <f t="shared" ca="1" si="16"/>
        <v>F0</v>
      </c>
      <c r="M126" s="17" t="str">
        <f t="shared" ca="1" si="17"/>
        <v>C2</v>
      </c>
      <c r="N126" s="17" t="str">
        <f t="shared" ca="1" si="18"/>
        <v>C2</v>
      </c>
    </row>
    <row r="127" spans="1:14" ht="39.950000000000003" customHeight="1" x14ac:dyDescent="0.2">
      <c r="A127" s="365" t="s">
        <v>84</v>
      </c>
      <c r="B127" s="366" t="s">
        <v>171</v>
      </c>
      <c r="C127" s="375" t="s">
        <v>711</v>
      </c>
      <c r="D127" s="368" t="s">
        <v>11</v>
      </c>
      <c r="E127" s="369"/>
      <c r="F127" s="192" t="s">
        <v>173</v>
      </c>
      <c r="G127" s="193"/>
      <c r="H127" s="193"/>
      <c r="I127" s="24" t="str">
        <f t="shared" ca="1" si="15"/>
        <v>LOCKED</v>
      </c>
      <c r="J127" s="15" t="str">
        <f t="shared" si="19"/>
        <v>E042Connecting New Sewer Service to Existing Sewer ServiceCW 2130-R12</v>
      </c>
      <c r="K127" s="16">
        <f>MATCH(J127,'Pay Items'!$K$1:$K$647,0)</f>
        <v>546</v>
      </c>
      <c r="L127" s="17" t="str">
        <f t="shared" ca="1" si="16"/>
        <v>G</v>
      </c>
      <c r="M127" s="17" t="str">
        <f t="shared" ca="1" si="17"/>
        <v>C2</v>
      </c>
      <c r="N127" s="17" t="str">
        <f t="shared" ca="1" si="18"/>
        <v>C2</v>
      </c>
    </row>
    <row r="128" spans="1:14" ht="30.2" customHeight="1" x14ac:dyDescent="0.2">
      <c r="A128" s="365" t="s">
        <v>85</v>
      </c>
      <c r="B128" s="370" t="s">
        <v>338</v>
      </c>
      <c r="C128" s="375" t="s">
        <v>1675</v>
      </c>
      <c r="D128" s="368"/>
      <c r="E128" s="369" t="s">
        <v>181</v>
      </c>
      <c r="F128" s="372">
        <v>1</v>
      </c>
      <c r="G128" s="373"/>
      <c r="H128" s="374">
        <f t="shared" ref="H128" si="28">ROUND(G128*F128,2)</f>
        <v>0</v>
      </c>
      <c r="I128" s="24" t="str">
        <f t="shared" ca="1" si="15"/>
        <v/>
      </c>
      <c r="J128" s="15" t="str">
        <f t="shared" si="19"/>
        <v>E043250 mm PVCeach</v>
      </c>
      <c r="K128" s="16" t="e">
        <f>MATCH(J128,'Pay Items'!$K$1:$K$647,0)</f>
        <v>#N/A</v>
      </c>
      <c r="L128" s="17" t="str">
        <f t="shared" ca="1" si="16"/>
        <v>F0</v>
      </c>
      <c r="M128" s="17" t="str">
        <f t="shared" ca="1" si="17"/>
        <v>C2</v>
      </c>
      <c r="N128" s="17" t="str">
        <f t="shared" ca="1" si="18"/>
        <v>C2</v>
      </c>
    </row>
    <row r="129" spans="1:14" ht="30" customHeight="1" x14ac:dyDescent="0.2">
      <c r="A129" s="194" t="s">
        <v>0</v>
      </c>
      <c r="B129" s="195" t="s">
        <v>358</v>
      </c>
      <c r="C129" s="196" t="s">
        <v>1</v>
      </c>
      <c r="D129" s="197" t="s">
        <v>1562</v>
      </c>
      <c r="E129" s="198" t="s">
        <v>181</v>
      </c>
      <c r="F129" s="212">
        <v>2</v>
      </c>
      <c r="G129" s="200"/>
      <c r="H129" s="201">
        <f t="shared" ref="H129" si="29">ROUND(G129*F129,2)</f>
        <v>0</v>
      </c>
      <c r="I129" s="24" t="str">
        <f t="shared" ca="1" si="15"/>
        <v/>
      </c>
      <c r="J129" s="15" t="str">
        <f t="shared" si="19"/>
        <v>E050ACatch Basin CleaningCW 2140-R5each</v>
      </c>
      <c r="K129" s="16">
        <f>MATCH(J129,'Pay Items'!$K$1:$K$647,0)</f>
        <v>555</v>
      </c>
      <c r="L129" s="17" t="str">
        <f t="shared" ca="1" si="16"/>
        <v>F0</v>
      </c>
      <c r="M129" s="17" t="str">
        <f t="shared" ca="1" si="17"/>
        <v>C2</v>
      </c>
      <c r="N129" s="17" t="str">
        <f t="shared" ca="1" si="18"/>
        <v>C2</v>
      </c>
    </row>
    <row r="130" spans="1:14" ht="30.2" customHeight="1" x14ac:dyDescent="0.2">
      <c r="A130" s="182"/>
      <c r="B130" s="219"/>
      <c r="C130" s="206" t="s">
        <v>201</v>
      </c>
      <c r="D130" s="207"/>
      <c r="E130" s="214"/>
      <c r="F130" s="192" t="s">
        <v>173</v>
      </c>
      <c r="G130" s="193"/>
      <c r="H130" s="193"/>
      <c r="I130" s="24" t="str">
        <f t="shared" ca="1" si="15"/>
        <v>LOCKED</v>
      </c>
      <c r="J130" s="15" t="str">
        <f t="shared" si="19"/>
        <v>ADJUSTMENTS</v>
      </c>
      <c r="K130" s="16">
        <f>MATCH(J130,'Pay Items'!$K$1:$K$647,0)</f>
        <v>587</v>
      </c>
      <c r="L130" s="17" t="str">
        <f t="shared" ca="1" si="16"/>
        <v>G</v>
      </c>
      <c r="M130" s="17" t="str">
        <f t="shared" ca="1" si="17"/>
        <v>C2</v>
      </c>
      <c r="N130" s="17" t="str">
        <f t="shared" ca="1" si="18"/>
        <v>C2</v>
      </c>
    </row>
    <row r="131" spans="1:14" ht="39.950000000000003" customHeight="1" x14ac:dyDescent="0.2">
      <c r="A131" s="194" t="s">
        <v>230</v>
      </c>
      <c r="B131" s="195" t="s">
        <v>206</v>
      </c>
      <c r="C131" s="217" t="s">
        <v>1042</v>
      </c>
      <c r="D131" s="216" t="s">
        <v>1041</v>
      </c>
      <c r="E131" s="198" t="s">
        <v>181</v>
      </c>
      <c r="F131" s="212">
        <v>3</v>
      </c>
      <c r="G131" s="200"/>
      <c r="H131" s="201">
        <f>ROUND(G131*F131,2)</f>
        <v>0</v>
      </c>
      <c r="I131" s="24" t="str">
        <f t="shared" ca="1" si="15"/>
        <v/>
      </c>
      <c r="J131" s="15" t="str">
        <f t="shared" si="19"/>
        <v>F001Adjustment of Manholes/Catch Basins FramesCW 3210-R8each</v>
      </c>
      <c r="K131" s="16">
        <f>MATCH(J131,'Pay Items'!$K$1:$K$647,0)</f>
        <v>588</v>
      </c>
      <c r="L131" s="17" t="str">
        <f t="shared" ca="1" si="16"/>
        <v>F0</v>
      </c>
      <c r="M131" s="17" t="str">
        <f t="shared" ca="1" si="17"/>
        <v>C2</v>
      </c>
      <c r="N131" s="17" t="str">
        <f t="shared" ca="1" si="18"/>
        <v>C2</v>
      </c>
    </row>
    <row r="132" spans="1:14" ht="30.2" customHeight="1" x14ac:dyDescent="0.2">
      <c r="A132" s="194" t="s">
        <v>231</v>
      </c>
      <c r="B132" s="195" t="s">
        <v>300</v>
      </c>
      <c r="C132" s="196" t="s">
        <v>669</v>
      </c>
      <c r="D132" s="197" t="s">
        <v>11</v>
      </c>
      <c r="E132" s="198"/>
      <c r="F132" s="192" t="s">
        <v>173</v>
      </c>
      <c r="G132" s="193"/>
      <c r="H132" s="193"/>
      <c r="I132" s="24" t="str">
        <f t="shared" ca="1" si="15"/>
        <v>LOCKED</v>
      </c>
      <c r="J132" s="15" t="str">
        <f t="shared" si="19"/>
        <v>F002Replacing Existing RisersCW 2130-R12</v>
      </c>
      <c r="K132" s="16">
        <f>MATCH(J132,'Pay Items'!$K$1:$K$647,0)</f>
        <v>589</v>
      </c>
      <c r="L132" s="17" t="str">
        <f t="shared" ca="1" si="16"/>
        <v>G</v>
      </c>
      <c r="M132" s="17" t="str">
        <f t="shared" ca="1" si="17"/>
        <v>C2</v>
      </c>
      <c r="N132" s="17" t="str">
        <f t="shared" ca="1" si="18"/>
        <v>C2</v>
      </c>
    </row>
    <row r="133" spans="1:14" ht="30.2" customHeight="1" x14ac:dyDescent="0.2">
      <c r="A133" s="194" t="s">
        <v>670</v>
      </c>
      <c r="B133" s="203" t="s">
        <v>338</v>
      </c>
      <c r="C133" s="196" t="s">
        <v>680</v>
      </c>
      <c r="D133" s="197"/>
      <c r="E133" s="198" t="s">
        <v>183</v>
      </c>
      <c r="F133" s="221">
        <v>0.3</v>
      </c>
      <c r="G133" s="200"/>
      <c r="H133" s="201">
        <f>ROUND(G133*F133,2)</f>
        <v>0</v>
      </c>
      <c r="I133" s="24" t="str">
        <f t="shared" ca="1" si="15"/>
        <v/>
      </c>
      <c r="J133" s="15" t="str">
        <f t="shared" si="19"/>
        <v>F002APre-cast Concrete Risersvert. m</v>
      </c>
      <c r="K133" s="16">
        <f>MATCH(J133,'Pay Items'!$K$1:$K$647,0)</f>
        <v>590</v>
      </c>
      <c r="L133" s="17" t="str">
        <f t="shared" ca="1" si="16"/>
        <v>F1</v>
      </c>
      <c r="M133" s="17" t="str">
        <f t="shared" ca="1" si="17"/>
        <v>C2</v>
      </c>
      <c r="N133" s="17" t="str">
        <f t="shared" ca="1" si="18"/>
        <v>C2</v>
      </c>
    </row>
    <row r="134" spans="1:14" ht="30.2" customHeight="1" x14ac:dyDescent="0.2">
      <c r="A134" s="194" t="s">
        <v>232</v>
      </c>
      <c r="B134" s="195" t="s">
        <v>298</v>
      </c>
      <c r="C134" s="217" t="s">
        <v>1198</v>
      </c>
      <c r="D134" s="216" t="s">
        <v>1041</v>
      </c>
      <c r="E134" s="198"/>
      <c r="F134" s="192" t="s">
        <v>173</v>
      </c>
      <c r="G134" s="193"/>
      <c r="H134" s="193"/>
      <c r="I134" s="24" t="str">
        <f t="shared" ref="I134:I197" ca="1" si="30">IF(CELL("protect",$G134)=1, "LOCKED", "")</f>
        <v>LOCKED</v>
      </c>
      <c r="J134" s="15" t="str">
        <f t="shared" si="19"/>
        <v>F003Lifter Rings (AP-010)CW 3210-R8</v>
      </c>
      <c r="K134" s="16">
        <f>MATCH(J134,'Pay Items'!$K$1:$K$647,0)</f>
        <v>593</v>
      </c>
      <c r="L134" s="17" t="str">
        <f t="shared" ref="L134:L197" ca="1" si="31">CELL("format",$F134)</f>
        <v>G</v>
      </c>
      <c r="M134" s="17" t="str">
        <f t="shared" ref="M134:M197" ca="1" si="32">CELL("format",$G134)</f>
        <v>C2</v>
      </c>
      <c r="N134" s="17" t="str">
        <f t="shared" ref="N134:N197" ca="1" si="33">CELL("format",$H134)</f>
        <v>C2</v>
      </c>
    </row>
    <row r="135" spans="1:14" ht="30.2" customHeight="1" x14ac:dyDescent="0.2">
      <c r="A135" s="194" t="s">
        <v>234</v>
      </c>
      <c r="B135" s="203" t="s">
        <v>338</v>
      </c>
      <c r="C135" s="196" t="s">
        <v>864</v>
      </c>
      <c r="D135" s="197"/>
      <c r="E135" s="198" t="s">
        <v>181</v>
      </c>
      <c r="F135" s="212">
        <v>1</v>
      </c>
      <c r="G135" s="200"/>
      <c r="H135" s="201">
        <f t="shared" ref="H135:H139" si="34">ROUND(G135*F135,2)</f>
        <v>0</v>
      </c>
      <c r="I135" s="24" t="str">
        <f t="shared" ca="1" si="30"/>
        <v/>
      </c>
      <c r="J135" s="15" t="str">
        <f t="shared" ref="J135:J198" si="35">CLEAN(CONCATENATE(TRIM($A135),TRIM($C135),IF(LEFT($D135)&lt;&gt;"E",TRIM($D135),),TRIM($E135)))</f>
        <v>F00551 mmeach</v>
      </c>
      <c r="K135" s="16">
        <f>MATCH(J135,'Pay Items'!$K$1:$K$647,0)</f>
        <v>595</v>
      </c>
      <c r="L135" s="17" t="str">
        <f t="shared" ca="1" si="31"/>
        <v>F0</v>
      </c>
      <c r="M135" s="17" t="str">
        <f t="shared" ca="1" si="32"/>
        <v>C2</v>
      </c>
      <c r="N135" s="17" t="str">
        <f t="shared" ca="1" si="33"/>
        <v>C2</v>
      </c>
    </row>
    <row r="136" spans="1:14" ht="30.2" customHeight="1" x14ac:dyDescent="0.2">
      <c r="A136" s="194" t="s">
        <v>237</v>
      </c>
      <c r="B136" s="195" t="s">
        <v>442</v>
      </c>
      <c r="C136" s="196" t="s">
        <v>585</v>
      </c>
      <c r="D136" s="216" t="s">
        <v>1041</v>
      </c>
      <c r="E136" s="198" t="s">
        <v>181</v>
      </c>
      <c r="F136" s="212">
        <v>2</v>
      </c>
      <c r="G136" s="200"/>
      <c r="H136" s="201">
        <f t="shared" si="34"/>
        <v>0</v>
      </c>
      <c r="I136" s="24" t="str">
        <f t="shared" ca="1" si="30"/>
        <v/>
      </c>
      <c r="J136" s="15" t="str">
        <f t="shared" si="35"/>
        <v>F009Adjustment of Valve BoxesCW 3210-R8each</v>
      </c>
      <c r="K136" s="16">
        <f>MATCH(J136,'Pay Items'!$K$1:$K$647,0)</f>
        <v>598</v>
      </c>
      <c r="L136" s="17" t="str">
        <f t="shared" ca="1" si="31"/>
        <v>F0</v>
      </c>
      <c r="M136" s="17" t="str">
        <f t="shared" ca="1" si="32"/>
        <v>C2</v>
      </c>
      <c r="N136" s="17" t="str">
        <f t="shared" ca="1" si="33"/>
        <v>C2</v>
      </c>
    </row>
    <row r="137" spans="1:14" ht="30.2" customHeight="1" x14ac:dyDescent="0.2">
      <c r="A137" s="194" t="s">
        <v>445</v>
      </c>
      <c r="B137" s="195" t="s">
        <v>299</v>
      </c>
      <c r="C137" s="196" t="s">
        <v>587</v>
      </c>
      <c r="D137" s="216" t="s">
        <v>1041</v>
      </c>
      <c r="E137" s="198" t="s">
        <v>181</v>
      </c>
      <c r="F137" s="212">
        <v>1</v>
      </c>
      <c r="G137" s="200"/>
      <c r="H137" s="201">
        <f t="shared" si="34"/>
        <v>0</v>
      </c>
      <c r="I137" s="24" t="str">
        <f t="shared" ca="1" si="30"/>
        <v/>
      </c>
      <c r="J137" s="15" t="str">
        <f t="shared" si="35"/>
        <v>F010Valve Box ExtensionsCW 3210-R8each</v>
      </c>
      <c r="K137" s="16">
        <f>MATCH(J137,'Pay Items'!$K$1:$K$647,0)</f>
        <v>599</v>
      </c>
      <c r="L137" s="17" t="str">
        <f t="shared" ca="1" si="31"/>
        <v>F0</v>
      </c>
      <c r="M137" s="17" t="str">
        <f t="shared" ca="1" si="32"/>
        <v>C2</v>
      </c>
      <c r="N137" s="17" t="str">
        <f t="shared" ca="1" si="33"/>
        <v>C2</v>
      </c>
    </row>
    <row r="138" spans="1:14" ht="30.2" customHeight="1" x14ac:dyDescent="0.2">
      <c r="A138" s="194" t="s">
        <v>238</v>
      </c>
      <c r="B138" s="195" t="s">
        <v>453</v>
      </c>
      <c r="C138" s="196" t="s">
        <v>586</v>
      </c>
      <c r="D138" s="216" t="s">
        <v>1041</v>
      </c>
      <c r="E138" s="198" t="s">
        <v>181</v>
      </c>
      <c r="F138" s="212">
        <v>1</v>
      </c>
      <c r="G138" s="200"/>
      <c r="H138" s="201">
        <f t="shared" si="34"/>
        <v>0</v>
      </c>
      <c r="I138" s="24" t="str">
        <f t="shared" ca="1" si="30"/>
        <v/>
      </c>
      <c r="J138" s="15" t="str">
        <f t="shared" si="35"/>
        <v>F011Adjustment of Curb Stop BoxesCW 3210-R8each</v>
      </c>
      <c r="K138" s="16">
        <f>MATCH(J138,'Pay Items'!$K$1:$K$647,0)</f>
        <v>600</v>
      </c>
      <c r="L138" s="17" t="str">
        <f t="shared" ca="1" si="31"/>
        <v>F0</v>
      </c>
      <c r="M138" s="17" t="str">
        <f t="shared" ca="1" si="32"/>
        <v>C2</v>
      </c>
      <c r="N138" s="17" t="str">
        <f t="shared" ca="1" si="33"/>
        <v>C2</v>
      </c>
    </row>
    <row r="139" spans="1:14" ht="30.2" customHeight="1" x14ac:dyDescent="0.2">
      <c r="A139" s="222" t="s">
        <v>241</v>
      </c>
      <c r="B139" s="223" t="s">
        <v>600</v>
      </c>
      <c r="C139" s="217" t="s">
        <v>588</v>
      </c>
      <c r="D139" s="216" t="s">
        <v>1041</v>
      </c>
      <c r="E139" s="224" t="s">
        <v>181</v>
      </c>
      <c r="F139" s="225">
        <v>1</v>
      </c>
      <c r="G139" s="226"/>
      <c r="H139" s="227">
        <f t="shared" si="34"/>
        <v>0</v>
      </c>
      <c r="I139" s="24" t="str">
        <f t="shared" ca="1" si="30"/>
        <v/>
      </c>
      <c r="J139" s="15" t="str">
        <f t="shared" si="35"/>
        <v>F018Curb Stop ExtensionsCW 3210-R8each</v>
      </c>
      <c r="K139" s="16">
        <f>MATCH(J139,'Pay Items'!$K$1:$K$647,0)</f>
        <v>601</v>
      </c>
      <c r="L139" s="17" t="str">
        <f t="shared" ca="1" si="31"/>
        <v>F0</v>
      </c>
      <c r="M139" s="17" t="str">
        <f t="shared" ca="1" si="32"/>
        <v>C2</v>
      </c>
      <c r="N139" s="17" t="str">
        <f t="shared" ca="1" si="33"/>
        <v>C2</v>
      </c>
    </row>
    <row r="140" spans="1:14" ht="30.2" customHeight="1" x14ac:dyDescent="0.2">
      <c r="A140" s="182"/>
      <c r="B140" s="205"/>
      <c r="C140" s="206" t="s">
        <v>202</v>
      </c>
      <c r="D140" s="207"/>
      <c r="E140" s="208"/>
      <c r="F140" s="192" t="s">
        <v>173</v>
      </c>
      <c r="G140" s="193"/>
      <c r="H140" s="193"/>
      <c r="I140" s="24" t="str">
        <f t="shared" ca="1" si="30"/>
        <v>LOCKED</v>
      </c>
      <c r="J140" s="15" t="str">
        <f t="shared" si="35"/>
        <v>LANDSCAPING</v>
      </c>
      <c r="K140" s="16">
        <f>MATCH(J140,'Pay Items'!$K$1:$K$647,0)</f>
        <v>616</v>
      </c>
      <c r="L140" s="17" t="str">
        <f t="shared" ca="1" si="31"/>
        <v>G</v>
      </c>
      <c r="M140" s="17" t="str">
        <f t="shared" ca="1" si="32"/>
        <v>C2</v>
      </c>
      <c r="N140" s="17" t="str">
        <f t="shared" ca="1" si="33"/>
        <v>C2</v>
      </c>
    </row>
    <row r="141" spans="1:14" ht="30.2" customHeight="1" x14ac:dyDescent="0.2">
      <c r="A141" s="209" t="s">
        <v>242</v>
      </c>
      <c r="B141" s="195" t="s">
        <v>858</v>
      </c>
      <c r="C141" s="196" t="s">
        <v>147</v>
      </c>
      <c r="D141" s="197" t="s">
        <v>1513</v>
      </c>
      <c r="E141" s="198"/>
      <c r="F141" s="192" t="s">
        <v>173</v>
      </c>
      <c r="G141" s="193"/>
      <c r="H141" s="193"/>
      <c r="I141" s="24" t="str">
        <f t="shared" ca="1" si="30"/>
        <v>LOCKED</v>
      </c>
      <c r="J141" s="15" t="str">
        <f t="shared" si="35"/>
        <v>G001SoddingCW 3510-R10</v>
      </c>
      <c r="K141" s="16">
        <f>MATCH(J141,'Pay Items'!$K$1:$K$647,0)</f>
        <v>617</v>
      </c>
      <c r="L141" s="17" t="str">
        <f t="shared" ca="1" si="31"/>
        <v>G</v>
      </c>
      <c r="M141" s="17" t="str">
        <f t="shared" ca="1" si="32"/>
        <v>C2</v>
      </c>
      <c r="N141" s="17" t="str">
        <f t="shared" ca="1" si="33"/>
        <v>C2</v>
      </c>
    </row>
    <row r="142" spans="1:14" ht="30.2" customHeight="1" x14ac:dyDescent="0.2">
      <c r="A142" s="209" t="s">
        <v>243</v>
      </c>
      <c r="B142" s="203" t="s">
        <v>338</v>
      </c>
      <c r="C142" s="196" t="s">
        <v>867</v>
      </c>
      <c r="D142" s="197"/>
      <c r="E142" s="198" t="s">
        <v>178</v>
      </c>
      <c r="F142" s="199">
        <v>70</v>
      </c>
      <c r="G142" s="200"/>
      <c r="H142" s="201">
        <f>ROUND(G142*F142,2)</f>
        <v>0</v>
      </c>
      <c r="I142" s="24" t="str">
        <f t="shared" ca="1" si="30"/>
        <v/>
      </c>
      <c r="J142" s="15" t="str">
        <f t="shared" si="35"/>
        <v>G002width &lt; 600 mmm²</v>
      </c>
      <c r="K142" s="16">
        <f>MATCH(J142,'Pay Items'!$K$1:$K$647,0)</f>
        <v>618</v>
      </c>
      <c r="L142" s="17" t="str">
        <f t="shared" ca="1" si="31"/>
        <v>F0</v>
      </c>
      <c r="M142" s="17" t="str">
        <f t="shared" ca="1" si="32"/>
        <v>C2</v>
      </c>
      <c r="N142" s="17" t="str">
        <f t="shared" ca="1" si="33"/>
        <v>C2</v>
      </c>
    </row>
    <row r="143" spans="1:14" ht="30.2" customHeight="1" x14ac:dyDescent="0.2">
      <c r="A143" s="209" t="s">
        <v>244</v>
      </c>
      <c r="B143" s="203" t="s">
        <v>339</v>
      </c>
      <c r="C143" s="196" t="s">
        <v>868</v>
      </c>
      <c r="D143" s="197"/>
      <c r="E143" s="198" t="s">
        <v>178</v>
      </c>
      <c r="F143" s="199">
        <v>450</v>
      </c>
      <c r="G143" s="200"/>
      <c r="H143" s="201">
        <f>ROUND(G143*F143,2)</f>
        <v>0</v>
      </c>
      <c r="I143" s="24" t="str">
        <f t="shared" ca="1" si="30"/>
        <v/>
      </c>
      <c r="J143" s="15" t="str">
        <f t="shared" si="35"/>
        <v>G003width &gt; or = 600 mmm²</v>
      </c>
      <c r="K143" s="16">
        <f>MATCH(J143,'Pay Items'!$K$1:$K$647,0)</f>
        <v>619</v>
      </c>
      <c r="L143" s="17" t="str">
        <f t="shared" ca="1" si="31"/>
        <v>F0</v>
      </c>
      <c r="M143" s="17" t="str">
        <f t="shared" ca="1" si="32"/>
        <v>C2</v>
      </c>
      <c r="N143" s="17" t="str">
        <f t="shared" ca="1" si="33"/>
        <v>C2</v>
      </c>
    </row>
    <row r="144" spans="1:14" ht="9.75" customHeight="1" x14ac:dyDescent="0.2">
      <c r="A144" s="182"/>
      <c r="B144" s="189"/>
      <c r="C144" s="190"/>
      <c r="D144" s="191"/>
      <c r="E144" s="192"/>
      <c r="F144" s="192"/>
      <c r="G144" s="193"/>
      <c r="H144" s="193"/>
      <c r="I144" s="24" t="str">
        <f t="shared" ca="1" si="30"/>
        <v>LOCKED</v>
      </c>
      <c r="J144" s="15" t="str">
        <f t="shared" si="35"/>
        <v/>
      </c>
      <c r="K144" s="16" t="e">
        <f>MATCH(J144,'Pay Items'!$K$1:$K$647,0)</f>
        <v>#N/A</v>
      </c>
      <c r="L144" s="17" t="str">
        <f t="shared" ca="1" si="31"/>
        <v>G</v>
      </c>
      <c r="M144" s="17" t="str">
        <f t="shared" ca="1" si="32"/>
        <v>C2</v>
      </c>
      <c r="N144" s="17" t="str">
        <f t="shared" ca="1" si="33"/>
        <v>C2</v>
      </c>
    </row>
    <row r="145" spans="1:14" s="188" customFormat="1" ht="39.950000000000003" customHeight="1" thickBot="1" x14ac:dyDescent="0.25">
      <c r="A145" s="236"/>
      <c r="B145" s="235" t="s">
        <v>594</v>
      </c>
      <c r="C145" s="425" t="str">
        <f>C74</f>
        <v>MINOR REHABILITATION:  ADDINGTON BAY (SOUTH LEG) - END TO OAKDALE DRIVE</v>
      </c>
      <c r="D145" s="431"/>
      <c r="E145" s="431"/>
      <c r="F145" s="432"/>
      <c r="G145" s="236" t="s">
        <v>1624</v>
      </c>
      <c r="H145" s="236">
        <f>SUM(H74:H144)</f>
        <v>0</v>
      </c>
      <c r="I145" s="24" t="str">
        <f t="shared" ca="1" si="30"/>
        <v>LOCKED</v>
      </c>
      <c r="J145" s="15" t="str">
        <f t="shared" si="35"/>
        <v>MINOR REHABILITATION: ADDINGTON BAY (SOUTH LEG) - END TO OAKDALE DRIVE</v>
      </c>
      <c r="K145" s="16" t="e">
        <f>MATCH(J145,'Pay Items'!$K$1:$K$647,0)</f>
        <v>#N/A</v>
      </c>
      <c r="L145" s="17" t="str">
        <f t="shared" ca="1" si="31"/>
        <v>G</v>
      </c>
      <c r="M145" s="17" t="str">
        <f t="shared" ca="1" si="32"/>
        <v>C2</v>
      </c>
      <c r="N145" s="17" t="str">
        <f t="shared" ca="1" si="33"/>
        <v>C2</v>
      </c>
    </row>
    <row r="146" spans="1:14" s="188" customFormat="1" ht="39.950000000000003" customHeight="1" thickTop="1" x14ac:dyDescent="0.2">
      <c r="A146" s="185"/>
      <c r="B146" s="186" t="s">
        <v>356</v>
      </c>
      <c r="C146" s="416" t="s">
        <v>1626</v>
      </c>
      <c r="D146" s="417"/>
      <c r="E146" s="417"/>
      <c r="F146" s="418"/>
      <c r="G146" s="185"/>
      <c r="H146" s="187"/>
      <c r="I146" s="24" t="str">
        <f t="shared" ca="1" si="30"/>
        <v>LOCKED</v>
      </c>
      <c r="J146" s="15" t="str">
        <f t="shared" si="35"/>
        <v>MINOR REHABILITATION: ALENBROOK BAY (SOUTH LEG) - END TO OAKDALE DRIVE</v>
      </c>
      <c r="K146" s="16" t="e">
        <f>MATCH(J146,'Pay Items'!$K$1:$K$647,0)</f>
        <v>#N/A</v>
      </c>
      <c r="L146" s="17" t="str">
        <f t="shared" ca="1" si="31"/>
        <v>G</v>
      </c>
      <c r="M146" s="17" t="str">
        <f t="shared" ca="1" si="32"/>
        <v>C2</v>
      </c>
      <c r="N146" s="17" t="str">
        <f t="shared" ca="1" si="33"/>
        <v>C2</v>
      </c>
    </row>
    <row r="147" spans="1:14" ht="30.2" customHeight="1" x14ac:dyDescent="0.2">
      <c r="A147" s="182"/>
      <c r="B147" s="189"/>
      <c r="C147" s="190" t="s">
        <v>196</v>
      </c>
      <c r="D147" s="191"/>
      <c r="E147" s="192" t="s">
        <v>173</v>
      </c>
      <c r="F147" s="192" t="s">
        <v>173</v>
      </c>
      <c r="G147" s="193" t="s">
        <v>173</v>
      </c>
      <c r="H147" s="193"/>
      <c r="I147" s="24" t="str">
        <f t="shared" ca="1" si="30"/>
        <v>LOCKED</v>
      </c>
      <c r="J147" s="15" t="str">
        <f t="shared" si="35"/>
        <v>EARTH AND BASE WORKS</v>
      </c>
      <c r="K147" s="16">
        <f>MATCH(J147,'Pay Items'!$K$1:$K$647,0)</f>
        <v>3</v>
      </c>
      <c r="L147" s="17" t="str">
        <f t="shared" ca="1" si="31"/>
        <v>G</v>
      </c>
      <c r="M147" s="17" t="str">
        <f t="shared" ca="1" si="32"/>
        <v>C2</v>
      </c>
      <c r="N147" s="17" t="str">
        <f t="shared" ca="1" si="33"/>
        <v>C2</v>
      </c>
    </row>
    <row r="148" spans="1:14" ht="30.2" customHeight="1" x14ac:dyDescent="0.2">
      <c r="A148" s="194" t="s">
        <v>426</v>
      </c>
      <c r="B148" s="195" t="s">
        <v>116</v>
      </c>
      <c r="C148" s="196" t="s">
        <v>104</v>
      </c>
      <c r="D148" s="197" t="s">
        <v>1273</v>
      </c>
      <c r="E148" s="198" t="s">
        <v>179</v>
      </c>
      <c r="F148" s="199">
        <v>10</v>
      </c>
      <c r="G148" s="200"/>
      <c r="H148" s="201">
        <f t="shared" ref="H148" si="36">ROUND(G148*F148,2)</f>
        <v>0</v>
      </c>
      <c r="I148" s="24" t="str">
        <f t="shared" ca="1" si="30"/>
        <v/>
      </c>
      <c r="J148" s="15" t="str">
        <f t="shared" si="35"/>
        <v>A003ExcavationCW 3110-R22m³</v>
      </c>
      <c r="K148" s="16">
        <f>MATCH(J148,'Pay Items'!$K$1:$K$647,0)</f>
        <v>6</v>
      </c>
      <c r="L148" s="17" t="str">
        <f t="shared" ca="1" si="31"/>
        <v>F0</v>
      </c>
      <c r="M148" s="17" t="str">
        <f t="shared" ca="1" si="32"/>
        <v>C2</v>
      </c>
      <c r="N148" s="17" t="str">
        <f t="shared" ca="1" si="33"/>
        <v>C2</v>
      </c>
    </row>
    <row r="149" spans="1:14" ht="39.950000000000003" customHeight="1" x14ac:dyDescent="0.2">
      <c r="A149" s="202" t="s">
        <v>250</v>
      </c>
      <c r="B149" s="195" t="s">
        <v>118</v>
      </c>
      <c r="C149" s="196" t="s">
        <v>307</v>
      </c>
      <c r="D149" s="197" t="s">
        <v>1273</v>
      </c>
      <c r="E149" s="198"/>
      <c r="F149" s="192" t="s">
        <v>173</v>
      </c>
      <c r="G149" s="193"/>
      <c r="H149" s="193"/>
      <c r="I149" s="24" t="str">
        <f t="shared" ca="1" si="30"/>
        <v>LOCKED</v>
      </c>
      <c r="J149" s="15" t="str">
        <f t="shared" si="35"/>
        <v>A010Supplying and Placing Base Course MaterialCW 3110-R22</v>
      </c>
      <c r="K149" s="16">
        <f>MATCH(J149,'Pay Items'!$K$1:$K$647,0)</f>
        <v>27</v>
      </c>
      <c r="L149" s="17" t="str">
        <f t="shared" ca="1" si="31"/>
        <v>G</v>
      </c>
      <c r="M149" s="17" t="str">
        <f t="shared" ca="1" si="32"/>
        <v>C2</v>
      </c>
      <c r="N149" s="17" t="str">
        <f t="shared" ca="1" si="33"/>
        <v>C2</v>
      </c>
    </row>
    <row r="150" spans="1:14" s="188" customFormat="1" ht="39.950000000000003" customHeight="1" x14ac:dyDescent="0.2">
      <c r="A150" s="202" t="s">
        <v>1091</v>
      </c>
      <c r="B150" s="203" t="s">
        <v>338</v>
      </c>
      <c r="C150" s="196" t="s">
        <v>1092</v>
      </c>
      <c r="D150" s="197" t="s">
        <v>173</v>
      </c>
      <c r="E150" s="198" t="s">
        <v>179</v>
      </c>
      <c r="F150" s="199">
        <v>25</v>
      </c>
      <c r="G150" s="200"/>
      <c r="H150" s="201">
        <f t="shared" ref="H150:H152" si="37">ROUND(G150*F150,2)</f>
        <v>0</v>
      </c>
      <c r="I150" s="24" t="str">
        <f t="shared" ca="1" si="30"/>
        <v/>
      </c>
      <c r="J150" s="15" t="str">
        <f t="shared" si="35"/>
        <v>A010A1Base Course Material - Granular A Limestonem³</v>
      </c>
      <c r="K150" s="16">
        <f>MATCH(J150,'Pay Items'!$K$1:$K$647,0)</f>
        <v>28</v>
      </c>
      <c r="L150" s="17" t="str">
        <f t="shared" ca="1" si="31"/>
        <v>F0</v>
      </c>
      <c r="M150" s="17" t="str">
        <f t="shared" ca="1" si="32"/>
        <v>C2</v>
      </c>
      <c r="N150" s="17" t="str">
        <f t="shared" ca="1" si="33"/>
        <v>C2</v>
      </c>
    </row>
    <row r="151" spans="1:14" ht="39.950000000000003" customHeight="1" x14ac:dyDescent="0.2">
      <c r="A151" s="202" t="s">
        <v>1101</v>
      </c>
      <c r="B151" s="203" t="s">
        <v>339</v>
      </c>
      <c r="C151" s="196" t="s">
        <v>1102</v>
      </c>
      <c r="D151" s="197" t="s">
        <v>173</v>
      </c>
      <c r="E151" s="198" t="s">
        <v>179</v>
      </c>
      <c r="F151" s="199">
        <v>10</v>
      </c>
      <c r="G151" s="200"/>
      <c r="H151" s="201">
        <f t="shared" si="37"/>
        <v>0</v>
      </c>
      <c r="I151" s="24" t="str">
        <f t="shared" ca="1" si="30"/>
        <v/>
      </c>
      <c r="J151" s="15" t="str">
        <f t="shared" si="35"/>
        <v>A010C2Base Course Material - Granular C Recycled Concretem³</v>
      </c>
      <c r="K151" s="16">
        <f>MATCH(J151,'Pay Items'!$K$1:$K$647,0)</f>
        <v>34</v>
      </c>
      <c r="L151" s="17" t="str">
        <f t="shared" ca="1" si="31"/>
        <v>F0</v>
      </c>
      <c r="M151" s="17" t="str">
        <f t="shared" ca="1" si="32"/>
        <v>C2</v>
      </c>
      <c r="N151" s="17" t="str">
        <f t="shared" ca="1" si="33"/>
        <v>C2</v>
      </c>
    </row>
    <row r="152" spans="1:14" ht="30.2" customHeight="1" x14ac:dyDescent="0.2">
      <c r="A152" s="194" t="s">
        <v>252</v>
      </c>
      <c r="B152" s="195" t="s">
        <v>119</v>
      </c>
      <c r="C152" s="196" t="s">
        <v>108</v>
      </c>
      <c r="D152" s="197" t="s">
        <v>1273</v>
      </c>
      <c r="E152" s="198" t="s">
        <v>178</v>
      </c>
      <c r="F152" s="199">
        <v>540</v>
      </c>
      <c r="G152" s="200"/>
      <c r="H152" s="201">
        <f t="shared" si="37"/>
        <v>0</v>
      </c>
      <c r="I152" s="24" t="str">
        <f t="shared" ca="1" si="30"/>
        <v/>
      </c>
      <c r="J152" s="15" t="str">
        <f t="shared" si="35"/>
        <v>A012Grading of BoulevardsCW 3110-R22m²</v>
      </c>
      <c r="K152" s="16">
        <f>MATCH(J152,'Pay Items'!$K$1:$K$647,0)</f>
        <v>37</v>
      </c>
      <c r="L152" s="17" t="str">
        <f t="shared" ca="1" si="31"/>
        <v>F0</v>
      </c>
      <c r="M152" s="17" t="str">
        <f t="shared" ca="1" si="32"/>
        <v>C2</v>
      </c>
      <c r="N152" s="17" t="str">
        <f t="shared" ca="1" si="33"/>
        <v>C2</v>
      </c>
    </row>
    <row r="153" spans="1:14" ht="30.2" customHeight="1" x14ac:dyDescent="0.2">
      <c r="A153" s="182"/>
      <c r="B153" s="205"/>
      <c r="C153" s="206" t="s">
        <v>1612</v>
      </c>
      <c r="D153" s="207"/>
      <c r="E153" s="208"/>
      <c r="F153" s="192" t="s">
        <v>173</v>
      </c>
      <c r="G153" s="193"/>
      <c r="H153" s="193"/>
      <c r="I153" s="24" t="str">
        <f t="shared" ca="1" si="30"/>
        <v>LOCKED</v>
      </c>
      <c r="J153" s="15" t="str">
        <f t="shared" si="35"/>
        <v>ROADWORKS - REMOVALS/RENEWALS</v>
      </c>
      <c r="K153" s="16" t="e">
        <f>MATCH(J153,'Pay Items'!$K$1:$K$647,0)</f>
        <v>#N/A</v>
      </c>
      <c r="L153" s="17" t="str">
        <f t="shared" ca="1" si="31"/>
        <v>G</v>
      </c>
      <c r="M153" s="17" t="str">
        <f t="shared" ca="1" si="32"/>
        <v>C2</v>
      </c>
      <c r="N153" s="17" t="str">
        <f t="shared" ca="1" si="33"/>
        <v>C2</v>
      </c>
    </row>
    <row r="154" spans="1:14" ht="30.2" customHeight="1" x14ac:dyDescent="0.2">
      <c r="A154" s="209" t="s">
        <v>359</v>
      </c>
      <c r="B154" s="195" t="s">
        <v>120</v>
      </c>
      <c r="C154" s="196" t="s">
        <v>304</v>
      </c>
      <c r="D154" s="197" t="s">
        <v>1273</v>
      </c>
      <c r="E154" s="198"/>
      <c r="F154" s="192" t="s">
        <v>173</v>
      </c>
      <c r="G154" s="193"/>
      <c r="H154" s="193"/>
      <c r="I154" s="24" t="str">
        <f t="shared" ca="1" si="30"/>
        <v>LOCKED</v>
      </c>
      <c r="J154" s="15" t="str">
        <f t="shared" si="35"/>
        <v>B001Pavement RemovalCW 3110-R22</v>
      </c>
      <c r="K154" s="16">
        <f>MATCH(J154,'Pay Items'!$K$1:$K$647,0)</f>
        <v>69</v>
      </c>
      <c r="L154" s="17" t="str">
        <f t="shared" ca="1" si="31"/>
        <v>G</v>
      </c>
      <c r="M154" s="17" t="str">
        <f t="shared" ca="1" si="32"/>
        <v>C2</v>
      </c>
      <c r="N154" s="17" t="str">
        <f t="shared" ca="1" si="33"/>
        <v>C2</v>
      </c>
    </row>
    <row r="155" spans="1:14" ht="30.2" customHeight="1" x14ac:dyDescent="0.2">
      <c r="A155" s="209" t="s">
        <v>262</v>
      </c>
      <c r="B155" s="203" t="s">
        <v>338</v>
      </c>
      <c r="C155" s="196" t="s">
        <v>306</v>
      </c>
      <c r="D155" s="197" t="s">
        <v>173</v>
      </c>
      <c r="E155" s="198" t="s">
        <v>178</v>
      </c>
      <c r="F155" s="199">
        <v>55</v>
      </c>
      <c r="G155" s="200"/>
      <c r="H155" s="201">
        <f>ROUND(G155*F155,2)</f>
        <v>0</v>
      </c>
      <c r="I155" s="24" t="str">
        <f t="shared" ca="1" si="30"/>
        <v/>
      </c>
      <c r="J155" s="15" t="str">
        <f t="shared" si="35"/>
        <v>B003Asphalt Pavementm²</v>
      </c>
      <c r="K155" s="16">
        <f>MATCH(J155,'Pay Items'!$K$1:$K$647,0)</f>
        <v>71</v>
      </c>
      <c r="L155" s="17" t="str">
        <f t="shared" ca="1" si="31"/>
        <v>F0</v>
      </c>
      <c r="M155" s="17" t="str">
        <f t="shared" ca="1" si="32"/>
        <v>C2</v>
      </c>
      <c r="N155" s="17" t="str">
        <f t="shared" ca="1" si="33"/>
        <v>C2</v>
      </c>
    </row>
    <row r="156" spans="1:14" ht="30.2" customHeight="1" x14ac:dyDescent="0.2">
      <c r="A156" s="209" t="s">
        <v>263</v>
      </c>
      <c r="B156" s="195" t="s">
        <v>121</v>
      </c>
      <c r="C156" s="196" t="s">
        <v>448</v>
      </c>
      <c r="D156" s="197" t="s">
        <v>2141</v>
      </c>
      <c r="E156" s="198"/>
      <c r="F156" s="192" t="s">
        <v>173</v>
      </c>
      <c r="G156" s="193"/>
      <c r="H156" s="193"/>
      <c r="I156" s="24" t="str">
        <f t="shared" ca="1" si="30"/>
        <v>LOCKED</v>
      </c>
      <c r="J156" s="15" t="str">
        <f t="shared" si="35"/>
        <v>B004Slab ReplacementCW 3230-R8, E10, E15</v>
      </c>
      <c r="K156" s="16" t="e">
        <f>MATCH(J156,'Pay Items'!$K$1:$K$647,0)</f>
        <v>#N/A</v>
      </c>
      <c r="L156" s="17" t="str">
        <f t="shared" ca="1" si="31"/>
        <v>G</v>
      </c>
      <c r="M156" s="17" t="str">
        <f t="shared" ca="1" si="32"/>
        <v>C2</v>
      </c>
      <c r="N156" s="17" t="str">
        <f t="shared" ca="1" si="33"/>
        <v>C2</v>
      </c>
    </row>
    <row r="157" spans="1:14" ht="39.950000000000003" customHeight="1" x14ac:dyDescent="0.2">
      <c r="A157" s="209" t="s">
        <v>270</v>
      </c>
      <c r="B157" s="203" t="s">
        <v>338</v>
      </c>
      <c r="C157" s="196" t="s">
        <v>1613</v>
      </c>
      <c r="D157" s="197" t="s">
        <v>173</v>
      </c>
      <c r="E157" s="198" t="s">
        <v>178</v>
      </c>
      <c r="F157" s="199">
        <v>180</v>
      </c>
      <c r="G157" s="200"/>
      <c r="H157" s="201">
        <f>ROUND(G157*F157,2)</f>
        <v>0</v>
      </c>
      <c r="I157" s="24" t="str">
        <f t="shared" ca="1" si="30"/>
        <v/>
      </c>
      <c r="J157" s="15" t="str">
        <f t="shared" si="35"/>
        <v>B014150 mm Type 2 Concrete Pavement (Reinforced)m²</v>
      </c>
      <c r="K157" s="16" t="e">
        <f>MATCH(J157,'Pay Items'!$K$1:$K$647,0)</f>
        <v>#N/A</v>
      </c>
      <c r="L157" s="17" t="str">
        <f t="shared" ca="1" si="31"/>
        <v>F0</v>
      </c>
      <c r="M157" s="17" t="str">
        <f t="shared" ca="1" si="32"/>
        <v>C2</v>
      </c>
      <c r="N157" s="17" t="str">
        <f t="shared" ca="1" si="33"/>
        <v>C2</v>
      </c>
    </row>
    <row r="158" spans="1:14" ht="30.2" customHeight="1" x14ac:dyDescent="0.2">
      <c r="A158" s="209" t="s">
        <v>272</v>
      </c>
      <c r="B158" s="195" t="s">
        <v>360</v>
      </c>
      <c r="C158" s="196" t="s">
        <v>449</v>
      </c>
      <c r="D158" s="197" t="s">
        <v>2142</v>
      </c>
      <c r="E158" s="198"/>
      <c r="F158" s="192" t="s">
        <v>173</v>
      </c>
      <c r="G158" s="193"/>
      <c r="H158" s="193"/>
      <c r="I158" s="24" t="str">
        <f t="shared" ca="1" si="30"/>
        <v>LOCKED</v>
      </c>
      <c r="J158" s="15" t="str">
        <f t="shared" si="35"/>
        <v>B017Partial Slab PatchesCW 3230-R8, E15</v>
      </c>
      <c r="K158" s="16" t="e">
        <f>MATCH(J158,'Pay Items'!$K$1:$K$647,0)</f>
        <v>#N/A</v>
      </c>
      <c r="L158" s="17" t="str">
        <f t="shared" ca="1" si="31"/>
        <v>G</v>
      </c>
      <c r="M158" s="17" t="str">
        <f t="shared" ca="1" si="32"/>
        <v>C2</v>
      </c>
      <c r="N158" s="17" t="str">
        <f t="shared" ca="1" si="33"/>
        <v>C2</v>
      </c>
    </row>
    <row r="159" spans="1:14" ht="39.950000000000003" customHeight="1" x14ac:dyDescent="0.2">
      <c r="A159" s="209" t="s">
        <v>285</v>
      </c>
      <c r="B159" s="203" t="s">
        <v>338</v>
      </c>
      <c r="C159" s="196" t="s">
        <v>1614</v>
      </c>
      <c r="D159" s="197" t="s">
        <v>173</v>
      </c>
      <c r="E159" s="198" t="s">
        <v>178</v>
      </c>
      <c r="F159" s="199">
        <v>5</v>
      </c>
      <c r="G159" s="200"/>
      <c r="H159" s="201">
        <f t="shared" ref="H159:H161" si="38">ROUND(G159*F159,2)</f>
        <v>0</v>
      </c>
      <c r="I159" s="24" t="str">
        <f t="shared" ca="1" si="30"/>
        <v/>
      </c>
      <c r="J159" s="15" t="str">
        <f t="shared" si="35"/>
        <v>B030150 mm Type 2 Concrete Pavement (Type A)m²</v>
      </c>
      <c r="K159" s="16" t="e">
        <f>MATCH(J159,'Pay Items'!$K$1:$K$647,0)</f>
        <v>#N/A</v>
      </c>
      <c r="L159" s="17" t="str">
        <f t="shared" ca="1" si="31"/>
        <v>F0</v>
      </c>
      <c r="M159" s="17" t="str">
        <f t="shared" ca="1" si="32"/>
        <v>C2</v>
      </c>
      <c r="N159" s="17" t="str">
        <f t="shared" ca="1" si="33"/>
        <v>C2</v>
      </c>
    </row>
    <row r="160" spans="1:14" ht="39.950000000000003" customHeight="1" x14ac:dyDescent="0.2">
      <c r="A160" s="209" t="s">
        <v>286</v>
      </c>
      <c r="B160" s="203" t="s">
        <v>339</v>
      </c>
      <c r="C160" s="196" t="s">
        <v>1615</v>
      </c>
      <c r="D160" s="197" t="s">
        <v>173</v>
      </c>
      <c r="E160" s="198" t="s">
        <v>178</v>
      </c>
      <c r="F160" s="199">
        <v>10</v>
      </c>
      <c r="G160" s="200"/>
      <c r="H160" s="201">
        <f t="shared" si="38"/>
        <v>0</v>
      </c>
      <c r="I160" s="24" t="str">
        <f t="shared" ca="1" si="30"/>
        <v/>
      </c>
      <c r="J160" s="15" t="str">
        <f t="shared" si="35"/>
        <v>B031150 mm Type 2 Concrete Pavement (Type B)m²</v>
      </c>
      <c r="K160" s="16" t="e">
        <f>MATCH(J160,'Pay Items'!$K$1:$K$647,0)</f>
        <v>#N/A</v>
      </c>
      <c r="L160" s="17" t="str">
        <f t="shared" ca="1" si="31"/>
        <v>F0</v>
      </c>
      <c r="M160" s="17" t="str">
        <f t="shared" ca="1" si="32"/>
        <v>C2</v>
      </c>
      <c r="N160" s="17" t="str">
        <f t="shared" ca="1" si="33"/>
        <v>C2</v>
      </c>
    </row>
    <row r="161" spans="1:14" ht="39.950000000000003" customHeight="1" x14ac:dyDescent="0.2">
      <c r="A161" s="209" t="s">
        <v>288</v>
      </c>
      <c r="B161" s="203" t="s">
        <v>340</v>
      </c>
      <c r="C161" s="196" t="s">
        <v>1616</v>
      </c>
      <c r="D161" s="197" t="s">
        <v>173</v>
      </c>
      <c r="E161" s="198" t="s">
        <v>178</v>
      </c>
      <c r="F161" s="199">
        <v>10</v>
      </c>
      <c r="G161" s="200"/>
      <c r="H161" s="201">
        <f t="shared" si="38"/>
        <v>0</v>
      </c>
      <c r="I161" s="24" t="str">
        <f t="shared" ca="1" si="30"/>
        <v/>
      </c>
      <c r="J161" s="15" t="str">
        <f t="shared" si="35"/>
        <v>B033150 mm Type 2 Concrete Pavement (Type D)m²</v>
      </c>
      <c r="K161" s="16" t="e">
        <f>MATCH(J161,'Pay Items'!$K$1:$K$647,0)</f>
        <v>#N/A</v>
      </c>
      <c r="L161" s="17" t="str">
        <f t="shared" ca="1" si="31"/>
        <v>F0</v>
      </c>
      <c r="M161" s="17" t="str">
        <f t="shared" ca="1" si="32"/>
        <v>C2</v>
      </c>
      <c r="N161" s="17" t="str">
        <f t="shared" ca="1" si="33"/>
        <v>C2</v>
      </c>
    </row>
    <row r="162" spans="1:14" ht="39.950000000000003" customHeight="1" x14ac:dyDescent="0.2">
      <c r="A162" s="209" t="s">
        <v>748</v>
      </c>
      <c r="B162" s="195" t="s">
        <v>361</v>
      </c>
      <c r="C162" s="196" t="s">
        <v>561</v>
      </c>
      <c r="D162" s="197" t="s">
        <v>2141</v>
      </c>
      <c r="E162" s="198"/>
      <c r="F162" s="192" t="s">
        <v>173</v>
      </c>
      <c r="G162" s="193"/>
      <c r="H162" s="193"/>
      <c r="I162" s="24" t="str">
        <f t="shared" ca="1" si="30"/>
        <v>LOCKED</v>
      </c>
      <c r="J162" s="15" t="str">
        <f t="shared" si="35"/>
        <v>B064-72Slab Replacement - Early Opening (72 hour)CW 3230-R8, E10, E15</v>
      </c>
      <c r="K162" s="16" t="e">
        <f>MATCH(J162,'Pay Items'!$K$1:$K$647,0)</f>
        <v>#N/A</v>
      </c>
      <c r="L162" s="17" t="str">
        <f t="shared" ca="1" si="31"/>
        <v>G</v>
      </c>
      <c r="M162" s="17" t="str">
        <f t="shared" ca="1" si="32"/>
        <v>C2</v>
      </c>
      <c r="N162" s="17" t="str">
        <f t="shared" ca="1" si="33"/>
        <v>C2</v>
      </c>
    </row>
    <row r="163" spans="1:14" ht="39.950000000000003" customHeight="1" x14ac:dyDescent="0.2">
      <c r="A163" s="209" t="s">
        <v>755</v>
      </c>
      <c r="B163" s="203" t="s">
        <v>338</v>
      </c>
      <c r="C163" s="196" t="s">
        <v>1544</v>
      </c>
      <c r="D163" s="197" t="s">
        <v>173</v>
      </c>
      <c r="E163" s="198" t="s">
        <v>178</v>
      </c>
      <c r="F163" s="199">
        <v>50</v>
      </c>
      <c r="G163" s="200"/>
      <c r="H163" s="201">
        <f>ROUND(G163*F163,2)</f>
        <v>0</v>
      </c>
      <c r="I163" s="24" t="str">
        <f t="shared" ca="1" si="30"/>
        <v/>
      </c>
      <c r="J163" s="15" t="str">
        <f t="shared" si="35"/>
        <v>B074-72150 mm Type 4 Concrete Pavement (Reinforced)m²</v>
      </c>
      <c r="K163" s="16">
        <f>MATCH(J163,'Pay Items'!$K$1:$K$647,0)</f>
        <v>131</v>
      </c>
      <c r="L163" s="17" t="str">
        <f t="shared" ca="1" si="31"/>
        <v>F0</v>
      </c>
      <c r="M163" s="17" t="str">
        <f t="shared" ca="1" si="32"/>
        <v>C2</v>
      </c>
      <c r="N163" s="17" t="str">
        <f t="shared" ca="1" si="33"/>
        <v>C2</v>
      </c>
    </row>
    <row r="164" spans="1:14" ht="39.950000000000003" customHeight="1" x14ac:dyDescent="0.2">
      <c r="A164" s="209" t="s">
        <v>757</v>
      </c>
      <c r="B164" s="210" t="s">
        <v>362</v>
      </c>
      <c r="C164" s="196" t="s">
        <v>452</v>
      </c>
      <c r="D164" s="197" t="s">
        <v>2142</v>
      </c>
      <c r="E164" s="198"/>
      <c r="F164" s="192" t="s">
        <v>173</v>
      </c>
      <c r="G164" s="193"/>
      <c r="H164" s="193"/>
      <c r="I164" s="24" t="str">
        <f t="shared" ca="1" si="30"/>
        <v>LOCKED</v>
      </c>
      <c r="J164" s="15" t="str">
        <f t="shared" si="35"/>
        <v>B077-72Partial Slab Patches - Early Opening (72 hour)CW 3230-R8, E15</v>
      </c>
      <c r="K164" s="16" t="e">
        <f>MATCH(J164,'Pay Items'!$K$1:$K$647,0)</f>
        <v>#N/A</v>
      </c>
      <c r="L164" s="17" t="str">
        <f t="shared" ca="1" si="31"/>
        <v>G</v>
      </c>
      <c r="M164" s="17" t="str">
        <f t="shared" ca="1" si="32"/>
        <v>C2</v>
      </c>
      <c r="N164" s="17" t="str">
        <f t="shared" ca="1" si="33"/>
        <v>C2</v>
      </c>
    </row>
    <row r="165" spans="1:14" ht="39.950000000000003" customHeight="1" x14ac:dyDescent="0.2">
      <c r="A165" s="209" t="s">
        <v>770</v>
      </c>
      <c r="B165" s="203" t="s">
        <v>338</v>
      </c>
      <c r="C165" s="196" t="s">
        <v>1558</v>
      </c>
      <c r="D165" s="197" t="s">
        <v>173</v>
      </c>
      <c r="E165" s="198" t="s">
        <v>178</v>
      </c>
      <c r="F165" s="199">
        <v>5</v>
      </c>
      <c r="G165" s="200"/>
      <c r="H165" s="201">
        <f t="shared" ref="H165:H167" si="39">ROUND(G165*F165,2)</f>
        <v>0</v>
      </c>
      <c r="I165" s="24" t="str">
        <f t="shared" ca="1" si="30"/>
        <v/>
      </c>
      <c r="J165" s="15" t="str">
        <f t="shared" si="35"/>
        <v>B090-72150 mm Type 4 Concrete Pavement (Type A)m²</v>
      </c>
      <c r="K165" s="16">
        <f>MATCH(J165,'Pay Items'!$K$1:$K$647,0)</f>
        <v>146</v>
      </c>
      <c r="L165" s="17" t="str">
        <f t="shared" ca="1" si="31"/>
        <v>F0</v>
      </c>
      <c r="M165" s="17" t="str">
        <f t="shared" ca="1" si="32"/>
        <v>C2</v>
      </c>
      <c r="N165" s="17" t="str">
        <f t="shared" ca="1" si="33"/>
        <v>C2</v>
      </c>
    </row>
    <row r="166" spans="1:14" ht="39.950000000000003" customHeight="1" x14ac:dyDescent="0.2">
      <c r="A166" s="209" t="s">
        <v>771</v>
      </c>
      <c r="B166" s="203" t="s">
        <v>339</v>
      </c>
      <c r="C166" s="196" t="s">
        <v>1559</v>
      </c>
      <c r="D166" s="197" t="s">
        <v>173</v>
      </c>
      <c r="E166" s="198" t="s">
        <v>178</v>
      </c>
      <c r="F166" s="199">
        <v>10</v>
      </c>
      <c r="G166" s="200"/>
      <c r="H166" s="201">
        <f t="shared" si="39"/>
        <v>0</v>
      </c>
      <c r="I166" s="24" t="str">
        <f t="shared" ca="1" si="30"/>
        <v/>
      </c>
      <c r="J166" s="15" t="str">
        <f t="shared" si="35"/>
        <v>B091-72150 mm Type 4 Concrete Pavement (Type B)m²</v>
      </c>
      <c r="K166" s="16">
        <f>MATCH(J166,'Pay Items'!$K$1:$K$647,0)</f>
        <v>147</v>
      </c>
      <c r="L166" s="17" t="str">
        <f t="shared" ca="1" si="31"/>
        <v>F0</v>
      </c>
      <c r="M166" s="17" t="str">
        <f t="shared" ca="1" si="32"/>
        <v>C2</v>
      </c>
      <c r="N166" s="17" t="str">
        <f t="shared" ca="1" si="33"/>
        <v>C2</v>
      </c>
    </row>
    <row r="167" spans="1:14" ht="39.950000000000003" customHeight="1" x14ac:dyDescent="0.2">
      <c r="A167" s="209" t="s">
        <v>773</v>
      </c>
      <c r="B167" s="203" t="s">
        <v>340</v>
      </c>
      <c r="C167" s="196" t="s">
        <v>1561</v>
      </c>
      <c r="D167" s="197" t="s">
        <v>173</v>
      </c>
      <c r="E167" s="198" t="s">
        <v>178</v>
      </c>
      <c r="F167" s="199">
        <v>10</v>
      </c>
      <c r="G167" s="200"/>
      <c r="H167" s="201">
        <f t="shared" si="39"/>
        <v>0</v>
      </c>
      <c r="I167" s="24" t="str">
        <f t="shared" ca="1" si="30"/>
        <v/>
      </c>
      <c r="J167" s="15" t="str">
        <f t="shared" si="35"/>
        <v>B093-72150 mm Type 4 Concrete Pavement (Type D)m²</v>
      </c>
      <c r="K167" s="16">
        <f>MATCH(J167,'Pay Items'!$K$1:$K$647,0)</f>
        <v>149</v>
      </c>
      <c r="L167" s="17" t="str">
        <f t="shared" ca="1" si="31"/>
        <v>F0</v>
      </c>
      <c r="M167" s="17" t="str">
        <f t="shared" ca="1" si="32"/>
        <v>C2</v>
      </c>
      <c r="N167" s="17" t="str">
        <f t="shared" ca="1" si="33"/>
        <v>C2</v>
      </c>
    </row>
    <row r="168" spans="1:14" ht="30.2" customHeight="1" x14ac:dyDescent="0.2">
      <c r="A168" s="209" t="s">
        <v>289</v>
      </c>
      <c r="B168" s="195" t="s">
        <v>363</v>
      </c>
      <c r="C168" s="196" t="s">
        <v>161</v>
      </c>
      <c r="D168" s="197" t="s">
        <v>903</v>
      </c>
      <c r="E168" s="198"/>
      <c r="F168" s="192" t="s">
        <v>173</v>
      </c>
      <c r="G168" s="193"/>
      <c r="H168" s="193"/>
      <c r="I168" s="24" t="str">
        <f t="shared" ca="1" si="30"/>
        <v>LOCKED</v>
      </c>
      <c r="J168" s="15" t="str">
        <f t="shared" si="35"/>
        <v>B094Drilled DowelsCW 3230-R8</v>
      </c>
      <c r="K168" s="16">
        <f>MATCH(J168,'Pay Items'!$K$1:$K$647,0)</f>
        <v>152</v>
      </c>
      <c r="L168" s="17" t="str">
        <f t="shared" ca="1" si="31"/>
        <v>G</v>
      </c>
      <c r="M168" s="17" t="str">
        <f t="shared" ca="1" si="32"/>
        <v>C2</v>
      </c>
      <c r="N168" s="17" t="str">
        <f t="shared" ca="1" si="33"/>
        <v>C2</v>
      </c>
    </row>
    <row r="169" spans="1:14" ht="30.2" customHeight="1" x14ac:dyDescent="0.2">
      <c r="A169" s="209" t="s">
        <v>290</v>
      </c>
      <c r="B169" s="203" t="s">
        <v>338</v>
      </c>
      <c r="C169" s="196" t="s">
        <v>189</v>
      </c>
      <c r="D169" s="197" t="s">
        <v>173</v>
      </c>
      <c r="E169" s="198" t="s">
        <v>181</v>
      </c>
      <c r="F169" s="199">
        <v>70</v>
      </c>
      <c r="G169" s="200"/>
      <c r="H169" s="201">
        <f>ROUND(G169*F169,2)</f>
        <v>0</v>
      </c>
      <c r="I169" s="24" t="str">
        <f t="shared" ca="1" si="30"/>
        <v/>
      </c>
      <c r="J169" s="15" t="str">
        <f t="shared" si="35"/>
        <v>B09519.1 mm Diametereach</v>
      </c>
      <c r="K169" s="16">
        <f>MATCH(J169,'Pay Items'!$K$1:$K$647,0)</f>
        <v>153</v>
      </c>
      <c r="L169" s="17" t="str">
        <f t="shared" ca="1" si="31"/>
        <v>F0</v>
      </c>
      <c r="M169" s="17" t="str">
        <f t="shared" ca="1" si="32"/>
        <v>C2</v>
      </c>
      <c r="N169" s="17" t="str">
        <f t="shared" ca="1" si="33"/>
        <v>C2</v>
      </c>
    </row>
    <row r="170" spans="1:14" ht="30.2" customHeight="1" x14ac:dyDescent="0.2">
      <c r="A170" s="209" t="s">
        <v>292</v>
      </c>
      <c r="B170" s="195" t="s">
        <v>364</v>
      </c>
      <c r="C170" s="196" t="s">
        <v>162</v>
      </c>
      <c r="D170" s="197" t="s">
        <v>903</v>
      </c>
      <c r="E170" s="198"/>
      <c r="F170" s="192" t="s">
        <v>173</v>
      </c>
      <c r="G170" s="193"/>
      <c r="H170" s="193"/>
      <c r="I170" s="24" t="str">
        <f t="shared" ca="1" si="30"/>
        <v>LOCKED</v>
      </c>
      <c r="J170" s="15" t="str">
        <f t="shared" si="35"/>
        <v>B097Drilled Tie BarsCW 3230-R8</v>
      </c>
      <c r="K170" s="16">
        <f>MATCH(J170,'Pay Items'!$K$1:$K$647,0)</f>
        <v>155</v>
      </c>
      <c r="L170" s="17" t="str">
        <f t="shared" ca="1" si="31"/>
        <v>G</v>
      </c>
      <c r="M170" s="17" t="str">
        <f t="shared" ca="1" si="32"/>
        <v>C2</v>
      </c>
      <c r="N170" s="17" t="str">
        <f t="shared" ca="1" si="33"/>
        <v>C2</v>
      </c>
    </row>
    <row r="171" spans="1:14" ht="30.2" customHeight="1" x14ac:dyDescent="0.2">
      <c r="A171" s="209" t="s">
        <v>293</v>
      </c>
      <c r="B171" s="203" t="s">
        <v>338</v>
      </c>
      <c r="C171" s="196" t="s">
        <v>187</v>
      </c>
      <c r="D171" s="197" t="s">
        <v>173</v>
      </c>
      <c r="E171" s="198" t="s">
        <v>181</v>
      </c>
      <c r="F171" s="199">
        <v>135</v>
      </c>
      <c r="G171" s="200"/>
      <c r="H171" s="201">
        <f>ROUND(G171*F171,2)</f>
        <v>0</v>
      </c>
      <c r="I171" s="24" t="str">
        <f t="shared" ca="1" si="30"/>
        <v/>
      </c>
      <c r="J171" s="15" t="str">
        <f t="shared" si="35"/>
        <v>B09820 M Deformed Tie Bareach</v>
      </c>
      <c r="K171" s="16">
        <f>MATCH(J171,'Pay Items'!$K$1:$K$647,0)</f>
        <v>157</v>
      </c>
      <c r="L171" s="17" t="str">
        <f t="shared" ca="1" si="31"/>
        <v>F0</v>
      </c>
      <c r="M171" s="17" t="str">
        <f t="shared" ca="1" si="32"/>
        <v>C2</v>
      </c>
      <c r="N171" s="17" t="str">
        <f t="shared" ca="1" si="33"/>
        <v>C2</v>
      </c>
    </row>
    <row r="172" spans="1:14" ht="30.2" customHeight="1" x14ac:dyDescent="0.2">
      <c r="A172" s="209" t="s">
        <v>797</v>
      </c>
      <c r="B172" s="195" t="s">
        <v>365</v>
      </c>
      <c r="C172" s="196" t="s">
        <v>327</v>
      </c>
      <c r="D172" s="197" t="s">
        <v>900</v>
      </c>
      <c r="E172" s="198"/>
      <c r="F172" s="192" t="s">
        <v>173</v>
      </c>
      <c r="G172" s="193"/>
      <c r="H172" s="193"/>
      <c r="I172" s="24" t="str">
        <f t="shared" ca="1" si="30"/>
        <v>LOCKED</v>
      </c>
      <c r="J172" s="15" t="str">
        <f t="shared" si="35"/>
        <v>B126rConcrete Curb RemovalCW 3240-R10</v>
      </c>
      <c r="K172" s="16">
        <f>MATCH(J172,'Pay Items'!$K$1:$K$647,0)</f>
        <v>197</v>
      </c>
      <c r="L172" s="17" t="str">
        <f t="shared" ca="1" si="31"/>
        <v>G</v>
      </c>
      <c r="M172" s="17" t="str">
        <f t="shared" ca="1" si="32"/>
        <v>C2</v>
      </c>
      <c r="N172" s="17" t="str">
        <f t="shared" ca="1" si="33"/>
        <v>C2</v>
      </c>
    </row>
    <row r="173" spans="1:14" ht="30.2" customHeight="1" x14ac:dyDescent="0.2">
      <c r="A173" s="209" t="s">
        <v>802</v>
      </c>
      <c r="B173" s="203" t="s">
        <v>338</v>
      </c>
      <c r="C173" s="196" t="s">
        <v>390</v>
      </c>
      <c r="D173" s="197" t="s">
        <v>334</v>
      </c>
      <c r="E173" s="198" t="s">
        <v>182</v>
      </c>
      <c r="F173" s="199">
        <v>205</v>
      </c>
      <c r="G173" s="200"/>
      <c r="H173" s="201">
        <f t="shared" ref="H173" si="40">ROUND(G173*F173,2)</f>
        <v>0</v>
      </c>
      <c r="I173" s="24" t="str">
        <f t="shared" ca="1" si="30"/>
        <v/>
      </c>
      <c r="J173" s="15" t="str">
        <f t="shared" si="35"/>
        <v>B131rLip CurbSD-202Cm</v>
      </c>
      <c r="K173" s="16">
        <f>MATCH(J173,'Pay Items'!$K$1:$K$647,0)</f>
        <v>204</v>
      </c>
      <c r="L173" s="17" t="str">
        <f t="shared" ca="1" si="31"/>
        <v>F0</v>
      </c>
      <c r="M173" s="17" t="str">
        <f t="shared" ca="1" si="32"/>
        <v>C2</v>
      </c>
      <c r="N173" s="17" t="str">
        <f t="shared" ca="1" si="33"/>
        <v>C2</v>
      </c>
    </row>
    <row r="174" spans="1:14" ht="30.2" customHeight="1" x14ac:dyDescent="0.2">
      <c r="A174" s="209" t="s">
        <v>807</v>
      </c>
      <c r="B174" s="195" t="s">
        <v>717</v>
      </c>
      <c r="C174" s="196" t="s">
        <v>329</v>
      </c>
      <c r="D174" s="197" t="s">
        <v>2143</v>
      </c>
      <c r="E174" s="198"/>
      <c r="F174" s="192" t="s">
        <v>173</v>
      </c>
      <c r="G174" s="193"/>
      <c r="H174" s="193"/>
      <c r="I174" s="24" t="str">
        <f t="shared" ca="1" si="30"/>
        <v>LOCKED</v>
      </c>
      <c r="J174" s="15" t="str">
        <f t="shared" si="35"/>
        <v>B135iConcrete Curb InstallationCW 3240-R10, E15</v>
      </c>
      <c r="K174" s="16" t="e">
        <f>MATCH(J174,'Pay Items'!$K$1:$K$647,0)</f>
        <v>#N/A</v>
      </c>
      <c r="L174" s="17" t="str">
        <f t="shared" ca="1" si="31"/>
        <v>G</v>
      </c>
      <c r="M174" s="17" t="str">
        <f t="shared" ca="1" si="32"/>
        <v>C2</v>
      </c>
      <c r="N174" s="17" t="str">
        <f t="shared" ca="1" si="33"/>
        <v>C2</v>
      </c>
    </row>
    <row r="175" spans="1:14" ht="39.950000000000003" customHeight="1" x14ac:dyDescent="0.2">
      <c r="A175" s="209" t="s">
        <v>1133</v>
      </c>
      <c r="B175" s="203" t="s">
        <v>338</v>
      </c>
      <c r="C175" s="196" t="s">
        <v>1618</v>
      </c>
      <c r="D175" s="197" t="s">
        <v>386</v>
      </c>
      <c r="E175" s="198" t="s">
        <v>182</v>
      </c>
      <c r="F175" s="199">
        <v>15</v>
      </c>
      <c r="G175" s="200"/>
      <c r="H175" s="201">
        <f t="shared" ref="H175:H177" si="41">ROUND(G175*F175,2)</f>
        <v>0</v>
      </c>
      <c r="I175" s="24" t="str">
        <f t="shared" ca="1" si="30"/>
        <v/>
      </c>
      <c r="J175" s="15" t="str">
        <f t="shared" si="35"/>
        <v>B139iAType 2 Concrete Modified Barrier (150 mm reveal ht, Dowelled)SD-203Bm</v>
      </c>
      <c r="K175" s="16" t="e">
        <f>MATCH(J175,'Pay Items'!$K$1:$K$647,0)</f>
        <v>#N/A</v>
      </c>
      <c r="L175" s="17" t="str">
        <f t="shared" ca="1" si="31"/>
        <v>F0</v>
      </c>
      <c r="M175" s="17" t="str">
        <f t="shared" ca="1" si="32"/>
        <v>C2</v>
      </c>
      <c r="N175" s="17" t="str">
        <f t="shared" ca="1" si="33"/>
        <v>C2</v>
      </c>
    </row>
    <row r="176" spans="1:14" ht="39.950000000000003" customHeight="1" x14ac:dyDescent="0.2">
      <c r="A176" s="209" t="s">
        <v>822</v>
      </c>
      <c r="B176" s="203" t="s">
        <v>339</v>
      </c>
      <c r="C176" s="196" t="s">
        <v>1619</v>
      </c>
      <c r="D176" s="197" t="s">
        <v>333</v>
      </c>
      <c r="E176" s="198" t="s">
        <v>182</v>
      </c>
      <c r="F176" s="199">
        <v>55</v>
      </c>
      <c r="G176" s="200"/>
      <c r="H176" s="201">
        <f t="shared" si="41"/>
        <v>0</v>
      </c>
      <c r="I176" s="24" t="str">
        <f t="shared" ca="1" si="30"/>
        <v/>
      </c>
      <c r="J176" s="15" t="str">
        <f t="shared" si="35"/>
        <v>B148iType 2 Concrete Lip Curb (40 mm reveal ht, Integral)SD-202Bm</v>
      </c>
      <c r="K176" s="16" t="e">
        <f>MATCH(J176,'Pay Items'!$K$1:$K$647,0)</f>
        <v>#N/A</v>
      </c>
      <c r="L176" s="17" t="str">
        <f t="shared" ca="1" si="31"/>
        <v>F0</v>
      </c>
      <c r="M176" s="17" t="str">
        <f t="shared" ca="1" si="32"/>
        <v>C2</v>
      </c>
      <c r="N176" s="17" t="str">
        <f t="shared" ca="1" si="33"/>
        <v>C2</v>
      </c>
    </row>
    <row r="177" spans="1:14" ht="39.950000000000003" customHeight="1" x14ac:dyDescent="0.2">
      <c r="A177" s="209" t="s">
        <v>1142</v>
      </c>
      <c r="B177" s="203" t="s">
        <v>340</v>
      </c>
      <c r="C177" s="196" t="s">
        <v>1620</v>
      </c>
      <c r="D177" s="197" t="s">
        <v>334</v>
      </c>
      <c r="E177" s="198" t="s">
        <v>182</v>
      </c>
      <c r="F177" s="199">
        <v>150</v>
      </c>
      <c r="G177" s="200"/>
      <c r="H177" s="201">
        <f t="shared" si="41"/>
        <v>0</v>
      </c>
      <c r="I177" s="24" t="str">
        <f t="shared" ca="1" si="30"/>
        <v/>
      </c>
      <c r="J177" s="15" t="str">
        <f t="shared" si="35"/>
        <v>B149iAType 2 Concrete Modified Lip Curb (75 mm reveal ht, Dowelled)SD-202Cm</v>
      </c>
      <c r="K177" s="16" t="e">
        <f>MATCH(J177,'Pay Items'!$K$1:$K$647,0)</f>
        <v>#N/A</v>
      </c>
      <c r="L177" s="17" t="str">
        <f t="shared" ca="1" si="31"/>
        <v>F0</v>
      </c>
      <c r="M177" s="17" t="str">
        <f t="shared" ca="1" si="32"/>
        <v>C2</v>
      </c>
      <c r="N177" s="17" t="str">
        <f t="shared" ca="1" si="33"/>
        <v>C2</v>
      </c>
    </row>
    <row r="178" spans="1:14" ht="30.2" customHeight="1" x14ac:dyDescent="0.2">
      <c r="A178" s="209" t="s">
        <v>462</v>
      </c>
      <c r="B178" s="195" t="s">
        <v>1627</v>
      </c>
      <c r="C178" s="196" t="s">
        <v>350</v>
      </c>
      <c r="D178" s="197" t="s">
        <v>2144</v>
      </c>
      <c r="E178" s="198"/>
      <c r="F178" s="192" t="s">
        <v>173</v>
      </c>
      <c r="G178" s="193"/>
      <c r="H178" s="193"/>
      <c r="I178" s="24" t="str">
        <f t="shared" ca="1" si="30"/>
        <v>LOCKED</v>
      </c>
      <c r="J178" s="15" t="str">
        <f t="shared" si="35"/>
        <v>B190Construction of Asphaltic Concrete OverlayCW 3410-R12, E11</v>
      </c>
      <c r="K178" s="16" t="e">
        <f>MATCH(J178,'Pay Items'!$K$1:$K$647,0)</f>
        <v>#N/A</v>
      </c>
      <c r="L178" s="17" t="str">
        <f t="shared" ca="1" si="31"/>
        <v>G</v>
      </c>
      <c r="M178" s="17" t="str">
        <f t="shared" ca="1" si="32"/>
        <v>C2</v>
      </c>
      <c r="N178" s="17" t="str">
        <f t="shared" ca="1" si="33"/>
        <v>C2</v>
      </c>
    </row>
    <row r="179" spans="1:14" ht="30.2" customHeight="1" x14ac:dyDescent="0.2">
      <c r="A179" s="209" t="s">
        <v>463</v>
      </c>
      <c r="B179" s="203" t="s">
        <v>338</v>
      </c>
      <c r="C179" s="196" t="s">
        <v>351</v>
      </c>
      <c r="D179" s="197"/>
      <c r="E179" s="198"/>
      <c r="F179" s="192" t="s">
        <v>173</v>
      </c>
      <c r="G179" s="193"/>
      <c r="H179" s="193"/>
      <c r="I179" s="24" t="str">
        <f t="shared" ca="1" si="30"/>
        <v>LOCKED</v>
      </c>
      <c r="J179" s="15" t="str">
        <f t="shared" si="35"/>
        <v>B191Main Line Paving</v>
      </c>
      <c r="K179" s="16">
        <f>MATCH(J179,'Pay Items'!$K$1:$K$647,0)</f>
        <v>306</v>
      </c>
      <c r="L179" s="17" t="str">
        <f t="shared" ca="1" si="31"/>
        <v>G</v>
      </c>
      <c r="M179" s="17" t="str">
        <f t="shared" ca="1" si="32"/>
        <v>C2</v>
      </c>
      <c r="N179" s="17" t="str">
        <f t="shared" ca="1" si="33"/>
        <v>C2</v>
      </c>
    </row>
    <row r="180" spans="1:14" ht="30.2" customHeight="1" x14ac:dyDescent="0.2">
      <c r="A180" s="209" t="s">
        <v>1565</v>
      </c>
      <c r="B180" s="211" t="s">
        <v>684</v>
      </c>
      <c r="C180" s="196" t="s">
        <v>1566</v>
      </c>
      <c r="D180" s="197"/>
      <c r="E180" s="198" t="s">
        <v>180</v>
      </c>
      <c r="F180" s="199">
        <v>200</v>
      </c>
      <c r="G180" s="200"/>
      <c r="H180" s="201">
        <f>ROUND(G180*F180,2)</f>
        <v>0</v>
      </c>
      <c r="I180" s="24" t="str">
        <f t="shared" ca="1" si="30"/>
        <v/>
      </c>
      <c r="J180" s="15" t="str">
        <f t="shared" si="35"/>
        <v>B193AType MS1tonne</v>
      </c>
      <c r="K180" s="16">
        <f>MATCH(J180,'Pay Items'!$K$1:$K$647,0)</f>
        <v>309</v>
      </c>
      <c r="L180" s="17" t="str">
        <f t="shared" ca="1" si="31"/>
        <v>F0</v>
      </c>
      <c r="M180" s="17" t="str">
        <f t="shared" ca="1" si="32"/>
        <v>C2</v>
      </c>
      <c r="N180" s="17" t="str">
        <f t="shared" ca="1" si="33"/>
        <v>C2</v>
      </c>
    </row>
    <row r="181" spans="1:14" ht="30.2" customHeight="1" x14ac:dyDescent="0.2">
      <c r="A181" s="209" t="s">
        <v>466</v>
      </c>
      <c r="B181" s="203" t="s">
        <v>339</v>
      </c>
      <c r="C181" s="196" t="s">
        <v>352</v>
      </c>
      <c r="D181" s="197"/>
      <c r="E181" s="198"/>
      <c r="F181" s="192" t="s">
        <v>173</v>
      </c>
      <c r="G181" s="193"/>
      <c r="H181" s="193"/>
      <c r="I181" s="24" t="str">
        <f t="shared" ca="1" si="30"/>
        <v>LOCKED</v>
      </c>
      <c r="J181" s="15" t="str">
        <f t="shared" si="35"/>
        <v>B194Tie-ins and Approaches</v>
      </c>
      <c r="K181" s="16">
        <f>MATCH(J181,'Pay Items'!$K$1:$K$647,0)</f>
        <v>311</v>
      </c>
      <c r="L181" s="17" t="str">
        <f t="shared" ca="1" si="31"/>
        <v>G</v>
      </c>
      <c r="M181" s="17" t="str">
        <f t="shared" ca="1" si="32"/>
        <v>C2</v>
      </c>
      <c r="N181" s="17" t="str">
        <f t="shared" ca="1" si="33"/>
        <v>C2</v>
      </c>
    </row>
    <row r="182" spans="1:14" ht="30.2" customHeight="1" x14ac:dyDescent="0.2">
      <c r="A182" s="209" t="s">
        <v>1569</v>
      </c>
      <c r="B182" s="211" t="s">
        <v>684</v>
      </c>
      <c r="C182" s="196" t="s">
        <v>1566</v>
      </c>
      <c r="D182" s="197"/>
      <c r="E182" s="198" t="s">
        <v>180</v>
      </c>
      <c r="F182" s="199">
        <v>30</v>
      </c>
      <c r="G182" s="200"/>
      <c r="H182" s="201">
        <f t="shared" ref="H182:H184" si="42">ROUND(G182*F182,2)</f>
        <v>0</v>
      </c>
      <c r="I182" s="24" t="str">
        <f t="shared" ca="1" si="30"/>
        <v/>
      </c>
      <c r="J182" s="15" t="str">
        <f t="shared" si="35"/>
        <v>B195AType MS1tonne</v>
      </c>
      <c r="K182" s="16">
        <f>MATCH(J182,'Pay Items'!$K$1:$K$647,0)</f>
        <v>313</v>
      </c>
      <c r="L182" s="17" t="str">
        <f t="shared" ca="1" si="31"/>
        <v>F0</v>
      </c>
      <c r="M182" s="17" t="str">
        <f t="shared" ca="1" si="32"/>
        <v>C2</v>
      </c>
      <c r="N182" s="17" t="str">
        <f t="shared" ca="1" si="33"/>
        <v>C2</v>
      </c>
    </row>
    <row r="183" spans="1:14" ht="30.2" customHeight="1" x14ac:dyDescent="0.2">
      <c r="A183" s="209" t="s">
        <v>557</v>
      </c>
      <c r="B183" s="195" t="s">
        <v>1628</v>
      </c>
      <c r="C183" s="196" t="s">
        <v>1270</v>
      </c>
      <c r="D183" s="197" t="s">
        <v>1400</v>
      </c>
      <c r="E183" s="198"/>
      <c r="F183" s="192" t="s">
        <v>173</v>
      </c>
      <c r="G183" s="193"/>
      <c r="H183" s="193"/>
      <c r="I183" s="24" t="str">
        <f t="shared" ca="1" si="30"/>
        <v>LOCKED</v>
      </c>
      <c r="J183" s="15" t="str">
        <f t="shared" si="35"/>
        <v>B206Supply and Install Pavement Repair FabricCW 3140-R1</v>
      </c>
      <c r="K183" s="16">
        <f>MATCH(J183,'Pay Items'!$K$1:$K$647,0)</f>
        <v>325</v>
      </c>
      <c r="L183" s="17" t="str">
        <f t="shared" ca="1" si="31"/>
        <v>G</v>
      </c>
      <c r="M183" s="17" t="str">
        <f t="shared" ca="1" si="32"/>
        <v>C2</v>
      </c>
      <c r="N183" s="17" t="str">
        <f t="shared" ca="1" si="33"/>
        <v>C2</v>
      </c>
    </row>
    <row r="184" spans="1:14" ht="30.2" customHeight="1" x14ac:dyDescent="0.2">
      <c r="A184" s="209" t="s">
        <v>1266</v>
      </c>
      <c r="B184" s="203" t="s">
        <v>338</v>
      </c>
      <c r="C184" s="196" t="s">
        <v>1268</v>
      </c>
      <c r="D184" s="197"/>
      <c r="E184" s="198" t="s">
        <v>178</v>
      </c>
      <c r="F184" s="212">
        <v>300</v>
      </c>
      <c r="G184" s="200"/>
      <c r="H184" s="201">
        <f t="shared" si="42"/>
        <v>0</v>
      </c>
      <c r="I184" s="24" t="str">
        <f t="shared" ca="1" si="30"/>
        <v/>
      </c>
      <c r="J184" s="15" t="str">
        <f t="shared" si="35"/>
        <v>B206AType Am²</v>
      </c>
      <c r="K184" s="16">
        <f>MATCH(J184,'Pay Items'!$K$1:$K$647,0)</f>
        <v>326</v>
      </c>
      <c r="L184" s="17" t="str">
        <f t="shared" ca="1" si="31"/>
        <v>F0</v>
      </c>
      <c r="M184" s="17" t="str">
        <f t="shared" ca="1" si="32"/>
        <v>C2</v>
      </c>
      <c r="N184" s="17" t="str">
        <f t="shared" ca="1" si="33"/>
        <v>C2</v>
      </c>
    </row>
    <row r="185" spans="1:14" ht="30.2" customHeight="1" x14ac:dyDescent="0.2">
      <c r="A185" s="182"/>
      <c r="B185" s="213"/>
      <c r="C185" s="206" t="s">
        <v>199</v>
      </c>
      <c r="D185" s="207"/>
      <c r="E185" s="214"/>
      <c r="F185" s="192" t="s">
        <v>173</v>
      </c>
      <c r="G185" s="193"/>
      <c r="H185" s="193"/>
      <c r="I185" s="24" t="str">
        <f t="shared" ca="1" si="30"/>
        <v>LOCKED</v>
      </c>
      <c r="J185" s="15" t="str">
        <f t="shared" si="35"/>
        <v>JOINT AND CRACK SEALING</v>
      </c>
      <c r="K185" s="16">
        <f>MATCH(J185,'Pay Items'!$K$1:$K$647,0)</f>
        <v>434</v>
      </c>
      <c r="L185" s="17" t="str">
        <f t="shared" ca="1" si="31"/>
        <v>G</v>
      </c>
      <c r="M185" s="17" t="str">
        <f t="shared" ca="1" si="32"/>
        <v>C2</v>
      </c>
      <c r="N185" s="17" t="str">
        <f t="shared" ca="1" si="33"/>
        <v>C2</v>
      </c>
    </row>
    <row r="186" spans="1:14" ht="30.2" customHeight="1" x14ac:dyDescent="0.2">
      <c r="A186" s="194" t="s">
        <v>533</v>
      </c>
      <c r="B186" s="195" t="s">
        <v>1629</v>
      </c>
      <c r="C186" s="196" t="s">
        <v>98</v>
      </c>
      <c r="D186" s="197" t="s">
        <v>718</v>
      </c>
      <c r="E186" s="198" t="s">
        <v>182</v>
      </c>
      <c r="F186" s="212">
        <v>200</v>
      </c>
      <c r="G186" s="200"/>
      <c r="H186" s="201">
        <f>ROUND(G186*F186,2)</f>
        <v>0</v>
      </c>
      <c r="I186" s="24" t="str">
        <f t="shared" ca="1" si="30"/>
        <v/>
      </c>
      <c r="J186" s="15" t="str">
        <f t="shared" si="35"/>
        <v>D006Reflective Crack MaintenanceCW 3250-R7m</v>
      </c>
      <c r="K186" s="16">
        <f>MATCH(J186,'Pay Items'!$K$1:$K$647,0)</f>
        <v>440</v>
      </c>
      <c r="L186" s="17" t="str">
        <f t="shared" ca="1" si="31"/>
        <v>F0</v>
      </c>
      <c r="M186" s="17" t="str">
        <f t="shared" ca="1" si="32"/>
        <v>C2</v>
      </c>
      <c r="N186" s="17" t="str">
        <f t="shared" ca="1" si="33"/>
        <v>C2</v>
      </c>
    </row>
    <row r="187" spans="1:14" ht="39.950000000000003" customHeight="1" x14ac:dyDescent="0.2">
      <c r="A187" s="182"/>
      <c r="B187" s="213"/>
      <c r="C187" s="206" t="s">
        <v>200</v>
      </c>
      <c r="D187" s="207"/>
      <c r="E187" s="214"/>
      <c r="F187" s="192" t="s">
        <v>173</v>
      </c>
      <c r="G187" s="193"/>
      <c r="H187" s="193"/>
      <c r="I187" s="24" t="str">
        <f t="shared" ca="1" si="30"/>
        <v>LOCKED</v>
      </c>
      <c r="J187" s="15" t="str">
        <f t="shared" si="35"/>
        <v>ASSOCIATED DRAINAGE AND UNDERGROUND WORKS</v>
      </c>
      <c r="K187" s="16">
        <f>MATCH(J187,'Pay Items'!$K$1:$K$647,0)</f>
        <v>442</v>
      </c>
      <c r="L187" s="17" t="str">
        <f t="shared" ca="1" si="31"/>
        <v>G</v>
      </c>
      <c r="M187" s="17" t="str">
        <f t="shared" ca="1" si="32"/>
        <v>C2</v>
      </c>
      <c r="N187" s="17" t="str">
        <f t="shared" ca="1" si="33"/>
        <v>C2</v>
      </c>
    </row>
    <row r="188" spans="1:14" ht="30.2" customHeight="1" x14ac:dyDescent="0.2">
      <c r="A188" s="194" t="s">
        <v>224</v>
      </c>
      <c r="B188" s="195" t="s">
        <v>1630</v>
      </c>
      <c r="C188" s="196" t="s">
        <v>402</v>
      </c>
      <c r="D188" s="197" t="s">
        <v>2145</v>
      </c>
      <c r="E188" s="198"/>
      <c r="F188" s="192" t="s">
        <v>173</v>
      </c>
      <c r="G188" s="193"/>
      <c r="H188" s="193"/>
      <c r="I188" s="24" t="str">
        <f t="shared" ca="1" si="30"/>
        <v>LOCKED</v>
      </c>
      <c r="J188" s="15" t="str">
        <f t="shared" si="35"/>
        <v>E003Catch BasinCW 2130-R12, E17</v>
      </c>
      <c r="K188" s="16" t="e">
        <f>MATCH(J188,'Pay Items'!$K$1:$K$647,0)</f>
        <v>#N/A</v>
      </c>
      <c r="L188" s="17" t="str">
        <f t="shared" ca="1" si="31"/>
        <v>G</v>
      </c>
      <c r="M188" s="17" t="str">
        <f t="shared" ca="1" si="32"/>
        <v>C2</v>
      </c>
      <c r="N188" s="17" t="str">
        <f t="shared" ca="1" si="33"/>
        <v>C2</v>
      </c>
    </row>
    <row r="189" spans="1:14" ht="30.2" customHeight="1" x14ac:dyDescent="0.2">
      <c r="A189" s="194" t="s">
        <v>225</v>
      </c>
      <c r="B189" s="203" t="s">
        <v>338</v>
      </c>
      <c r="C189" s="196" t="s">
        <v>964</v>
      </c>
      <c r="D189" s="197"/>
      <c r="E189" s="198" t="s">
        <v>181</v>
      </c>
      <c r="F189" s="212">
        <v>1</v>
      </c>
      <c r="G189" s="200"/>
      <c r="H189" s="201">
        <f>ROUND(G189*F189,2)</f>
        <v>0</v>
      </c>
      <c r="I189" s="24" t="str">
        <f t="shared" ca="1" si="30"/>
        <v/>
      </c>
      <c r="J189" s="15" t="str">
        <f t="shared" si="35"/>
        <v>E004SD-024, 1200 mm deepeach</v>
      </c>
      <c r="K189" s="16">
        <f>MATCH(J189,'Pay Items'!$K$1:$K$647,0)</f>
        <v>444</v>
      </c>
      <c r="L189" s="17" t="str">
        <f t="shared" ca="1" si="31"/>
        <v>F0</v>
      </c>
      <c r="M189" s="17" t="str">
        <f t="shared" ca="1" si="32"/>
        <v>C2</v>
      </c>
      <c r="N189" s="17" t="str">
        <f t="shared" ca="1" si="33"/>
        <v>C2</v>
      </c>
    </row>
    <row r="190" spans="1:14" ht="30.2" customHeight="1" x14ac:dyDescent="0.2">
      <c r="A190" s="194" t="s">
        <v>227</v>
      </c>
      <c r="B190" s="195" t="s">
        <v>1631</v>
      </c>
      <c r="C190" s="196" t="s">
        <v>405</v>
      </c>
      <c r="D190" s="197" t="s">
        <v>2145</v>
      </c>
      <c r="E190" s="198"/>
      <c r="F190" s="192" t="s">
        <v>173</v>
      </c>
      <c r="G190" s="193"/>
      <c r="H190" s="193"/>
      <c r="I190" s="24" t="str">
        <f t="shared" ca="1" si="30"/>
        <v>LOCKED</v>
      </c>
      <c r="J190" s="15" t="str">
        <f t="shared" si="35"/>
        <v>E006Catch PitCW 2130-R12, E17</v>
      </c>
      <c r="K190" s="16" t="e">
        <f>MATCH(J190,'Pay Items'!$K$1:$K$647,0)</f>
        <v>#N/A</v>
      </c>
      <c r="L190" s="17" t="str">
        <f t="shared" ca="1" si="31"/>
        <v>G</v>
      </c>
      <c r="M190" s="17" t="str">
        <f t="shared" ca="1" si="32"/>
        <v>C2</v>
      </c>
      <c r="N190" s="17" t="str">
        <f t="shared" ca="1" si="33"/>
        <v>C2</v>
      </c>
    </row>
    <row r="191" spans="1:14" ht="30.2" customHeight="1" x14ac:dyDescent="0.2">
      <c r="A191" s="194" t="s">
        <v>228</v>
      </c>
      <c r="B191" s="203" t="s">
        <v>338</v>
      </c>
      <c r="C191" s="196" t="s">
        <v>406</v>
      </c>
      <c r="D191" s="197"/>
      <c r="E191" s="198" t="s">
        <v>181</v>
      </c>
      <c r="F191" s="212">
        <v>1</v>
      </c>
      <c r="G191" s="200"/>
      <c r="H191" s="201">
        <f>ROUND(G191*F191,2)</f>
        <v>0</v>
      </c>
      <c r="I191" s="24" t="str">
        <f t="shared" ca="1" si="30"/>
        <v/>
      </c>
      <c r="J191" s="15" t="str">
        <f t="shared" si="35"/>
        <v>E007SD-023each</v>
      </c>
      <c r="K191" s="16">
        <f>MATCH(J191,'Pay Items'!$K$1:$K$647,0)</f>
        <v>449</v>
      </c>
      <c r="L191" s="17" t="str">
        <f t="shared" ca="1" si="31"/>
        <v>F0</v>
      </c>
      <c r="M191" s="17" t="str">
        <f t="shared" ca="1" si="32"/>
        <v>C2</v>
      </c>
      <c r="N191" s="17" t="str">
        <f t="shared" ca="1" si="33"/>
        <v>C2</v>
      </c>
    </row>
    <row r="192" spans="1:14" ht="30.2" customHeight="1" x14ac:dyDescent="0.2">
      <c r="A192" s="194" t="s">
        <v>229</v>
      </c>
      <c r="B192" s="195" t="s">
        <v>1632</v>
      </c>
      <c r="C192" s="196" t="s">
        <v>407</v>
      </c>
      <c r="D192" s="197" t="s">
        <v>11</v>
      </c>
      <c r="E192" s="198"/>
      <c r="F192" s="192" t="s">
        <v>173</v>
      </c>
      <c r="G192" s="193"/>
      <c r="H192" s="193"/>
      <c r="I192" s="24" t="str">
        <f t="shared" ca="1" si="30"/>
        <v>LOCKED</v>
      </c>
      <c r="J192" s="15" t="str">
        <f t="shared" si="35"/>
        <v>E008Sewer ServiceCW 2130-R12</v>
      </c>
      <c r="K192" s="16">
        <f>MATCH(J192,'Pay Items'!$K$1:$K$647,0)</f>
        <v>455</v>
      </c>
      <c r="L192" s="17" t="str">
        <f t="shared" ca="1" si="31"/>
        <v>G</v>
      </c>
      <c r="M192" s="17" t="str">
        <f t="shared" ca="1" si="32"/>
        <v>C2</v>
      </c>
      <c r="N192" s="17" t="str">
        <f t="shared" ca="1" si="33"/>
        <v>C2</v>
      </c>
    </row>
    <row r="193" spans="1:14" ht="30.2" customHeight="1" x14ac:dyDescent="0.2">
      <c r="A193" s="194" t="s">
        <v>53</v>
      </c>
      <c r="B193" s="203" t="s">
        <v>338</v>
      </c>
      <c r="C193" s="196" t="s">
        <v>1633</v>
      </c>
      <c r="D193" s="197"/>
      <c r="E193" s="198"/>
      <c r="F193" s="192" t="s">
        <v>173</v>
      </c>
      <c r="G193" s="193"/>
      <c r="H193" s="193"/>
      <c r="I193" s="24" t="str">
        <f t="shared" ca="1" si="30"/>
        <v>LOCKED</v>
      </c>
      <c r="J193" s="15" t="str">
        <f t="shared" si="35"/>
        <v>E009250 mm, PVC</v>
      </c>
      <c r="K193" s="16" t="e">
        <f>MATCH(J193,'Pay Items'!$K$1:$K$647,0)</f>
        <v>#N/A</v>
      </c>
      <c r="L193" s="17" t="str">
        <f t="shared" ca="1" si="31"/>
        <v>G</v>
      </c>
      <c r="M193" s="17" t="str">
        <f t="shared" ca="1" si="32"/>
        <v>C2</v>
      </c>
      <c r="N193" s="17" t="str">
        <f t="shared" ca="1" si="33"/>
        <v>C2</v>
      </c>
    </row>
    <row r="194" spans="1:14" ht="39.950000000000003" customHeight="1" x14ac:dyDescent="0.2">
      <c r="A194" s="194" t="s">
        <v>54</v>
      </c>
      <c r="B194" s="211" t="s">
        <v>684</v>
      </c>
      <c r="C194" s="196" t="s">
        <v>1634</v>
      </c>
      <c r="D194" s="197"/>
      <c r="E194" s="198" t="s">
        <v>182</v>
      </c>
      <c r="F194" s="212">
        <v>5</v>
      </c>
      <c r="G194" s="200"/>
      <c r="H194" s="201">
        <f>ROUND(G194*F194,2)</f>
        <v>0</v>
      </c>
      <c r="I194" s="24" t="str">
        <f t="shared" ca="1" si="30"/>
        <v/>
      </c>
      <c r="J194" s="15" t="str">
        <f t="shared" si="35"/>
        <v>E010In a Trench, Class B Sand Bedding, Class 3 Backfillm</v>
      </c>
      <c r="K194" s="16" t="e">
        <f>MATCH(J194,'Pay Items'!$K$1:$K$647,0)</f>
        <v>#N/A</v>
      </c>
      <c r="L194" s="17" t="str">
        <f t="shared" ca="1" si="31"/>
        <v>F0</v>
      </c>
      <c r="M194" s="17" t="str">
        <f t="shared" ca="1" si="32"/>
        <v>C2</v>
      </c>
      <c r="N194" s="17" t="str">
        <f t="shared" ca="1" si="33"/>
        <v>C2</v>
      </c>
    </row>
    <row r="195" spans="1:14" ht="30.2" customHeight="1" x14ac:dyDescent="0.2">
      <c r="A195" s="194" t="s">
        <v>56</v>
      </c>
      <c r="B195" s="195" t="s">
        <v>1635</v>
      </c>
      <c r="C195" s="196" t="s">
        <v>592</v>
      </c>
      <c r="D195" s="197" t="s">
        <v>11</v>
      </c>
      <c r="E195" s="198" t="s">
        <v>182</v>
      </c>
      <c r="F195" s="212">
        <v>5</v>
      </c>
      <c r="G195" s="200"/>
      <c r="H195" s="201">
        <f>ROUND(G195*F195,2)</f>
        <v>0</v>
      </c>
      <c r="I195" s="24" t="str">
        <f t="shared" ca="1" si="30"/>
        <v/>
      </c>
      <c r="J195" s="15" t="str">
        <f t="shared" si="35"/>
        <v>E012Drainage Connection PipeCW 2130-R12m</v>
      </c>
      <c r="K195" s="16">
        <f>MATCH(J195,'Pay Items'!$K$1:$K$647,0)</f>
        <v>460</v>
      </c>
      <c r="L195" s="17" t="str">
        <f t="shared" ca="1" si="31"/>
        <v>F0</v>
      </c>
      <c r="M195" s="17" t="str">
        <f t="shared" ca="1" si="32"/>
        <v>C2</v>
      </c>
      <c r="N195" s="17" t="str">
        <f t="shared" ca="1" si="33"/>
        <v>C2</v>
      </c>
    </row>
    <row r="196" spans="1:14" ht="30.2" customHeight="1" x14ac:dyDescent="0.2">
      <c r="A196" s="194" t="s">
        <v>67</v>
      </c>
      <c r="B196" s="195" t="s">
        <v>1636</v>
      </c>
      <c r="C196" s="215" t="s">
        <v>1040</v>
      </c>
      <c r="D196" s="216" t="s">
        <v>1041</v>
      </c>
      <c r="E196" s="198"/>
      <c r="F196" s="192" t="s">
        <v>173</v>
      </c>
      <c r="G196" s="193"/>
      <c r="H196" s="193"/>
      <c r="I196" s="24" t="str">
        <f t="shared" ca="1" si="30"/>
        <v>LOCKED</v>
      </c>
      <c r="J196" s="15" t="str">
        <f t="shared" si="35"/>
        <v>E023Frames &amp; CoversCW 3210-R8</v>
      </c>
      <c r="K196" s="16">
        <f>MATCH(J196,'Pay Items'!$K$1:$K$647,0)</f>
        <v>509</v>
      </c>
      <c r="L196" s="17" t="str">
        <f t="shared" ca="1" si="31"/>
        <v>G</v>
      </c>
      <c r="M196" s="17" t="str">
        <f t="shared" ca="1" si="32"/>
        <v>C2</v>
      </c>
      <c r="N196" s="17" t="str">
        <f t="shared" ca="1" si="33"/>
        <v>C2</v>
      </c>
    </row>
    <row r="197" spans="1:14" ht="39.950000000000003" customHeight="1" x14ac:dyDescent="0.2">
      <c r="A197" s="194" t="s">
        <v>68</v>
      </c>
      <c r="B197" s="203" t="s">
        <v>338</v>
      </c>
      <c r="C197" s="217" t="s">
        <v>1191</v>
      </c>
      <c r="D197" s="197"/>
      <c r="E197" s="198" t="s">
        <v>181</v>
      </c>
      <c r="F197" s="212">
        <v>2</v>
      </c>
      <c r="G197" s="200"/>
      <c r="H197" s="201">
        <f t="shared" ref="H197:H198" si="43">ROUND(G197*F197,2)</f>
        <v>0</v>
      </c>
      <c r="I197" s="24" t="str">
        <f t="shared" ca="1" si="30"/>
        <v/>
      </c>
      <c r="J197" s="15" t="str">
        <f t="shared" si="35"/>
        <v>E024AP-006 - Standard Frame for Manhole and Catch Basineach</v>
      </c>
      <c r="K197" s="16">
        <f>MATCH(J197,'Pay Items'!$K$1:$K$647,0)</f>
        <v>510</v>
      </c>
      <c r="L197" s="17" t="str">
        <f t="shared" ca="1" si="31"/>
        <v>F0</v>
      </c>
      <c r="M197" s="17" t="str">
        <f t="shared" ca="1" si="32"/>
        <v>C2</v>
      </c>
      <c r="N197" s="17" t="str">
        <f t="shared" ca="1" si="33"/>
        <v>C2</v>
      </c>
    </row>
    <row r="198" spans="1:14" ht="39.950000000000003" customHeight="1" x14ac:dyDescent="0.2">
      <c r="A198" s="194" t="s">
        <v>69</v>
      </c>
      <c r="B198" s="203" t="s">
        <v>339</v>
      </c>
      <c r="C198" s="217" t="s">
        <v>1192</v>
      </c>
      <c r="D198" s="197"/>
      <c r="E198" s="198" t="s">
        <v>181</v>
      </c>
      <c r="F198" s="212">
        <v>2</v>
      </c>
      <c r="G198" s="200"/>
      <c r="H198" s="201">
        <f t="shared" si="43"/>
        <v>0</v>
      </c>
      <c r="I198" s="24" t="str">
        <f t="shared" ref="I198:I261" ca="1" si="44">IF(CELL("protect",$G198)=1, "LOCKED", "")</f>
        <v/>
      </c>
      <c r="J198" s="15" t="str">
        <f t="shared" si="35"/>
        <v>E025AP-007 - Standard Solid Cover for Standard Frameeach</v>
      </c>
      <c r="K198" s="16">
        <f>MATCH(J198,'Pay Items'!$K$1:$K$647,0)</f>
        <v>511</v>
      </c>
      <c r="L198" s="17" t="str">
        <f t="shared" ref="L198:L261" ca="1" si="45">CELL("format",$F198)</f>
        <v>F0</v>
      </c>
      <c r="M198" s="17" t="str">
        <f t="shared" ref="M198:M261" ca="1" si="46">CELL("format",$G198)</f>
        <v>C2</v>
      </c>
      <c r="N198" s="17" t="str">
        <f t="shared" ref="N198:N261" ca="1" si="47">CELL("format",$H198)</f>
        <v>C2</v>
      </c>
    </row>
    <row r="199" spans="1:14" ht="30.2" customHeight="1" x14ac:dyDescent="0.2">
      <c r="A199" s="194" t="s">
        <v>74</v>
      </c>
      <c r="B199" s="195" t="s">
        <v>1637</v>
      </c>
      <c r="C199" s="218" t="s">
        <v>409</v>
      </c>
      <c r="D199" s="197" t="s">
        <v>11</v>
      </c>
      <c r="E199" s="198"/>
      <c r="F199" s="192" t="s">
        <v>173</v>
      </c>
      <c r="G199" s="193"/>
      <c r="H199" s="193"/>
      <c r="I199" s="24" t="str">
        <f t="shared" ca="1" si="44"/>
        <v>LOCKED</v>
      </c>
      <c r="J199" s="15" t="str">
        <f t="shared" ref="J199:J262" si="48">CLEAN(CONCATENATE(TRIM($A199),TRIM($C199),IF(LEFT($D199)&lt;&gt;"E",TRIM($D199),),TRIM($E199)))</f>
        <v>E032Connecting to Existing ManholeCW 2130-R12</v>
      </c>
      <c r="K199" s="16">
        <f>MATCH(J199,'Pay Items'!$K$1:$K$647,0)</f>
        <v>522</v>
      </c>
      <c r="L199" s="17" t="str">
        <f t="shared" ca="1" si="45"/>
        <v>G</v>
      </c>
      <c r="M199" s="17" t="str">
        <f t="shared" ca="1" si="46"/>
        <v>C2</v>
      </c>
      <c r="N199" s="17" t="str">
        <f t="shared" ca="1" si="47"/>
        <v>C2</v>
      </c>
    </row>
    <row r="200" spans="1:14" ht="30.2" customHeight="1" x14ac:dyDescent="0.2">
      <c r="A200" s="194" t="s">
        <v>75</v>
      </c>
      <c r="B200" s="203" t="s">
        <v>338</v>
      </c>
      <c r="C200" s="218" t="s">
        <v>971</v>
      </c>
      <c r="D200" s="197"/>
      <c r="E200" s="198" t="s">
        <v>181</v>
      </c>
      <c r="F200" s="212">
        <v>1</v>
      </c>
      <c r="G200" s="200"/>
      <c r="H200" s="201">
        <f>ROUND(G200*F200,2)</f>
        <v>0</v>
      </c>
      <c r="I200" s="24" t="str">
        <f t="shared" ca="1" si="44"/>
        <v/>
      </c>
      <c r="J200" s="15" t="str">
        <f t="shared" si="48"/>
        <v>E033250 mm Catch Basin Leadeach</v>
      </c>
      <c r="K200" s="16">
        <f>MATCH(J200,'Pay Items'!$K$1:$K$647,0)</f>
        <v>525</v>
      </c>
      <c r="L200" s="17" t="str">
        <f t="shared" ca="1" si="45"/>
        <v>F0</v>
      </c>
      <c r="M200" s="17" t="str">
        <f t="shared" ca="1" si="46"/>
        <v>C2</v>
      </c>
      <c r="N200" s="17" t="str">
        <f t="shared" ca="1" si="47"/>
        <v>C2</v>
      </c>
    </row>
    <row r="201" spans="1:14" ht="30.2" customHeight="1" x14ac:dyDescent="0.2">
      <c r="A201" s="194" t="s">
        <v>76</v>
      </c>
      <c r="B201" s="195" t="s">
        <v>1638</v>
      </c>
      <c r="C201" s="218" t="s">
        <v>410</v>
      </c>
      <c r="D201" s="197" t="s">
        <v>11</v>
      </c>
      <c r="E201" s="198"/>
      <c r="F201" s="192" t="s">
        <v>173</v>
      </c>
      <c r="G201" s="193"/>
      <c r="H201" s="193"/>
      <c r="I201" s="24" t="str">
        <f t="shared" ca="1" si="44"/>
        <v>LOCKED</v>
      </c>
      <c r="J201" s="15" t="str">
        <f t="shared" si="48"/>
        <v>E034Connecting to Existing Catch BasinCW 2130-R12</v>
      </c>
      <c r="K201" s="16">
        <f>MATCH(J201,'Pay Items'!$K$1:$K$647,0)</f>
        <v>526</v>
      </c>
      <c r="L201" s="17" t="str">
        <f t="shared" ca="1" si="45"/>
        <v>G</v>
      </c>
      <c r="M201" s="17" t="str">
        <f t="shared" ca="1" si="46"/>
        <v>C2</v>
      </c>
      <c r="N201" s="17" t="str">
        <f t="shared" ca="1" si="47"/>
        <v>C2</v>
      </c>
    </row>
    <row r="202" spans="1:14" ht="30.2" customHeight="1" x14ac:dyDescent="0.2">
      <c r="A202" s="194" t="s">
        <v>77</v>
      </c>
      <c r="B202" s="203" t="s">
        <v>338</v>
      </c>
      <c r="C202" s="218" t="s">
        <v>973</v>
      </c>
      <c r="D202" s="197"/>
      <c r="E202" s="198" t="s">
        <v>181</v>
      </c>
      <c r="F202" s="212">
        <v>1</v>
      </c>
      <c r="G202" s="200"/>
      <c r="H202" s="201">
        <f>ROUND(G202*F202,2)</f>
        <v>0</v>
      </c>
      <c r="I202" s="24" t="str">
        <f t="shared" ca="1" si="44"/>
        <v/>
      </c>
      <c r="J202" s="15" t="str">
        <f t="shared" si="48"/>
        <v>E035250 mm Drainage Connection Pipeeach</v>
      </c>
      <c r="K202" s="16">
        <f>MATCH(J202,'Pay Items'!$K$1:$K$647,0)</f>
        <v>529</v>
      </c>
      <c r="L202" s="17" t="str">
        <f t="shared" ca="1" si="45"/>
        <v>F0</v>
      </c>
      <c r="M202" s="17" t="str">
        <f t="shared" ca="1" si="46"/>
        <v>C2</v>
      </c>
      <c r="N202" s="17" t="str">
        <f t="shared" ca="1" si="47"/>
        <v>C2</v>
      </c>
    </row>
    <row r="203" spans="1:14" ht="39.950000000000003" customHeight="1" x14ac:dyDescent="0.2">
      <c r="A203" s="194" t="s">
        <v>0</v>
      </c>
      <c r="B203" s="195" t="s">
        <v>1639</v>
      </c>
      <c r="C203" s="196" t="s">
        <v>1</v>
      </c>
      <c r="D203" s="197" t="s">
        <v>1562</v>
      </c>
      <c r="E203" s="198" t="s">
        <v>181</v>
      </c>
      <c r="F203" s="212">
        <v>1</v>
      </c>
      <c r="G203" s="200"/>
      <c r="H203" s="201">
        <f t="shared" ref="H203" si="49">ROUND(G203*F203,2)</f>
        <v>0</v>
      </c>
      <c r="I203" s="24" t="str">
        <f t="shared" ca="1" si="44"/>
        <v/>
      </c>
      <c r="J203" s="15" t="str">
        <f t="shared" si="48"/>
        <v>E050ACatch Basin CleaningCW 2140-R5each</v>
      </c>
      <c r="K203" s="16">
        <f>MATCH(J203,'Pay Items'!$K$1:$K$647,0)</f>
        <v>555</v>
      </c>
      <c r="L203" s="17" t="str">
        <f t="shared" ca="1" si="45"/>
        <v>F0</v>
      </c>
      <c r="M203" s="17" t="str">
        <f t="shared" ca="1" si="46"/>
        <v>C2</v>
      </c>
      <c r="N203" s="17" t="str">
        <f t="shared" ca="1" si="47"/>
        <v>C2</v>
      </c>
    </row>
    <row r="204" spans="1:14" ht="30.2" customHeight="1" x14ac:dyDescent="0.2">
      <c r="A204" s="182"/>
      <c r="B204" s="219"/>
      <c r="C204" s="206" t="s">
        <v>201</v>
      </c>
      <c r="D204" s="207"/>
      <c r="E204" s="214"/>
      <c r="F204" s="192" t="s">
        <v>173</v>
      </c>
      <c r="G204" s="193"/>
      <c r="H204" s="193"/>
      <c r="I204" s="24" t="str">
        <f t="shared" ca="1" si="44"/>
        <v>LOCKED</v>
      </c>
      <c r="J204" s="15" t="str">
        <f t="shared" si="48"/>
        <v>ADJUSTMENTS</v>
      </c>
      <c r="K204" s="16">
        <f>MATCH(J204,'Pay Items'!$K$1:$K$647,0)</f>
        <v>587</v>
      </c>
      <c r="L204" s="17" t="str">
        <f t="shared" ca="1" si="45"/>
        <v>G</v>
      </c>
      <c r="M204" s="17" t="str">
        <f t="shared" ca="1" si="46"/>
        <v>C2</v>
      </c>
      <c r="N204" s="17" t="str">
        <f t="shared" ca="1" si="47"/>
        <v>C2</v>
      </c>
    </row>
    <row r="205" spans="1:14" ht="39.950000000000003" customHeight="1" x14ac:dyDescent="0.2">
      <c r="A205" s="194" t="s">
        <v>230</v>
      </c>
      <c r="B205" s="195" t="s">
        <v>1640</v>
      </c>
      <c r="C205" s="217" t="s">
        <v>1042</v>
      </c>
      <c r="D205" s="216" t="s">
        <v>1041</v>
      </c>
      <c r="E205" s="198" t="s">
        <v>181</v>
      </c>
      <c r="F205" s="212">
        <v>4</v>
      </c>
      <c r="G205" s="200"/>
      <c r="H205" s="201">
        <f>ROUND(G205*F205,2)</f>
        <v>0</v>
      </c>
      <c r="I205" s="24" t="str">
        <f t="shared" ca="1" si="44"/>
        <v/>
      </c>
      <c r="J205" s="15" t="str">
        <f t="shared" si="48"/>
        <v>F001Adjustment of Manholes/Catch Basins FramesCW 3210-R8each</v>
      </c>
      <c r="K205" s="16">
        <f>MATCH(J205,'Pay Items'!$K$1:$K$647,0)</f>
        <v>588</v>
      </c>
      <c r="L205" s="17" t="str">
        <f t="shared" ca="1" si="45"/>
        <v>F0</v>
      </c>
      <c r="M205" s="17" t="str">
        <f t="shared" ca="1" si="46"/>
        <v>C2</v>
      </c>
      <c r="N205" s="17" t="str">
        <f t="shared" ca="1" si="47"/>
        <v>C2</v>
      </c>
    </row>
    <row r="206" spans="1:14" ht="30.2" customHeight="1" x14ac:dyDescent="0.2">
      <c r="A206" s="194" t="s">
        <v>231</v>
      </c>
      <c r="B206" s="195" t="s">
        <v>1641</v>
      </c>
      <c r="C206" s="196" t="s">
        <v>669</v>
      </c>
      <c r="D206" s="197" t="s">
        <v>11</v>
      </c>
      <c r="E206" s="198"/>
      <c r="F206" s="192" t="s">
        <v>173</v>
      </c>
      <c r="G206" s="193"/>
      <c r="H206" s="193"/>
      <c r="I206" s="24" t="str">
        <f t="shared" ca="1" si="44"/>
        <v>LOCKED</v>
      </c>
      <c r="J206" s="15" t="str">
        <f t="shared" si="48"/>
        <v>F002Replacing Existing RisersCW 2130-R12</v>
      </c>
      <c r="K206" s="16">
        <f>MATCH(J206,'Pay Items'!$K$1:$K$647,0)</f>
        <v>589</v>
      </c>
      <c r="L206" s="17" t="str">
        <f t="shared" ca="1" si="45"/>
        <v>G</v>
      </c>
      <c r="M206" s="17" t="str">
        <f t="shared" ca="1" si="46"/>
        <v>C2</v>
      </c>
      <c r="N206" s="17" t="str">
        <f t="shared" ca="1" si="47"/>
        <v>C2</v>
      </c>
    </row>
    <row r="207" spans="1:14" ht="30.2" customHeight="1" x14ac:dyDescent="0.2">
      <c r="A207" s="194" t="s">
        <v>670</v>
      </c>
      <c r="B207" s="203" t="s">
        <v>338</v>
      </c>
      <c r="C207" s="196" t="s">
        <v>680</v>
      </c>
      <c r="D207" s="197"/>
      <c r="E207" s="198" t="s">
        <v>183</v>
      </c>
      <c r="F207" s="221">
        <v>0.3</v>
      </c>
      <c r="G207" s="200"/>
      <c r="H207" s="201">
        <f>ROUND(G207*F207,2)</f>
        <v>0</v>
      </c>
      <c r="I207" s="24" t="str">
        <f t="shared" ca="1" si="44"/>
        <v/>
      </c>
      <c r="J207" s="15" t="str">
        <f t="shared" si="48"/>
        <v>F002APre-cast Concrete Risersvert. m</v>
      </c>
      <c r="K207" s="16">
        <f>MATCH(J207,'Pay Items'!$K$1:$K$647,0)</f>
        <v>590</v>
      </c>
      <c r="L207" s="17" t="str">
        <f t="shared" ca="1" si="45"/>
        <v>F1</v>
      </c>
      <c r="M207" s="17" t="str">
        <f t="shared" ca="1" si="46"/>
        <v>C2</v>
      </c>
      <c r="N207" s="17" t="str">
        <f t="shared" ca="1" si="47"/>
        <v>C2</v>
      </c>
    </row>
    <row r="208" spans="1:14" ht="30.2" customHeight="1" x14ac:dyDescent="0.2">
      <c r="A208" s="194" t="s">
        <v>232</v>
      </c>
      <c r="B208" s="195" t="s">
        <v>1642</v>
      </c>
      <c r="C208" s="217" t="s">
        <v>1198</v>
      </c>
      <c r="D208" s="216" t="s">
        <v>1041</v>
      </c>
      <c r="E208" s="198"/>
      <c r="F208" s="192" t="s">
        <v>173</v>
      </c>
      <c r="G208" s="193"/>
      <c r="H208" s="193"/>
      <c r="I208" s="24" t="str">
        <f t="shared" ca="1" si="44"/>
        <v>LOCKED</v>
      </c>
      <c r="J208" s="15" t="str">
        <f t="shared" si="48"/>
        <v>F003Lifter Rings (AP-010)CW 3210-R8</v>
      </c>
      <c r="K208" s="16">
        <f>MATCH(J208,'Pay Items'!$K$1:$K$647,0)</f>
        <v>593</v>
      </c>
      <c r="L208" s="17" t="str">
        <f t="shared" ca="1" si="45"/>
        <v>G</v>
      </c>
      <c r="M208" s="17" t="str">
        <f t="shared" ca="1" si="46"/>
        <v>C2</v>
      </c>
      <c r="N208" s="17" t="str">
        <f t="shared" ca="1" si="47"/>
        <v>C2</v>
      </c>
    </row>
    <row r="209" spans="1:14" ht="30.2" customHeight="1" x14ac:dyDescent="0.2">
      <c r="A209" s="194" t="s">
        <v>234</v>
      </c>
      <c r="B209" s="203" t="s">
        <v>338</v>
      </c>
      <c r="C209" s="196" t="s">
        <v>864</v>
      </c>
      <c r="D209" s="197"/>
      <c r="E209" s="198" t="s">
        <v>181</v>
      </c>
      <c r="F209" s="212">
        <v>1</v>
      </c>
      <c r="G209" s="200"/>
      <c r="H209" s="201">
        <f t="shared" ref="H209:H213" si="50">ROUND(G209*F209,2)</f>
        <v>0</v>
      </c>
      <c r="I209" s="24" t="str">
        <f t="shared" ca="1" si="44"/>
        <v/>
      </c>
      <c r="J209" s="15" t="str">
        <f t="shared" si="48"/>
        <v>F00551 mmeach</v>
      </c>
      <c r="K209" s="16">
        <f>MATCH(J209,'Pay Items'!$K$1:$K$647,0)</f>
        <v>595</v>
      </c>
      <c r="L209" s="17" t="str">
        <f t="shared" ca="1" si="45"/>
        <v>F0</v>
      </c>
      <c r="M209" s="17" t="str">
        <f t="shared" ca="1" si="46"/>
        <v>C2</v>
      </c>
      <c r="N209" s="17" t="str">
        <f t="shared" ca="1" si="47"/>
        <v>C2</v>
      </c>
    </row>
    <row r="210" spans="1:14" ht="30.2" customHeight="1" x14ac:dyDescent="0.2">
      <c r="A210" s="194" t="s">
        <v>237</v>
      </c>
      <c r="B210" s="195" t="s">
        <v>1643</v>
      </c>
      <c r="C210" s="196" t="s">
        <v>585</v>
      </c>
      <c r="D210" s="216" t="s">
        <v>1041</v>
      </c>
      <c r="E210" s="198" t="s">
        <v>181</v>
      </c>
      <c r="F210" s="212">
        <v>2</v>
      </c>
      <c r="G210" s="200"/>
      <c r="H210" s="201">
        <f t="shared" si="50"/>
        <v>0</v>
      </c>
      <c r="I210" s="24" t="str">
        <f t="shared" ca="1" si="44"/>
        <v/>
      </c>
      <c r="J210" s="15" t="str">
        <f t="shared" si="48"/>
        <v>F009Adjustment of Valve BoxesCW 3210-R8each</v>
      </c>
      <c r="K210" s="16">
        <f>MATCH(J210,'Pay Items'!$K$1:$K$647,0)</f>
        <v>598</v>
      </c>
      <c r="L210" s="17" t="str">
        <f t="shared" ca="1" si="45"/>
        <v>F0</v>
      </c>
      <c r="M210" s="17" t="str">
        <f t="shared" ca="1" si="46"/>
        <v>C2</v>
      </c>
      <c r="N210" s="17" t="str">
        <f t="shared" ca="1" si="47"/>
        <v>C2</v>
      </c>
    </row>
    <row r="211" spans="1:14" ht="30.2" customHeight="1" x14ac:dyDescent="0.2">
      <c r="A211" s="194" t="s">
        <v>445</v>
      </c>
      <c r="B211" s="195" t="s">
        <v>1644</v>
      </c>
      <c r="C211" s="196" t="s">
        <v>587</v>
      </c>
      <c r="D211" s="216" t="s">
        <v>1041</v>
      </c>
      <c r="E211" s="198" t="s">
        <v>181</v>
      </c>
      <c r="F211" s="212">
        <v>1</v>
      </c>
      <c r="G211" s="200"/>
      <c r="H211" s="201">
        <f t="shared" si="50"/>
        <v>0</v>
      </c>
      <c r="I211" s="24" t="str">
        <f t="shared" ca="1" si="44"/>
        <v/>
      </c>
      <c r="J211" s="15" t="str">
        <f t="shared" si="48"/>
        <v>F010Valve Box ExtensionsCW 3210-R8each</v>
      </c>
      <c r="K211" s="16">
        <f>MATCH(J211,'Pay Items'!$K$1:$K$647,0)</f>
        <v>599</v>
      </c>
      <c r="L211" s="17" t="str">
        <f t="shared" ca="1" si="45"/>
        <v>F0</v>
      </c>
      <c r="M211" s="17" t="str">
        <f t="shared" ca="1" si="46"/>
        <v>C2</v>
      </c>
      <c r="N211" s="17" t="str">
        <f t="shared" ca="1" si="47"/>
        <v>C2</v>
      </c>
    </row>
    <row r="212" spans="1:14" ht="30.2" customHeight="1" x14ac:dyDescent="0.2">
      <c r="A212" s="194" t="s">
        <v>238</v>
      </c>
      <c r="B212" s="195" t="s">
        <v>1645</v>
      </c>
      <c r="C212" s="196" t="s">
        <v>586</v>
      </c>
      <c r="D212" s="216" t="s">
        <v>1041</v>
      </c>
      <c r="E212" s="198" t="s">
        <v>181</v>
      </c>
      <c r="F212" s="212">
        <v>1</v>
      </c>
      <c r="G212" s="200"/>
      <c r="H212" s="201">
        <f t="shared" si="50"/>
        <v>0</v>
      </c>
      <c r="I212" s="24" t="str">
        <f t="shared" ca="1" si="44"/>
        <v/>
      </c>
      <c r="J212" s="15" t="str">
        <f t="shared" si="48"/>
        <v>F011Adjustment of Curb Stop BoxesCW 3210-R8each</v>
      </c>
      <c r="K212" s="16">
        <f>MATCH(J212,'Pay Items'!$K$1:$K$647,0)</f>
        <v>600</v>
      </c>
      <c r="L212" s="17" t="str">
        <f t="shared" ca="1" si="45"/>
        <v>F0</v>
      </c>
      <c r="M212" s="17" t="str">
        <f t="shared" ca="1" si="46"/>
        <v>C2</v>
      </c>
      <c r="N212" s="17" t="str">
        <f t="shared" ca="1" si="47"/>
        <v>C2</v>
      </c>
    </row>
    <row r="213" spans="1:14" ht="30.2" customHeight="1" x14ac:dyDescent="0.2">
      <c r="A213" s="222" t="s">
        <v>241</v>
      </c>
      <c r="B213" s="223" t="s">
        <v>1646</v>
      </c>
      <c r="C213" s="217" t="s">
        <v>588</v>
      </c>
      <c r="D213" s="216" t="s">
        <v>1041</v>
      </c>
      <c r="E213" s="224" t="s">
        <v>181</v>
      </c>
      <c r="F213" s="225">
        <v>1</v>
      </c>
      <c r="G213" s="226"/>
      <c r="H213" s="227">
        <f t="shared" si="50"/>
        <v>0</v>
      </c>
      <c r="I213" s="24" t="str">
        <f t="shared" ca="1" si="44"/>
        <v/>
      </c>
      <c r="J213" s="15" t="str">
        <f t="shared" si="48"/>
        <v>F018Curb Stop ExtensionsCW 3210-R8each</v>
      </c>
      <c r="K213" s="16">
        <f>MATCH(J213,'Pay Items'!$K$1:$K$647,0)</f>
        <v>601</v>
      </c>
      <c r="L213" s="17" t="str">
        <f t="shared" ca="1" si="45"/>
        <v>F0</v>
      </c>
      <c r="M213" s="17" t="str">
        <f t="shared" ca="1" si="46"/>
        <v>C2</v>
      </c>
      <c r="N213" s="17" t="str">
        <f t="shared" ca="1" si="47"/>
        <v>C2</v>
      </c>
    </row>
    <row r="214" spans="1:14" ht="30.2" customHeight="1" x14ac:dyDescent="0.2">
      <c r="A214" s="182"/>
      <c r="B214" s="205"/>
      <c r="C214" s="206" t="s">
        <v>202</v>
      </c>
      <c r="D214" s="207"/>
      <c r="E214" s="208"/>
      <c r="F214" s="192" t="s">
        <v>173</v>
      </c>
      <c r="G214" s="193"/>
      <c r="H214" s="193"/>
      <c r="I214" s="24" t="str">
        <f t="shared" ca="1" si="44"/>
        <v>LOCKED</v>
      </c>
      <c r="J214" s="15" t="str">
        <f t="shared" si="48"/>
        <v>LANDSCAPING</v>
      </c>
      <c r="K214" s="16">
        <f>MATCH(J214,'Pay Items'!$K$1:$K$647,0)</f>
        <v>616</v>
      </c>
      <c r="L214" s="17" t="str">
        <f t="shared" ca="1" si="45"/>
        <v>G</v>
      </c>
      <c r="M214" s="17" t="str">
        <f t="shared" ca="1" si="46"/>
        <v>C2</v>
      </c>
      <c r="N214" s="17" t="str">
        <f t="shared" ca="1" si="47"/>
        <v>C2</v>
      </c>
    </row>
    <row r="215" spans="1:14" ht="30.2" customHeight="1" x14ac:dyDescent="0.2">
      <c r="A215" s="209" t="s">
        <v>242</v>
      </c>
      <c r="B215" s="195" t="s">
        <v>1647</v>
      </c>
      <c r="C215" s="196" t="s">
        <v>147</v>
      </c>
      <c r="D215" s="197" t="s">
        <v>1513</v>
      </c>
      <c r="E215" s="198"/>
      <c r="F215" s="192" t="s">
        <v>173</v>
      </c>
      <c r="G215" s="193"/>
      <c r="H215" s="193"/>
      <c r="I215" s="24" t="str">
        <f t="shared" ca="1" si="44"/>
        <v>LOCKED</v>
      </c>
      <c r="J215" s="15" t="str">
        <f t="shared" si="48"/>
        <v>G001SoddingCW 3510-R10</v>
      </c>
      <c r="K215" s="16">
        <f>MATCH(J215,'Pay Items'!$K$1:$K$647,0)</f>
        <v>617</v>
      </c>
      <c r="L215" s="17" t="str">
        <f t="shared" ca="1" si="45"/>
        <v>G</v>
      </c>
      <c r="M215" s="17" t="str">
        <f t="shared" ca="1" si="46"/>
        <v>C2</v>
      </c>
      <c r="N215" s="17" t="str">
        <f t="shared" ca="1" si="47"/>
        <v>C2</v>
      </c>
    </row>
    <row r="216" spans="1:14" ht="30.2" customHeight="1" x14ac:dyDescent="0.2">
      <c r="A216" s="209" t="s">
        <v>243</v>
      </c>
      <c r="B216" s="203" t="s">
        <v>338</v>
      </c>
      <c r="C216" s="196" t="s">
        <v>867</v>
      </c>
      <c r="D216" s="197"/>
      <c r="E216" s="198" t="s">
        <v>178</v>
      </c>
      <c r="F216" s="199">
        <v>40</v>
      </c>
      <c r="G216" s="200"/>
      <c r="H216" s="201">
        <f>ROUND(G216*F216,2)</f>
        <v>0</v>
      </c>
      <c r="I216" s="24" t="str">
        <f t="shared" ca="1" si="44"/>
        <v/>
      </c>
      <c r="J216" s="15" t="str">
        <f t="shared" si="48"/>
        <v>G002width &lt; 600 mmm²</v>
      </c>
      <c r="K216" s="16">
        <f>MATCH(J216,'Pay Items'!$K$1:$K$647,0)</f>
        <v>618</v>
      </c>
      <c r="L216" s="17" t="str">
        <f t="shared" ca="1" si="45"/>
        <v>F0</v>
      </c>
      <c r="M216" s="17" t="str">
        <f t="shared" ca="1" si="46"/>
        <v>C2</v>
      </c>
      <c r="N216" s="17" t="str">
        <f t="shared" ca="1" si="47"/>
        <v>C2</v>
      </c>
    </row>
    <row r="217" spans="1:14" ht="30.2" customHeight="1" x14ac:dyDescent="0.2">
      <c r="A217" s="209" t="s">
        <v>244</v>
      </c>
      <c r="B217" s="203" t="s">
        <v>339</v>
      </c>
      <c r="C217" s="196" t="s">
        <v>868</v>
      </c>
      <c r="D217" s="197"/>
      <c r="E217" s="198" t="s">
        <v>178</v>
      </c>
      <c r="F217" s="199">
        <v>500</v>
      </c>
      <c r="G217" s="200"/>
      <c r="H217" s="201">
        <f>ROUND(G217*F217,2)</f>
        <v>0</v>
      </c>
      <c r="I217" s="24" t="str">
        <f t="shared" ca="1" si="44"/>
        <v/>
      </c>
      <c r="J217" s="15" t="str">
        <f t="shared" si="48"/>
        <v>G003width &gt; or = 600 mmm²</v>
      </c>
      <c r="K217" s="16">
        <f>MATCH(J217,'Pay Items'!$K$1:$K$647,0)</f>
        <v>619</v>
      </c>
      <c r="L217" s="17" t="str">
        <f t="shared" ca="1" si="45"/>
        <v>F0</v>
      </c>
      <c r="M217" s="17" t="str">
        <f t="shared" ca="1" si="46"/>
        <v>C2</v>
      </c>
      <c r="N217" s="17" t="str">
        <f t="shared" ca="1" si="47"/>
        <v>C2</v>
      </c>
    </row>
    <row r="218" spans="1:14" ht="9.75" customHeight="1" x14ac:dyDescent="0.2">
      <c r="A218" s="182"/>
      <c r="B218" s="189"/>
      <c r="C218" s="190"/>
      <c r="D218" s="191"/>
      <c r="E218" s="192"/>
      <c r="F218" s="192"/>
      <c r="G218" s="193"/>
      <c r="H218" s="193"/>
      <c r="I218" s="24" t="str">
        <f t="shared" ca="1" si="44"/>
        <v>LOCKED</v>
      </c>
      <c r="J218" s="15" t="str">
        <f t="shared" si="48"/>
        <v/>
      </c>
      <c r="K218" s="16" t="e">
        <f>MATCH(J218,'Pay Items'!$K$1:$K$647,0)</f>
        <v>#N/A</v>
      </c>
      <c r="L218" s="17" t="str">
        <f t="shared" ca="1" si="45"/>
        <v>G</v>
      </c>
      <c r="M218" s="17" t="str">
        <f t="shared" ca="1" si="46"/>
        <v>C2</v>
      </c>
      <c r="N218" s="17" t="str">
        <f t="shared" ca="1" si="47"/>
        <v>C2</v>
      </c>
    </row>
    <row r="219" spans="1:14" s="188" customFormat="1" ht="39.950000000000003" customHeight="1" thickBot="1" x14ac:dyDescent="0.25">
      <c r="A219" s="236"/>
      <c r="B219" s="235" t="s">
        <v>356</v>
      </c>
      <c r="C219" s="425" t="str">
        <f>C146</f>
        <v>MINOR REHABILITATION:  ALENBROOK BAY (SOUTH LEG) - END TO OAKDALE DRIVE</v>
      </c>
      <c r="D219" s="431"/>
      <c r="E219" s="431"/>
      <c r="F219" s="432"/>
      <c r="G219" s="236" t="s">
        <v>1624</v>
      </c>
      <c r="H219" s="236">
        <f>SUM(H146:H218)</f>
        <v>0</v>
      </c>
      <c r="I219" s="24" t="str">
        <f t="shared" ca="1" si="44"/>
        <v>LOCKED</v>
      </c>
      <c r="J219" s="15" t="str">
        <f t="shared" si="48"/>
        <v>MINOR REHABILITATION: ALENBROOK BAY (SOUTH LEG) - END TO OAKDALE DRIVE</v>
      </c>
      <c r="K219" s="16" t="e">
        <f>MATCH(J219,'Pay Items'!$K$1:$K$647,0)</f>
        <v>#N/A</v>
      </c>
      <c r="L219" s="17" t="str">
        <f t="shared" ca="1" si="45"/>
        <v>G</v>
      </c>
      <c r="M219" s="17" t="str">
        <f t="shared" ca="1" si="46"/>
        <v>C2</v>
      </c>
      <c r="N219" s="17" t="str">
        <f t="shared" ca="1" si="47"/>
        <v>C2</v>
      </c>
    </row>
    <row r="220" spans="1:14" s="188" customFormat="1" ht="39.950000000000003" customHeight="1" thickTop="1" x14ac:dyDescent="0.2">
      <c r="A220" s="185"/>
      <c r="B220" s="186" t="s">
        <v>38</v>
      </c>
      <c r="C220" s="416" t="s">
        <v>1648</v>
      </c>
      <c r="D220" s="417"/>
      <c r="E220" s="417"/>
      <c r="F220" s="418"/>
      <c r="G220" s="185"/>
      <c r="H220" s="187"/>
      <c r="I220" s="24" t="str">
        <f t="shared" ca="1" si="44"/>
        <v>LOCKED</v>
      </c>
      <c r="J220" s="15" t="str">
        <f t="shared" si="48"/>
        <v>MAJOR REHABILITATION: BELLAVISTA CRESCENT - ROGAN DRIVE TO VOYAGEUR AVENUE</v>
      </c>
      <c r="K220" s="16" t="e">
        <f>MATCH(J220,'Pay Items'!$K$1:$K$647,0)</f>
        <v>#N/A</v>
      </c>
      <c r="L220" s="17" t="str">
        <f t="shared" ca="1" si="45"/>
        <v>G</v>
      </c>
      <c r="M220" s="17" t="str">
        <f t="shared" ca="1" si="46"/>
        <v>C2</v>
      </c>
      <c r="N220" s="17" t="str">
        <f t="shared" ca="1" si="47"/>
        <v>C2</v>
      </c>
    </row>
    <row r="221" spans="1:14" s="188" customFormat="1" ht="30.2" customHeight="1" x14ac:dyDescent="0.2">
      <c r="A221" s="182"/>
      <c r="B221" s="189"/>
      <c r="C221" s="190" t="s">
        <v>196</v>
      </c>
      <c r="D221" s="191"/>
      <c r="E221" s="192" t="s">
        <v>173</v>
      </c>
      <c r="F221" s="192" t="s">
        <v>173</v>
      </c>
      <c r="G221" s="193" t="s">
        <v>173</v>
      </c>
      <c r="H221" s="193"/>
      <c r="I221" s="24" t="str">
        <f t="shared" ca="1" si="44"/>
        <v>LOCKED</v>
      </c>
      <c r="J221" s="15" t="str">
        <f t="shared" si="48"/>
        <v>EARTH AND BASE WORKS</v>
      </c>
      <c r="K221" s="16">
        <f>MATCH(J221,'Pay Items'!$K$1:$K$647,0)</f>
        <v>3</v>
      </c>
      <c r="L221" s="17" t="str">
        <f t="shared" ca="1" si="45"/>
        <v>G</v>
      </c>
      <c r="M221" s="17" t="str">
        <f t="shared" ca="1" si="46"/>
        <v>C2</v>
      </c>
      <c r="N221" s="17" t="str">
        <f t="shared" ca="1" si="47"/>
        <v>C2</v>
      </c>
    </row>
    <row r="222" spans="1:14" s="188" customFormat="1" ht="30.2" customHeight="1" x14ac:dyDescent="0.2">
      <c r="A222" s="194" t="s">
        <v>426</v>
      </c>
      <c r="B222" s="195" t="s">
        <v>431</v>
      </c>
      <c r="C222" s="196" t="s">
        <v>104</v>
      </c>
      <c r="D222" s="197" t="s">
        <v>1273</v>
      </c>
      <c r="E222" s="198" t="s">
        <v>179</v>
      </c>
      <c r="F222" s="199">
        <v>40</v>
      </c>
      <c r="G222" s="200"/>
      <c r="H222" s="201">
        <f t="shared" ref="H222" si="51">ROUND(G222*F222,2)</f>
        <v>0</v>
      </c>
      <c r="I222" s="24" t="str">
        <f t="shared" ca="1" si="44"/>
        <v/>
      </c>
      <c r="J222" s="15" t="str">
        <f t="shared" si="48"/>
        <v>A003ExcavationCW 3110-R22m³</v>
      </c>
      <c r="K222" s="16">
        <f>MATCH(J222,'Pay Items'!$K$1:$K$647,0)</f>
        <v>6</v>
      </c>
      <c r="L222" s="17" t="str">
        <f t="shared" ca="1" si="45"/>
        <v>F0</v>
      </c>
      <c r="M222" s="17" t="str">
        <f t="shared" ca="1" si="46"/>
        <v>C2</v>
      </c>
      <c r="N222" s="17" t="str">
        <f t="shared" ca="1" si="47"/>
        <v>C2</v>
      </c>
    </row>
    <row r="223" spans="1:14" s="188" customFormat="1" ht="39.950000000000003" customHeight="1" x14ac:dyDescent="0.2">
      <c r="A223" s="202" t="s">
        <v>250</v>
      </c>
      <c r="B223" s="195" t="s">
        <v>122</v>
      </c>
      <c r="C223" s="196" t="s">
        <v>307</v>
      </c>
      <c r="D223" s="197" t="s">
        <v>1273</v>
      </c>
      <c r="E223" s="198"/>
      <c r="F223" s="192" t="s">
        <v>173</v>
      </c>
      <c r="G223" s="193"/>
      <c r="H223" s="193"/>
      <c r="I223" s="24" t="str">
        <f t="shared" ca="1" si="44"/>
        <v>LOCKED</v>
      </c>
      <c r="J223" s="15" t="str">
        <f t="shared" si="48"/>
        <v>A010Supplying and Placing Base Course MaterialCW 3110-R22</v>
      </c>
      <c r="K223" s="16">
        <f>MATCH(J223,'Pay Items'!$K$1:$K$647,0)</f>
        <v>27</v>
      </c>
      <c r="L223" s="17" t="str">
        <f t="shared" ca="1" si="45"/>
        <v>G</v>
      </c>
      <c r="M223" s="17" t="str">
        <f t="shared" ca="1" si="46"/>
        <v>C2</v>
      </c>
      <c r="N223" s="17" t="str">
        <f t="shared" ca="1" si="47"/>
        <v>C2</v>
      </c>
    </row>
    <row r="224" spans="1:14" s="188" customFormat="1" ht="39.950000000000003" customHeight="1" x14ac:dyDescent="0.2">
      <c r="A224" s="202" t="s">
        <v>1101</v>
      </c>
      <c r="B224" s="203" t="s">
        <v>338</v>
      </c>
      <c r="C224" s="196" t="s">
        <v>1102</v>
      </c>
      <c r="D224" s="197" t="s">
        <v>173</v>
      </c>
      <c r="E224" s="198" t="s">
        <v>179</v>
      </c>
      <c r="F224" s="199">
        <v>40</v>
      </c>
      <c r="G224" s="200"/>
      <c r="H224" s="201">
        <f t="shared" ref="H224:H225" si="52">ROUND(G224*F224,2)</f>
        <v>0</v>
      </c>
      <c r="I224" s="24" t="str">
        <f t="shared" ca="1" si="44"/>
        <v/>
      </c>
      <c r="J224" s="15" t="str">
        <f t="shared" si="48"/>
        <v>A010C2Base Course Material - Granular C Recycled Concretem³</v>
      </c>
      <c r="K224" s="16">
        <f>MATCH(J224,'Pay Items'!$K$1:$K$647,0)</f>
        <v>34</v>
      </c>
      <c r="L224" s="17" t="str">
        <f t="shared" ca="1" si="45"/>
        <v>F0</v>
      </c>
      <c r="M224" s="17" t="str">
        <f t="shared" ca="1" si="46"/>
        <v>C2</v>
      </c>
      <c r="N224" s="17" t="str">
        <f t="shared" ca="1" si="47"/>
        <v>C2</v>
      </c>
    </row>
    <row r="225" spans="1:14" s="188" customFormat="1" ht="30.2" customHeight="1" x14ac:dyDescent="0.2">
      <c r="A225" s="194" t="s">
        <v>252</v>
      </c>
      <c r="B225" s="195" t="s">
        <v>124</v>
      </c>
      <c r="C225" s="196" t="s">
        <v>108</v>
      </c>
      <c r="D225" s="197" t="s">
        <v>1273</v>
      </c>
      <c r="E225" s="198" t="s">
        <v>178</v>
      </c>
      <c r="F225" s="199">
        <v>2600</v>
      </c>
      <c r="G225" s="200"/>
      <c r="H225" s="201">
        <f t="shared" si="52"/>
        <v>0</v>
      </c>
      <c r="I225" s="24" t="str">
        <f t="shared" ca="1" si="44"/>
        <v/>
      </c>
      <c r="J225" s="15" t="str">
        <f t="shared" si="48"/>
        <v>A012Grading of BoulevardsCW 3110-R22m²</v>
      </c>
      <c r="K225" s="16">
        <f>MATCH(J225,'Pay Items'!$K$1:$K$647,0)</f>
        <v>37</v>
      </c>
      <c r="L225" s="17" t="str">
        <f t="shared" ca="1" si="45"/>
        <v>F0</v>
      </c>
      <c r="M225" s="17" t="str">
        <f t="shared" ca="1" si="46"/>
        <v>C2</v>
      </c>
      <c r="N225" s="17" t="str">
        <f t="shared" ca="1" si="47"/>
        <v>C2</v>
      </c>
    </row>
    <row r="226" spans="1:14" s="188" customFormat="1" ht="30.2" customHeight="1" x14ac:dyDescent="0.2">
      <c r="A226" s="182"/>
      <c r="B226" s="205"/>
      <c r="C226" s="206" t="s">
        <v>1612</v>
      </c>
      <c r="D226" s="207"/>
      <c r="E226" s="208"/>
      <c r="F226" s="192" t="s">
        <v>173</v>
      </c>
      <c r="G226" s="193"/>
      <c r="H226" s="193"/>
      <c r="I226" s="24" t="str">
        <f t="shared" ca="1" si="44"/>
        <v>LOCKED</v>
      </c>
      <c r="J226" s="15" t="str">
        <f t="shared" si="48"/>
        <v>ROADWORKS - REMOVALS/RENEWALS</v>
      </c>
      <c r="K226" s="16" t="e">
        <f>MATCH(J226,'Pay Items'!$K$1:$K$647,0)</f>
        <v>#N/A</v>
      </c>
      <c r="L226" s="17" t="str">
        <f t="shared" ca="1" si="45"/>
        <v>G</v>
      </c>
      <c r="M226" s="17" t="str">
        <f t="shared" ca="1" si="46"/>
        <v>C2</v>
      </c>
      <c r="N226" s="17" t="str">
        <f t="shared" ca="1" si="47"/>
        <v>C2</v>
      </c>
    </row>
    <row r="227" spans="1:14" s="188" customFormat="1" ht="30.2" customHeight="1" x14ac:dyDescent="0.2">
      <c r="A227" s="209" t="s">
        <v>359</v>
      </c>
      <c r="B227" s="195" t="s">
        <v>125</v>
      </c>
      <c r="C227" s="196" t="s">
        <v>304</v>
      </c>
      <c r="D227" s="197" t="s">
        <v>1273</v>
      </c>
      <c r="E227" s="198"/>
      <c r="F227" s="192" t="s">
        <v>173</v>
      </c>
      <c r="G227" s="193"/>
      <c r="H227" s="193"/>
      <c r="I227" s="24" t="str">
        <f t="shared" ca="1" si="44"/>
        <v>LOCKED</v>
      </c>
      <c r="J227" s="15" t="str">
        <f t="shared" si="48"/>
        <v>B001Pavement RemovalCW 3110-R22</v>
      </c>
      <c r="K227" s="16">
        <f>MATCH(J227,'Pay Items'!$K$1:$K$647,0)</f>
        <v>69</v>
      </c>
      <c r="L227" s="17" t="str">
        <f t="shared" ca="1" si="45"/>
        <v>G</v>
      </c>
      <c r="M227" s="17" t="str">
        <f t="shared" ca="1" si="46"/>
        <v>C2</v>
      </c>
      <c r="N227" s="17" t="str">
        <f t="shared" ca="1" si="47"/>
        <v>C2</v>
      </c>
    </row>
    <row r="228" spans="1:14" s="188" customFormat="1" ht="30.2" customHeight="1" x14ac:dyDescent="0.2">
      <c r="A228" s="209" t="s">
        <v>262</v>
      </c>
      <c r="B228" s="203" t="s">
        <v>338</v>
      </c>
      <c r="C228" s="196" t="s">
        <v>306</v>
      </c>
      <c r="D228" s="197" t="s">
        <v>173</v>
      </c>
      <c r="E228" s="198" t="s">
        <v>178</v>
      </c>
      <c r="F228" s="199">
        <v>65</v>
      </c>
      <c r="G228" s="200"/>
      <c r="H228" s="201">
        <f>ROUND(G228*F228,2)</f>
        <v>0</v>
      </c>
      <c r="I228" s="24" t="str">
        <f t="shared" ca="1" si="44"/>
        <v/>
      </c>
      <c r="J228" s="15" t="str">
        <f t="shared" si="48"/>
        <v>B003Asphalt Pavementm²</v>
      </c>
      <c r="K228" s="16">
        <f>MATCH(J228,'Pay Items'!$K$1:$K$647,0)</f>
        <v>71</v>
      </c>
      <c r="L228" s="17" t="str">
        <f t="shared" ca="1" si="45"/>
        <v>F0</v>
      </c>
      <c r="M228" s="17" t="str">
        <f t="shared" ca="1" si="46"/>
        <v>C2</v>
      </c>
      <c r="N228" s="17" t="str">
        <f t="shared" ca="1" si="47"/>
        <v>C2</v>
      </c>
    </row>
    <row r="229" spans="1:14" s="188" customFormat="1" ht="30.2" customHeight="1" x14ac:dyDescent="0.2">
      <c r="A229" s="209" t="s">
        <v>263</v>
      </c>
      <c r="B229" s="195" t="s">
        <v>1649</v>
      </c>
      <c r="C229" s="196" t="s">
        <v>448</v>
      </c>
      <c r="D229" s="197" t="s">
        <v>2141</v>
      </c>
      <c r="E229" s="198"/>
      <c r="F229" s="192" t="s">
        <v>173</v>
      </c>
      <c r="G229" s="193"/>
      <c r="H229" s="193"/>
      <c r="I229" s="24" t="str">
        <f t="shared" ca="1" si="44"/>
        <v>LOCKED</v>
      </c>
      <c r="J229" s="15" t="str">
        <f t="shared" si="48"/>
        <v>B004Slab ReplacementCW 3230-R8, E10, E15</v>
      </c>
      <c r="K229" s="16" t="e">
        <f>MATCH(J229,'Pay Items'!$K$1:$K$647,0)</f>
        <v>#N/A</v>
      </c>
      <c r="L229" s="17" t="str">
        <f t="shared" ca="1" si="45"/>
        <v>G</v>
      </c>
      <c r="M229" s="17" t="str">
        <f t="shared" ca="1" si="46"/>
        <v>C2</v>
      </c>
      <c r="N229" s="17" t="str">
        <f t="shared" ca="1" si="47"/>
        <v>C2</v>
      </c>
    </row>
    <row r="230" spans="1:14" s="188" customFormat="1" ht="39.950000000000003" customHeight="1" x14ac:dyDescent="0.2">
      <c r="A230" s="209" t="s">
        <v>270</v>
      </c>
      <c r="B230" s="203" t="s">
        <v>338</v>
      </c>
      <c r="C230" s="196" t="s">
        <v>1613</v>
      </c>
      <c r="D230" s="197" t="s">
        <v>173</v>
      </c>
      <c r="E230" s="198" t="s">
        <v>178</v>
      </c>
      <c r="F230" s="199">
        <v>490</v>
      </c>
      <c r="G230" s="200"/>
      <c r="H230" s="201">
        <f>ROUND(G230*F230,2)</f>
        <v>0</v>
      </c>
      <c r="I230" s="24" t="str">
        <f t="shared" ca="1" si="44"/>
        <v/>
      </c>
      <c r="J230" s="15" t="str">
        <f t="shared" si="48"/>
        <v>B014150 mm Type 2 Concrete Pavement (Reinforced)m²</v>
      </c>
      <c r="K230" s="16" t="e">
        <f>MATCH(J230,'Pay Items'!$K$1:$K$647,0)</f>
        <v>#N/A</v>
      </c>
      <c r="L230" s="17" t="str">
        <f t="shared" ca="1" si="45"/>
        <v>F0</v>
      </c>
      <c r="M230" s="17" t="str">
        <f t="shared" ca="1" si="46"/>
        <v>C2</v>
      </c>
      <c r="N230" s="17" t="str">
        <f t="shared" ca="1" si="47"/>
        <v>C2</v>
      </c>
    </row>
    <row r="231" spans="1:14" s="188" customFormat="1" ht="30.2" customHeight="1" x14ac:dyDescent="0.2">
      <c r="A231" s="209" t="s">
        <v>272</v>
      </c>
      <c r="B231" s="195" t="s">
        <v>1650</v>
      </c>
      <c r="C231" s="196" t="s">
        <v>449</v>
      </c>
      <c r="D231" s="197" t="s">
        <v>2142</v>
      </c>
      <c r="E231" s="198"/>
      <c r="F231" s="192" t="s">
        <v>173</v>
      </c>
      <c r="G231" s="193"/>
      <c r="H231" s="193"/>
      <c r="I231" s="24" t="str">
        <f t="shared" ca="1" si="44"/>
        <v>LOCKED</v>
      </c>
      <c r="J231" s="15" t="str">
        <f t="shared" si="48"/>
        <v>B017Partial Slab PatchesCW 3230-R8, E15</v>
      </c>
      <c r="K231" s="16" t="e">
        <f>MATCH(J231,'Pay Items'!$K$1:$K$647,0)</f>
        <v>#N/A</v>
      </c>
      <c r="L231" s="17" t="str">
        <f t="shared" ca="1" si="45"/>
        <v>G</v>
      </c>
      <c r="M231" s="17" t="str">
        <f t="shared" ca="1" si="46"/>
        <v>C2</v>
      </c>
      <c r="N231" s="17" t="str">
        <f t="shared" ca="1" si="47"/>
        <v>C2</v>
      </c>
    </row>
    <row r="232" spans="1:14" s="188" customFormat="1" ht="39.950000000000003" customHeight="1" x14ac:dyDescent="0.2">
      <c r="A232" s="209" t="s">
        <v>285</v>
      </c>
      <c r="B232" s="203" t="s">
        <v>338</v>
      </c>
      <c r="C232" s="196" t="s">
        <v>1614</v>
      </c>
      <c r="D232" s="197" t="s">
        <v>173</v>
      </c>
      <c r="E232" s="198" t="s">
        <v>178</v>
      </c>
      <c r="F232" s="199">
        <v>5</v>
      </c>
      <c r="G232" s="200"/>
      <c r="H232" s="201">
        <f t="shared" ref="H232:H234" si="53">ROUND(G232*F232,2)</f>
        <v>0</v>
      </c>
      <c r="I232" s="24" t="str">
        <f t="shared" ca="1" si="44"/>
        <v/>
      </c>
      <c r="J232" s="15" t="str">
        <f t="shared" si="48"/>
        <v>B030150 mm Type 2 Concrete Pavement (Type A)m²</v>
      </c>
      <c r="K232" s="16" t="e">
        <f>MATCH(J232,'Pay Items'!$K$1:$K$647,0)</f>
        <v>#N/A</v>
      </c>
      <c r="L232" s="17" t="str">
        <f t="shared" ca="1" si="45"/>
        <v>F0</v>
      </c>
      <c r="M232" s="17" t="str">
        <f t="shared" ca="1" si="46"/>
        <v>C2</v>
      </c>
      <c r="N232" s="17" t="str">
        <f t="shared" ca="1" si="47"/>
        <v>C2</v>
      </c>
    </row>
    <row r="233" spans="1:14" s="188" customFormat="1" ht="39.950000000000003" customHeight="1" x14ac:dyDescent="0.2">
      <c r="A233" s="209" t="s">
        <v>286</v>
      </c>
      <c r="B233" s="203" t="s">
        <v>339</v>
      </c>
      <c r="C233" s="196" t="s">
        <v>1615</v>
      </c>
      <c r="D233" s="197" t="s">
        <v>173</v>
      </c>
      <c r="E233" s="198" t="s">
        <v>178</v>
      </c>
      <c r="F233" s="199">
        <v>100</v>
      </c>
      <c r="G233" s="200"/>
      <c r="H233" s="201">
        <f t="shared" si="53"/>
        <v>0</v>
      </c>
      <c r="I233" s="24" t="str">
        <f t="shared" ca="1" si="44"/>
        <v/>
      </c>
      <c r="J233" s="15" t="str">
        <f t="shared" si="48"/>
        <v>B031150 mm Type 2 Concrete Pavement (Type B)m²</v>
      </c>
      <c r="K233" s="16" t="e">
        <f>MATCH(J233,'Pay Items'!$K$1:$K$647,0)</f>
        <v>#N/A</v>
      </c>
      <c r="L233" s="17" t="str">
        <f t="shared" ca="1" si="45"/>
        <v>F0</v>
      </c>
      <c r="M233" s="17" t="str">
        <f t="shared" ca="1" si="46"/>
        <v>C2</v>
      </c>
      <c r="N233" s="17" t="str">
        <f t="shared" ca="1" si="47"/>
        <v>C2</v>
      </c>
    </row>
    <row r="234" spans="1:14" s="188" customFormat="1" ht="39.950000000000003" customHeight="1" x14ac:dyDescent="0.2">
      <c r="A234" s="209" t="s">
        <v>288</v>
      </c>
      <c r="B234" s="203" t="s">
        <v>340</v>
      </c>
      <c r="C234" s="196" t="s">
        <v>1616</v>
      </c>
      <c r="D234" s="197" t="s">
        <v>173</v>
      </c>
      <c r="E234" s="198" t="s">
        <v>178</v>
      </c>
      <c r="F234" s="199">
        <v>25</v>
      </c>
      <c r="G234" s="200"/>
      <c r="H234" s="201">
        <f t="shared" si="53"/>
        <v>0</v>
      </c>
      <c r="I234" s="24" t="str">
        <f t="shared" ca="1" si="44"/>
        <v/>
      </c>
      <c r="J234" s="15" t="str">
        <f t="shared" si="48"/>
        <v>B033150 mm Type 2 Concrete Pavement (Type D)m²</v>
      </c>
      <c r="K234" s="16" t="e">
        <f>MATCH(J234,'Pay Items'!$K$1:$K$647,0)</f>
        <v>#N/A</v>
      </c>
      <c r="L234" s="17" t="str">
        <f t="shared" ca="1" si="45"/>
        <v>F0</v>
      </c>
      <c r="M234" s="17" t="str">
        <f t="shared" ca="1" si="46"/>
        <v>C2</v>
      </c>
      <c r="N234" s="17" t="str">
        <f t="shared" ca="1" si="47"/>
        <v>C2</v>
      </c>
    </row>
    <row r="235" spans="1:14" s="188" customFormat="1" ht="39.950000000000003" customHeight="1" x14ac:dyDescent="0.2">
      <c r="A235" s="209" t="s">
        <v>748</v>
      </c>
      <c r="B235" s="195" t="s">
        <v>1651</v>
      </c>
      <c r="C235" s="196" t="s">
        <v>561</v>
      </c>
      <c r="D235" s="197" t="s">
        <v>2141</v>
      </c>
      <c r="E235" s="198"/>
      <c r="F235" s="192" t="s">
        <v>173</v>
      </c>
      <c r="G235" s="193"/>
      <c r="H235" s="193"/>
      <c r="I235" s="24" t="str">
        <f t="shared" ca="1" si="44"/>
        <v>LOCKED</v>
      </c>
      <c r="J235" s="15" t="str">
        <f t="shared" si="48"/>
        <v>B064-72Slab Replacement - Early Opening (72 hour)CW 3230-R8, E10, E15</v>
      </c>
      <c r="K235" s="16" t="e">
        <f>MATCH(J235,'Pay Items'!$K$1:$K$647,0)</f>
        <v>#N/A</v>
      </c>
      <c r="L235" s="17" t="str">
        <f t="shared" ca="1" si="45"/>
        <v>G</v>
      </c>
      <c r="M235" s="17" t="str">
        <f t="shared" ca="1" si="46"/>
        <v>C2</v>
      </c>
      <c r="N235" s="17" t="str">
        <f t="shared" ca="1" si="47"/>
        <v>C2</v>
      </c>
    </row>
    <row r="236" spans="1:14" s="188" customFormat="1" ht="39.950000000000003" customHeight="1" x14ac:dyDescent="0.2">
      <c r="A236" s="209" t="s">
        <v>755</v>
      </c>
      <c r="B236" s="203" t="s">
        <v>338</v>
      </c>
      <c r="C236" s="196" t="s">
        <v>1544</v>
      </c>
      <c r="D236" s="197" t="s">
        <v>173</v>
      </c>
      <c r="E236" s="198" t="s">
        <v>178</v>
      </c>
      <c r="F236" s="199">
        <v>65</v>
      </c>
      <c r="G236" s="200"/>
      <c r="H236" s="201">
        <f>ROUND(G236*F236,2)</f>
        <v>0</v>
      </c>
      <c r="I236" s="24" t="str">
        <f t="shared" ca="1" si="44"/>
        <v/>
      </c>
      <c r="J236" s="15" t="str">
        <f t="shared" si="48"/>
        <v>B074-72150 mm Type 4 Concrete Pavement (Reinforced)m²</v>
      </c>
      <c r="K236" s="16">
        <f>MATCH(J236,'Pay Items'!$K$1:$K$647,0)</f>
        <v>131</v>
      </c>
      <c r="L236" s="17" t="str">
        <f t="shared" ca="1" si="45"/>
        <v>F0</v>
      </c>
      <c r="M236" s="17" t="str">
        <f t="shared" ca="1" si="46"/>
        <v>C2</v>
      </c>
      <c r="N236" s="17" t="str">
        <f t="shared" ca="1" si="47"/>
        <v>C2</v>
      </c>
    </row>
    <row r="237" spans="1:14" s="188" customFormat="1" ht="39.950000000000003" customHeight="1" x14ac:dyDescent="0.2">
      <c r="A237" s="209" t="s">
        <v>757</v>
      </c>
      <c r="B237" s="210" t="s">
        <v>1652</v>
      </c>
      <c r="C237" s="196" t="s">
        <v>452</v>
      </c>
      <c r="D237" s="197" t="s">
        <v>2142</v>
      </c>
      <c r="E237" s="198"/>
      <c r="F237" s="192" t="s">
        <v>173</v>
      </c>
      <c r="G237" s="193"/>
      <c r="H237" s="193"/>
      <c r="I237" s="24" t="str">
        <f t="shared" ca="1" si="44"/>
        <v>LOCKED</v>
      </c>
      <c r="J237" s="15" t="str">
        <f t="shared" si="48"/>
        <v>B077-72Partial Slab Patches - Early Opening (72 hour)CW 3230-R8, E15</v>
      </c>
      <c r="K237" s="16" t="e">
        <f>MATCH(J237,'Pay Items'!$K$1:$K$647,0)</f>
        <v>#N/A</v>
      </c>
      <c r="L237" s="17" t="str">
        <f t="shared" ca="1" si="45"/>
        <v>G</v>
      </c>
      <c r="M237" s="17" t="str">
        <f t="shared" ca="1" si="46"/>
        <v>C2</v>
      </c>
      <c r="N237" s="17" t="str">
        <f t="shared" ca="1" si="47"/>
        <v>C2</v>
      </c>
    </row>
    <row r="238" spans="1:14" s="188" customFormat="1" ht="39.950000000000003" customHeight="1" x14ac:dyDescent="0.2">
      <c r="A238" s="209" t="s">
        <v>770</v>
      </c>
      <c r="B238" s="203" t="s">
        <v>338</v>
      </c>
      <c r="C238" s="196" t="s">
        <v>1558</v>
      </c>
      <c r="D238" s="197" t="s">
        <v>173</v>
      </c>
      <c r="E238" s="198" t="s">
        <v>178</v>
      </c>
      <c r="F238" s="199">
        <v>5</v>
      </c>
      <c r="G238" s="200"/>
      <c r="H238" s="201">
        <f t="shared" ref="H238:H240" si="54">ROUND(G238*F238,2)</f>
        <v>0</v>
      </c>
      <c r="I238" s="24" t="str">
        <f t="shared" ca="1" si="44"/>
        <v/>
      </c>
      <c r="J238" s="15" t="str">
        <f t="shared" si="48"/>
        <v>B090-72150 mm Type 4 Concrete Pavement (Type A)m²</v>
      </c>
      <c r="K238" s="16">
        <f>MATCH(J238,'Pay Items'!$K$1:$K$647,0)</f>
        <v>146</v>
      </c>
      <c r="L238" s="17" t="str">
        <f t="shared" ca="1" si="45"/>
        <v>F0</v>
      </c>
      <c r="M238" s="17" t="str">
        <f t="shared" ca="1" si="46"/>
        <v>C2</v>
      </c>
      <c r="N238" s="17" t="str">
        <f t="shared" ca="1" si="47"/>
        <v>C2</v>
      </c>
    </row>
    <row r="239" spans="1:14" s="188" customFormat="1" ht="39.950000000000003" customHeight="1" x14ac:dyDescent="0.2">
      <c r="A239" s="209" t="s">
        <v>771</v>
      </c>
      <c r="B239" s="203" t="s">
        <v>339</v>
      </c>
      <c r="C239" s="196" t="s">
        <v>1559</v>
      </c>
      <c r="D239" s="197" t="s">
        <v>173</v>
      </c>
      <c r="E239" s="198" t="s">
        <v>178</v>
      </c>
      <c r="F239" s="199">
        <v>100</v>
      </c>
      <c r="G239" s="200"/>
      <c r="H239" s="201">
        <f t="shared" si="54"/>
        <v>0</v>
      </c>
      <c r="I239" s="24" t="str">
        <f t="shared" ca="1" si="44"/>
        <v/>
      </c>
      <c r="J239" s="15" t="str">
        <f t="shared" si="48"/>
        <v>B091-72150 mm Type 4 Concrete Pavement (Type B)m²</v>
      </c>
      <c r="K239" s="16">
        <f>MATCH(J239,'Pay Items'!$K$1:$K$647,0)</f>
        <v>147</v>
      </c>
      <c r="L239" s="17" t="str">
        <f t="shared" ca="1" si="45"/>
        <v>F0</v>
      </c>
      <c r="M239" s="17" t="str">
        <f t="shared" ca="1" si="46"/>
        <v>C2</v>
      </c>
      <c r="N239" s="17" t="str">
        <f t="shared" ca="1" si="47"/>
        <v>C2</v>
      </c>
    </row>
    <row r="240" spans="1:14" s="188" customFormat="1" ht="39.950000000000003" customHeight="1" x14ac:dyDescent="0.2">
      <c r="A240" s="209" t="s">
        <v>773</v>
      </c>
      <c r="B240" s="203" t="s">
        <v>340</v>
      </c>
      <c r="C240" s="196" t="s">
        <v>1561</v>
      </c>
      <c r="D240" s="197" t="s">
        <v>173</v>
      </c>
      <c r="E240" s="198" t="s">
        <v>178</v>
      </c>
      <c r="F240" s="199">
        <v>25</v>
      </c>
      <c r="G240" s="200"/>
      <c r="H240" s="201">
        <f t="shared" si="54"/>
        <v>0</v>
      </c>
      <c r="I240" s="24" t="str">
        <f t="shared" ca="1" si="44"/>
        <v/>
      </c>
      <c r="J240" s="15" t="str">
        <f t="shared" si="48"/>
        <v>B093-72150 mm Type 4 Concrete Pavement (Type D)m²</v>
      </c>
      <c r="K240" s="16">
        <f>MATCH(J240,'Pay Items'!$K$1:$K$647,0)</f>
        <v>149</v>
      </c>
      <c r="L240" s="17" t="str">
        <f t="shared" ca="1" si="45"/>
        <v>F0</v>
      </c>
      <c r="M240" s="17" t="str">
        <f t="shared" ca="1" si="46"/>
        <v>C2</v>
      </c>
      <c r="N240" s="17" t="str">
        <f t="shared" ca="1" si="47"/>
        <v>C2</v>
      </c>
    </row>
    <row r="241" spans="1:14" s="188" customFormat="1" ht="30.2" customHeight="1" x14ac:dyDescent="0.2">
      <c r="A241" s="209" t="s">
        <v>289</v>
      </c>
      <c r="B241" s="195" t="s">
        <v>1653</v>
      </c>
      <c r="C241" s="196" t="s">
        <v>161</v>
      </c>
      <c r="D241" s="197" t="s">
        <v>903</v>
      </c>
      <c r="E241" s="198"/>
      <c r="F241" s="192" t="s">
        <v>173</v>
      </c>
      <c r="G241" s="193"/>
      <c r="H241" s="193"/>
      <c r="I241" s="24" t="str">
        <f t="shared" ca="1" si="44"/>
        <v>LOCKED</v>
      </c>
      <c r="J241" s="15" t="str">
        <f t="shared" si="48"/>
        <v>B094Drilled DowelsCW 3230-R8</v>
      </c>
      <c r="K241" s="16">
        <f>MATCH(J241,'Pay Items'!$K$1:$K$647,0)</f>
        <v>152</v>
      </c>
      <c r="L241" s="17" t="str">
        <f t="shared" ca="1" si="45"/>
        <v>G</v>
      </c>
      <c r="M241" s="17" t="str">
        <f t="shared" ca="1" si="46"/>
        <v>C2</v>
      </c>
      <c r="N241" s="17" t="str">
        <f t="shared" ca="1" si="47"/>
        <v>C2</v>
      </c>
    </row>
    <row r="242" spans="1:14" s="188" customFormat="1" ht="30.2" customHeight="1" x14ac:dyDescent="0.2">
      <c r="A242" s="209" t="s">
        <v>290</v>
      </c>
      <c r="B242" s="203" t="s">
        <v>338</v>
      </c>
      <c r="C242" s="196" t="s">
        <v>189</v>
      </c>
      <c r="D242" s="197" t="s">
        <v>173</v>
      </c>
      <c r="E242" s="198" t="s">
        <v>181</v>
      </c>
      <c r="F242" s="199">
        <v>440</v>
      </c>
      <c r="G242" s="200"/>
      <c r="H242" s="201">
        <f>ROUND(G242*F242,2)</f>
        <v>0</v>
      </c>
      <c r="I242" s="24" t="str">
        <f t="shared" ca="1" si="44"/>
        <v/>
      </c>
      <c r="J242" s="15" t="str">
        <f t="shared" si="48"/>
        <v>B09519.1 mm Diametereach</v>
      </c>
      <c r="K242" s="16">
        <f>MATCH(J242,'Pay Items'!$K$1:$K$647,0)</f>
        <v>153</v>
      </c>
      <c r="L242" s="17" t="str">
        <f t="shared" ca="1" si="45"/>
        <v>F0</v>
      </c>
      <c r="M242" s="17" t="str">
        <f t="shared" ca="1" si="46"/>
        <v>C2</v>
      </c>
      <c r="N242" s="17" t="str">
        <f t="shared" ca="1" si="47"/>
        <v>C2</v>
      </c>
    </row>
    <row r="243" spans="1:14" s="188" customFormat="1" ht="30.2" customHeight="1" x14ac:dyDescent="0.2">
      <c r="A243" s="209" t="s">
        <v>292</v>
      </c>
      <c r="B243" s="195" t="s">
        <v>1654</v>
      </c>
      <c r="C243" s="196" t="s">
        <v>162</v>
      </c>
      <c r="D243" s="197" t="s">
        <v>903</v>
      </c>
      <c r="E243" s="198"/>
      <c r="F243" s="192" t="s">
        <v>173</v>
      </c>
      <c r="G243" s="193"/>
      <c r="H243" s="193"/>
      <c r="I243" s="24" t="str">
        <f t="shared" ca="1" si="44"/>
        <v>LOCKED</v>
      </c>
      <c r="J243" s="15" t="str">
        <f t="shared" si="48"/>
        <v>B097Drilled Tie BarsCW 3230-R8</v>
      </c>
      <c r="K243" s="16">
        <f>MATCH(J243,'Pay Items'!$K$1:$K$647,0)</f>
        <v>155</v>
      </c>
      <c r="L243" s="17" t="str">
        <f t="shared" ca="1" si="45"/>
        <v>G</v>
      </c>
      <c r="M243" s="17" t="str">
        <f t="shared" ca="1" si="46"/>
        <v>C2</v>
      </c>
      <c r="N243" s="17" t="str">
        <f t="shared" ca="1" si="47"/>
        <v>C2</v>
      </c>
    </row>
    <row r="244" spans="1:14" s="188" customFormat="1" ht="30.2" customHeight="1" x14ac:dyDescent="0.2">
      <c r="A244" s="209" t="s">
        <v>293</v>
      </c>
      <c r="B244" s="203" t="s">
        <v>338</v>
      </c>
      <c r="C244" s="196" t="s">
        <v>187</v>
      </c>
      <c r="D244" s="197" t="s">
        <v>173</v>
      </c>
      <c r="E244" s="198" t="s">
        <v>181</v>
      </c>
      <c r="F244" s="199">
        <v>790</v>
      </c>
      <c r="G244" s="200"/>
      <c r="H244" s="201">
        <f>ROUND(G244*F244,2)</f>
        <v>0</v>
      </c>
      <c r="I244" s="24" t="str">
        <f t="shared" ca="1" si="44"/>
        <v/>
      </c>
      <c r="J244" s="15" t="str">
        <f t="shared" si="48"/>
        <v>B09820 M Deformed Tie Bareach</v>
      </c>
      <c r="K244" s="16">
        <f>MATCH(J244,'Pay Items'!$K$1:$K$647,0)</f>
        <v>157</v>
      </c>
      <c r="L244" s="17" t="str">
        <f t="shared" ca="1" si="45"/>
        <v>F0</v>
      </c>
      <c r="M244" s="17" t="str">
        <f t="shared" ca="1" si="46"/>
        <v>C2</v>
      </c>
      <c r="N244" s="17" t="str">
        <f t="shared" ca="1" si="47"/>
        <v>C2</v>
      </c>
    </row>
    <row r="245" spans="1:14" s="188" customFormat="1" ht="30.2" customHeight="1" x14ac:dyDescent="0.2">
      <c r="A245" s="209" t="s">
        <v>787</v>
      </c>
      <c r="B245" s="195" t="s">
        <v>1655</v>
      </c>
      <c r="C245" s="196" t="s">
        <v>323</v>
      </c>
      <c r="D245" s="197" t="s">
        <v>1309</v>
      </c>
      <c r="E245" s="198"/>
      <c r="F245" s="192" t="s">
        <v>173</v>
      </c>
      <c r="G245" s="193"/>
      <c r="H245" s="193"/>
      <c r="I245" s="24" t="str">
        <f t="shared" ca="1" si="44"/>
        <v>LOCKED</v>
      </c>
      <c r="J245" s="15" t="str">
        <f t="shared" si="48"/>
        <v>B114rlMiscellaneous Concrete Slab RenewalCW 3235-R9</v>
      </c>
      <c r="K245" s="16">
        <f>MATCH(J245,'Pay Items'!$K$1:$K$647,0)</f>
        <v>180</v>
      </c>
      <c r="L245" s="17" t="str">
        <f t="shared" ca="1" si="45"/>
        <v>G</v>
      </c>
      <c r="M245" s="17" t="str">
        <f t="shared" ca="1" si="46"/>
        <v>C2</v>
      </c>
      <c r="N245" s="17" t="str">
        <f t="shared" ca="1" si="47"/>
        <v>C2</v>
      </c>
    </row>
    <row r="246" spans="1:14" s="188" customFormat="1" ht="30.2" customHeight="1" x14ac:dyDescent="0.2">
      <c r="A246" s="209" t="s">
        <v>791</v>
      </c>
      <c r="B246" s="203" t="s">
        <v>338</v>
      </c>
      <c r="C246" s="196" t="s">
        <v>1656</v>
      </c>
      <c r="D246" s="197" t="s">
        <v>2147</v>
      </c>
      <c r="E246" s="198"/>
      <c r="F246" s="192" t="s">
        <v>173</v>
      </c>
      <c r="G246" s="193"/>
      <c r="H246" s="193"/>
      <c r="I246" s="24" t="str">
        <f t="shared" ca="1" si="44"/>
        <v>LOCKED</v>
      </c>
      <c r="J246" s="15" t="str">
        <f t="shared" si="48"/>
        <v>B118rl100 mm Type 5 Concrete SidewalkSD-228A, E16</v>
      </c>
      <c r="K246" s="16" t="e">
        <f>MATCH(J246,'Pay Items'!$K$1:$K$647,0)</f>
        <v>#N/A</v>
      </c>
      <c r="L246" s="17" t="str">
        <f t="shared" ca="1" si="45"/>
        <v>G</v>
      </c>
      <c r="M246" s="17" t="str">
        <f t="shared" ca="1" si="46"/>
        <v>C2</v>
      </c>
      <c r="N246" s="17" t="str">
        <f t="shared" ca="1" si="47"/>
        <v>C2</v>
      </c>
    </row>
    <row r="247" spans="1:14" s="188" customFormat="1" ht="30.2" customHeight="1" x14ac:dyDescent="0.2">
      <c r="A247" s="209" t="s">
        <v>792</v>
      </c>
      <c r="B247" s="211" t="s">
        <v>684</v>
      </c>
      <c r="C247" s="196" t="s">
        <v>685</v>
      </c>
      <c r="D247" s="197"/>
      <c r="E247" s="198" t="s">
        <v>178</v>
      </c>
      <c r="F247" s="199">
        <v>5</v>
      </c>
      <c r="G247" s="200"/>
      <c r="H247" s="201">
        <f>ROUND(G247*F247,2)</f>
        <v>0</v>
      </c>
      <c r="I247" s="24" t="str">
        <f t="shared" ca="1" si="44"/>
        <v/>
      </c>
      <c r="J247" s="15" t="str">
        <f t="shared" si="48"/>
        <v>B119rlLess than 5 sq.m.m²</v>
      </c>
      <c r="K247" s="16">
        <f>MATCH(J247,'Pay Items'!$K$1:$K$647,0)</f>
        <v>185</v>
      </c>
      <c r="L247" s="17" t="str">
        <f t="shared" ca="1" si="45"/>
        <v>F0</v>
      </c>
      <c r="M247" s="17" t="str">
        <f t="shared" ca="1" si="46"/>
        <v>C2</v>
      </c>
      <c r="N247" s="17" t="str">
        <f t="shared" ca="1" si="47"/>
        <v>C2</v>
      </c>
    </row>
    <row r="248" spans="1:14" s="188" customFormat="1" ht="30.2" customHeight="1" x14ac:dyDescent="0.2">
      <c r="A248" s="209" t="s">
        <v>793</v>
      </c>
      <c r="B248" s="211" t="s">
        <v>686</v>
      </c>
      <c r="C248" s="196" t="s">
        <v>687</v>
      </c>
      <c r="D248" s="197"/>
      <c r="E248" s="198" t="s">
        <v>178</v>
      </c>
      <c r="F248" s="199">
        <v>10</v>
      </c>
      <c r="G248" s="200"/>
      <c r="H248" s="201">
        <f>ROUND(G248*F248,2)</f>
        <v>0</v>
      </c>
      <c r="I248" s="24" t="str">
        <f t="shared" ca="1" si="44"/>
        <v/>
      </c>
      <c r="J248" s="15" t="str">
        <f t="shared" si="48"/>
        <v>B120rl5 sq.m. to 20 sq.m.m²</v>
      </c>
      <c r="K248" s="16">
        <f>MATCH(J248,'Pay Items'!$K$1:$K$647,0)</f>
        <v>186</v>
      </c>
      <c r="L248" s="17" t="str">
        <f t="shared" ca="1" si="45"/>
        <v>F0</v>
      </c>
      <c r="M248" s="17" t="str">
        <f t="shared" ca="1" si="46"/>
        <v>C2</v>
      </c>
      <c r="N248" s="17" t="str">
        <f t="shared" ca="1" si="47"/>
        <v>C2</v>
      </c>
    </row>
    <row r="249" spans="1:14" s="188" customFormat="1" ht="30.2" customHeight="1" x14ac:dyDescent="0.2">
      <c r="A249" s="209" t="s">
        <v>794</v>
      </c>
      <c r="B249" s="211" t="s">
        <v>688</v>
      </c>
      <c r="C249" s="196" t="s">
        <v>689</v>
      </c>
      <c r="D249" s="197" t="s">
        <v>173</v>
      </c>
      <c r="E249" s="198" t="s">
        <v>178</v>
      </c>
      <c r="F249" s="199">
        <v>45</v>
      </c>
      <c r="G249" s="200"/>
      <c r="H249" s="201">
        <f>ROUND(G249*F249,2)</f>
        <v>0</v>
      </c>
      <c r="I249" s="24" t="str">
        <f t="shared" ca="1" si="44"/>
        <v/>
      </c>
      <c r="J249" s="15" t="str">
        <f t="shared" si="48"/>
        <v>B121rlGreater than 20 sq.m.m²</v>
      </c>
      <c r="K249" s="16">
        <f>MATCH(J249,'Pay Items'!$K$1:$K$647,0)</f>
        <v>187</v>
      </c>
      <c r="L249" s="17" t="str">
        <f t="shared" ca="1" si="45"/>
        <v>F0</v>
      </c>
      <c r="M249" s="17" t="str">
        <f t="shared" ca="1" si="46"/>
        <v>C2</v>
      </c>
      <c r="N249" s="17" t="str">
        <f t="shared" ca="1" si="47"/>
        <v>C2</v>
      </c>
    </row>
    <row r="250" spans="1:14" s="188" customFormat="1" ht="30.2" customHeight="1" x14ac:dyDescent="0.2">
      <c r="A250" s="209" t="s">
        <v>458</v>
      </c>
      <c r="B250" s="195" t="s">
        <v>1657</v>
      </c>
      <c r="C250" s="196" t="s">
        <v>399</v>
      </c>
      <c r="D250" s="197" t="s">
        <v>6</v>
      </c>
      <c r="E250" s="198" t="s">
        <v>178</v>
      </c>
      <c r="F250" s="212">
        <v>5</v>
      </c>
      <c r="G250" s="200"/>
      <c r="H250" s="201">
        <f t="shared" ref="H250:H252" si="55">ROUND(G250*F250,2)</f>
        <v>0</v>
      </c>
      <c r="I250" s="24" t="str">
        <f t="shared" ca="1" si="44"/>
        <v/>
      </c>
      <c r="J250" s="15" t="str">
        <f t="shared" si="48"/>
        <v>B124Adjustment of Precast Sidewalk BlocksCW 3235-R9m²</v>
      </c>
      <c r="K250" s="16">
        <f>MATCH(J250,'Pay Items'!$K$1:$K$647,0)</f>
        <v>194</v>
      </c>
      <c r="L250" s="17" t="str">
        <f t="shared" ca="1" si="45"/>
        <v>F0</v>
      </c>
      <c r="M250" s="17" t="str">
        <f t="shared" ca="1" si="46"/>
        <v>C2</v>
      </c>
      <c r="N250" s="17" t="str">
        <f t="shared" ca="1" si="47"/>
        <v>C2</v>
      </c>
    </row>
    <row r="251" spans="1:14" s="188" customFormat="1" ht="30.2" customHeight="1" x14ac:dyDescent="0.2">
      <c r="A251" s="209" t="s">
        <v>459</v>
      </c>
      <c r="B251" s="195" t="s">
        <v>1658</v>
      </c>
      <c r="C251" s="196" t="s">
        <v>400</v>
      </c>
      <c r="D251" s="197" t="s">
        <v>6</v>
      </c>
      <c r="E251" s="198" t="s">
        <v>178</v>
      </c>
      <c r="F251" s="199">
        <v>5</v>
      </c>
      <c r="G251" s="200"/>
      <c r="H251" s="201">
        <f t="shared" si="55"/>
        <v>0</v>
      </c>
      <c r="I251" s="24" t="str">
        <f t="shared" ca="1" si="44"/>
        <v/>
      </c>
      <c r="J251" s="15" t="str">
        <f t="shared" si="48"/>
        <v>B125Supply of Precast Sidewalk BlocksCW 3235-R9m²</v>
      </c>
      <c r="K251" s="16">
        <f>MATCH(J251,'Pay Items'!$K$1:$K$647,0)</f>
        <v>195</v>
      </c>
      <c r="L251" s="17" t="str">
        <f t="shared" ca="1" si="45"/>
        <v>F0</v>
      </c>
      <c r="M251" s="17" t="str">
        <f t="shared" ca="1" si="46"/>
        <v>C2</v>
      </c>
      <c r="N251" s="17" t="str">
        <f t="shared" ca="1" si="47"/>
        <v>C2</v>
      </c>
    </row>
    <row r="252" spans="1:14" s="188" customFormat="1" ht="30.2" customHeight="1" x14ac:dyDescent="0.2">
      <c r="A252" s="209" t="s">
        <v>599</v>
      </c>
      <c r="B252" s="195" t="s">
        <v>1659</v>
      </c>
      <c r="C252" s="196" t="s">
        <v>589</v>
      </c>
      <c r="D252" s="197" t="s">
        <v>6</v>
      </c>
      <c r="E252" s="198" t="s">
        <v>178</v>
      </c>
      <c r="F252" s="199">
        <v>5</v>
      </c>
      <c r="G252" s="200"/>
      <c r="H252" s="201">
        <f t="shared" si="55"/>
        <v>0</v>
      </c>
      <c r="I252" s="24" t="str">
        <f t="shared" ca="1" si="44"/>
        <v/>
      </c>
      <c r="J252" s="15" t="str">
        <f t="shared" si="48"/>
        <v>B125ARemoval of Precast Sidewalk BlocksCW 3235-R9m²</v>
      </c>
      <c r="K252" s="16">
        <f>MATCH(J252,'Pay Items'!$K$1:$K$647,0)</f>
        <v>196</v>
      </c>
      <c r="L252" s="17" t="str">
        <f t="shared" ca="1" si="45"/>
        <v>F0</v>
      </c>
      <c r="M252" s="17" t="str">
        <f t="shared" ca="1" si="46"/>
        <v>C2</v>
      </c>
      <c r="N252" s="17" t="str">
        <f t="shared" ca="1" si="47"/>
        <v>C2</v>
      </c>
    </row>
    <row r="253" spans="1:14" s="188" customFormat="1" ht="30.2" customHeight="1" x14ac:dyDescent="0.2">
      <c r="A253" s="209" t="s">
        <v>797</v>
      </c>
      <c r="B253" s="195" t="s">
        <v>1660</v>
      </c>
      <c r="C253" s="196" t="s">
        <v>327</v>
      </c>
      <c r="D253" s="197" t="s">
        <v>900</v>
      </c>
      <c r="E253" s="198"/>
      <c r="F253" s="192" t="s">
        <v>173</v>
      </c>
      <c r="G253" s="193"/>
      <c r="H253" s="193"/>
      <c r="I253" s="24" t="str">
        <f t="shared" ca="1" si="44"/>
        <v>LOCKED</v>
      </c>
      <c r="J253" s="15" t="str">
        <f t="shared" si="48"/>
        <v>B126rConcrete Curb RemovalCW 3240-R10</v>
      </c>
      <c r="K253" s="16">
        <f>MATCH(J253,'Pay Items'!$K$1:$K$647,0)</f>
        <v>197</v>
      </c>
      <c r="L253" s="17" t="str">
        <f t="shared" ca="1" si="45"/>
        <v>G</v>
      </c>
      <c r="M253" s="17" t="str">
        <f t="shared" ca="1" si="46"/>
        <v>C2</v>
      </c>
      <c r="N253" s="17" t="str">
        <f t="shared" ca="1" si="47"/>
        <v>C2</v>
      </c>
    </row>
    <row r="254" spans="1:14" s="188" customFormat="1" ht="30.2" customHeight="1" x14ac:dyDescent="0.2">
      <c r="A254" s="209" t="s">
        <v>1123</v>
      </c>
      <c r="B254" s="203" t="s">
        <v>338</v>
      </c>
      <c r="C254" s="196" t="s">
        <v>948</v>
      </c>
      <c r="D254" s="197" t="s">
        <v>173</v>
      </c>
      <c r="E254" s="198" t="s">
        <v>182</v>
      </c>
      <c r="F254" s="199">
        <v>20</v>
      </c>
      <c r="G254" s="200"/>
      <c r="H254" s="201">
        <f t="shared" ref="H254:H255" si="56">ROUND(G254*F254,2)</f>
        <v>0</v>
      </c>
      <c r="I254" s="24" t="str">
        <f t="shared" ca="1" si="44"/>
        <v/>
      </c>
      <c r="J254" s="15" t="str">
        <f t="shared" si="48"/>
        <v>B127rABarrier Integralm</v>
      </c>
      <c r="K254" s="16">
        <f>MATCH(J254,'Pay Items'!$K$1:$K$647,0)</f>
        <v>199</v>
      </c>
      <c r="L254" s="17" t="str">
        <f t="shared" ca="1" si="45"/>
        <v>F0</v>
      </c>
      <c r="M254" s="17" t="str">
        <f t="shared" ca="1" si="46"/>
        <v>C2</v>
      </c>
      <c r="N254" s="17" t="str">
        <f t="shared" ca="1" si="47"/>
        <v>C2</v>
      </c>
    </row>
    <row r="255" spans="1:14" s="188" customFormat="1" ht="30.2" customHeight="1" x14ac:dyDescent="0.2">
      <c r="A255" s="209" t="s">
        <v>802</v>
      </c>
      <c r="B255" s="203" t="s">
        <v>339</v>
      </c>
      <c r="C255" s="196" t="s">
        <v>390</v>
      </c>
      <c r="D255" s="197" t="s">
        <v>334</v>
      </c>
      <c r="E255" s="198" t="s">
        <v>182</v>
      </c>
      <c r="F255" s="199">
        <v>865</v>
      </c>
      <c r="G255" s="200"/>
      <c r="H255" s="201">
        <f t="shared" si="56"/>
        <v>0</v>
      </c>
      <c r="I255" s="24" t="str">
        <f t="shared" ca="1" si="44"/>
        <v/>
      </c>
      <c r="J255" s="15" t="str">
        <f t="shared" si="48"/>
        <v>B131rLip CurbSD-202Cm</v>
      </c>
      <c r="K255" s="16">
        <f>MATCH(J255,'Pay Items'!$K$1:$K$647,0)</f>
        <v>204</v>
      </c>
      <c r="L255" s="17" t="str">
        <f t="shared" ca="1" si="45"/>
        <v>F0</v>
      </c>
      <c r="M255" s="17" t="str">
        <f t="shared" ca="1" si="46"/>
        <v>C2</v>
      </c>
      <c r="N255" s="17" t="str">
        <f t="shared" ca="1" si="47"/>
        <v>C2</v>
      </c>
    </row>
    <row r="256" spans="1:14" s="188" customFormat="1" ht="30.2" customHeight="1" x14ac:dyDescent="0.2">
      <c r="A256" s="209" t="s">
        <v>807</v>
      </c>
      <c r="B256" s="195" t="s">
        <v>1661</v>
      </c>
      <c r="C256" s="196" t="s">
        <v>329</v>
      </c>
      <c r="D256" s="197" t="s">
        <v>2143</v>
      </c>
      <c r="E256" s="198"/>
      <c r="F256" s="192" t="s">
        <v>173</v>
      </c>
      <c r="G256" s="193"/>
      <c r="H256" s="193"/>
      <c r="I256" s="24" t="str">
        <f t="shared" ca="1" si="44"/>
        <v>LOCKED</v>
      </c>
      <c r="J256" s="15" t="str">
        <f t="shared" si="48"/>
        <v>B135iConcrete Curb InstallationCW 3240-R10, E15</v>
      </c>
      <c r="K256" s="16" t="e">
        <f>MATCH(J256,'Pay Items'!$K$1:$K$647,0)</f>
        <v>#N/A</v>
      </c>
      <c r="L256" s="17" t="str">
        <f t="shared" ca="1" si="45"/>
        <v>G</v>
      </c>
      <c r="M256" s="17" t="str">
        <f t="shared" ca="1" si="46"/>
        <v>C2</v>
      </c>
      <c r="N256" s="17" t="str">
        <f t="shared" ca="1" si="47"/>
        <v>C2</v>
      </c>
    </row>
    <row r="257" spans="1:14" s="188" customFormat="1" ht="39.950000000000003" customHeight="1" x14ac:dyDescent="0.2">
      <c r="A257" s="209" t="s">
        <v>1133</v>
      </c>
      <c r="B257" s="203" t="s">
        <v>338</v>
      </c>
      <c r="C257" s="196" t="s">
        <v>1618</v>
      </c>
      <c r="D257" s="197" t="s">
        <v>386</v>
      </c>
      <c r="E257" s="198" t="s">
        <v>182</v>
      </c>
      <c r="F257" s="199">
        <v>20</v>
      </c>
      <c r="G257" s="200"/>
      <c r="H257" s="201">
        <f t="shared" ref="H257:H261" si="57">ROUND(G257*F257,2)</f>
        <v>0</v>
      </c>
      <c r="I257" s="24" t="str">
        <f t="shared" ca="1" si="44"/>
        <v/>
      </c>
      <c r="J257" s="15" t="str">
        <f t="shared" si="48"/>
        <v>B139iAType 2 Concrete Modified Barrier (150 mm reveal ht, Dowelled)SD-203Bm</v>
      </c>
      <c r="K257" s="16" t="e">
        <f>MATCH(J257,'Pay Items'!$K$1:$K$647,0)</f>
        <v>#N/A</v>
      </c>
      <c r="L257" s="17" t="str">
        <f t="shared" ca="1" si="45"/>
        <v>F0</v>
      </c>
      <c r="M257" s="17" t="str">
        <f t="shared" ca="1" si="46"/>
        <v>C2</v>
      </c>
      <c r="N257" s="17" t="str">
        <f t="shared" ca="1" si="47"/>
        <v>C2</v>
      </c>
    </row>
    <row r="258" spans="1:14" s="188" customFormat="1" ht="39.950000000000003" customHeight="1" x14ac:dyDescent="0.2">
      <c r="A258" s="209" t="s">
        <v>822</v>
      </c>
      <c r="B258" s="203" t="s">
        <v>339</v>
      </c>
      <c r="C258" s="196" t="s">
        <v>1619</v>
      </c>
      <c r="D258" s="197" t="s">
        <v>333</v>
      </c>
      <c r="E258" s="198" t="s">
        <v>182</v>
      </c>
      <c r="F258" s="199">
        <v>175</v>
      </c>
      <c r="G258" s="200"/>
      <c r="H258" s="201">
        <f t="shared" si="57"/>
        <v>0</v>
      </c>
      <c r="I258" s="24" t="str">
        <f t="shared" ca="1" si="44"/>
        <v/>
      </c>
      <c r="J258" s="15" t="str">
        <f t="shared" si="48"/>
        <v>B148iType 2 Concrete Lip Curb (40 mm reveal ht, Integral)SD-202Bm</v>
      </c>
      <c r="K258" s="16" t="e">
        <f>MATCH(J258,'Pay Items'!$K$1:$K$647,0)</f>
        <v>#N/A</v>
      </c>
      <c r="L258" s="17" t="str">
        <f t="shared" ca="1" si="45"/>
        <v>F0</v>
      </c>
      <c r="M258" s="17" t="str">
        <f t="shared" ca="1" si="46"/>
        <v>C2</v>
      </c>
      <c r="N258" s="17" t="str">
        <f t="shared" ca="1" si="47"/>
        <v>C2</v>
      </c>
    </row>
    <row r="259" spans="1:14" s="188" customFormat="1" ht="39.950000000000003" customHeight="1" x14ac:dyDescent="0.2">
      <c r="A259" s="209" t="s">
        <v>1142</v>
      </c>
      <c r="B259" s="203" t="s">
        <v>340</v>
      </c>
      <c r="C259" s="196" t="s">
        <v>1620</v>
      </c>
      <c r="D259" s="197" t="s">
        <v>334</v>
      </c>
      <c r="E259" s="198" t="s">
        <v>182</v>
      </c>
      <c r="F259" s="199">
        <v>690</v>
      </c>
      <c r="G259" s="200"/>
      <c r="H259" s="201">
        <f t="shared" si="57"/>
        <v>0</v>
      </c>
      <c r="I259" s="24" t="str">
        <f t="shared" ca="1" si="44"/>
        <v/>
      </c>
      <c r="J259" s="15" t="str">
        <f t="shared" si="48"/>
        <v>B149iAType 2 Concrete Modified Lip Curb (75 mm reveal ht, Dowelled)SD-202Cm</v>
      </c>
      <c r="K259" s="16" t="e">
        <f>MATCH(J259,'Pay Items'!$K$1:$K$647,0)</f>
        <v>#N/A</v>
      </c>
      <c r="L259" s="17" t="str">
        <f t="shared" ca="1" si="45"/>
        <v>F0</v>
      </c>
      <c r="M259" s="17" t="str">
        <f t="shared" ca="1" si="46"/>
        <v>C2</v>
      </c>
      <c r="N259" s="17" t="str">
        <f t="shared" ca="1" si="47"/>
        <v>C2</v>
      </c>
    </row>
    <row r="260" spans="1:14" s="188" customFormat="1" ht="39.950000000000003" customHeight="1" x14ac:dyDescent="0.2">
      <c r="A260" s="209" t="s">
        <v>923</v>
      </c>
      <c r="B260" s="203" t="s">
        <v>341</v>
      </c>
      <c r="C260" s="196" t="s">
        <v>1662</v>
      </c>
      <c r="D260" s="197" t="s">
        <v>355</v>
      </c>
      <c r="E260" s="198" t="s">
        <v>182</v>
      </c>
      <c r="F260" s="199">
        <v>5</v>
      </c>
      <c r="G260" s="200"/>
      <c r="H260" s="201">
        <f t="shared" si="57"/>
        <v>0</v>
      </c>
      <c r="I260" s="24" t="str">
        <f t="shared" ca="1" si="44"/>
        <v/>
      </c>
      <c r="J260" s="15" t="str">
        <f t="shared" si="48"/>
        <v>B150iAType 2 Concrete Curb Ramp (8-12 mm reveal ht, Monolithic)SD-229A,B,Cm</v>
      </c>
      <c r="K260" s="16" t="e">
        <f>MATCH(J260,'Pay Items'!$K$1:$K$647,0)</f>
        <v>#N/A</v>
      </c>
      <c r="L260" s="17" t="str">
        <f t="shared" ca="1" si="45"/>
        <v>F0</v>
      </c>
      <c r="M260" s="17" t="str">
        <f t="shared" ca="1" si="46"/>
        <v>C2</v>
      </c>
      <c r="N260" s="17" t="str">
        <f t="shared" ca="1" si="47"/>
        <v>C2</v>
      </c>
    </row>
    <row r="261" spans="1:14" s="188" customFormat="1" ht="39.950000000000003" customHeight="1" x14ac:dyDescent="0.2">
      <c r="A261" s="209" t="s">
        <v>461</v>
      </c>
      <c r="B261" s="195" t="s">
        <v>1663</v>
      </c>
      <c r="C261" s="196" t="s">
        <v>165</v>
      </c>
      <c r="D261" s="197" t="s">
        <v>714</v>
      </c>
      <c r="E261" s="198" t="s">
        <v>178</v>
      </c>
      <c r="F261" s="199">
        <v>40</v>
      </c>
      <c r="G261" s="200"/>
      <c r="H261" s="201">
        <f t="shared" si="57"/>
        <v>0</v>
      </c>
      <c r="I261" s="24" t="str">
        <f t="shared" ca="1" si="44"/>
        <v/>
      </c>
      <c r="J261" s="15" t="str">
        <f t="shared" si="48"/>
        <v>B189Regrading Existing Interlocking Paving StonesCW 3330-R5m²</v>
      </c>
      <c r="K261" s="16">
        <f>MATCH(J261,'Pay Items'!$K$1:$K$647,0)</f>
        <v>304</v>
      </c>
      <c r="L261" s="17" t="str">
        <f t="shared" ca="1" si="45"/>
        <v>F0</v>
      </c>
      <c r="M261" s="17" t="str">
        <f t="shared" ca="1" si="46"/>
        <v>C2</v>
      </c>
      <c r="N261" s="17" t="str">
        <f t="shared" ca="1" si="47"/>
        <v>C2</v>
      </c>
    </row>
    <row r="262" spans="1:14" s="188" customFormat="1" ht="30.2" customHeight="1" x14ac:dyDescent="0.2">
      <c r="A262" s="209" t="s">
        <v>462</v>
      </c>
      <c r="B262" s="195" t="s">
        <v>1664</v>
      </c>
      <c r="C262" s="196" t="s">
        <v>350</v>
      </c>
      <c r="D262" s="197" t="s">
        <v>2144</v>
      </c>
      <c r="E262" s="198"/>
      <c r="F262" s="192" t="s">
        <v>173</v>
      </c>
      <c r="G262" s="193"/>
      <c r="H262" s="193"/>
      <c r="I262" s="24" t="str">
        <f t="shared" ref="I262:I325" ca="1" si="58">IF(CELL("protect",$G262)=1, "LOCKED", "")</f>
        <v>LOCKED</v>
      </c>
      <c r="J262" s="15" t="str">
        <f t="shared" si="48"/>
        <v>B190Construction of Asphaltic Concrete OverlayCW 3410-R12, E11</v>
      </c>
      <c r="K262" s="16" t="e">
        <f>MATCH(J262,'Pay Items'!$K$1:$K$647,0)</f>
        <v>#N/A</v>
      </c>
      <c r="L262" s="17" t="str">
        <f t="shared" ref="L262:L325" ca="1" si="59">CELL("format",$F262)</f>
        <v>G</v>
      </c>
      <c r="M262" s="17" t="str">
        <f t="shared" ref="M262:M325" ca="1" si="60">CELL("format",$G262)</f>
        <v>C2</v>
      </c>
      <c r="N262" s="17" t="str">
        <f t="shared" ref="N262:N325" ca="1" si="61">CELL("format",$H262)</f>
        <v>C2</v>
      </c>
    </row>
    <row r="263" spans="1:14" s="188" customFormat="1" ht="30.2" customHeight="1" x14ac:dyDescent="0.2">
      <c r="A263" s="209" t="s">
        <v>463</v>
      </c>
      <c r="B263" s="203" t="s">
        <v>338</v>
      </c>
      <c r="C263" s="196" t="s">
        <v>351</v>
      </c>
      <c r="D263" s="197"/>
      <c r="E263" s="198"/>
      <c r="F263" s="192" t="s">
        <v>173</v>
      </c>
      <c r="G263" s="193"/>
      <c r="H263" s="193"/>
      <c r="I263" s="24" t="str">
        <f t="shared" ca="1" si="58"/>
        <v>LOCKED</v>
      </c>
      <c r="J263" s="15" t="str">
        <f t="shared" ref="J263:J326" si="62">CLEAN(CONCATENATE(TRIM($A263),TRIM($C263),IF(LEFT($D263)&lt;&gt;"E",TRIM($D263),),TRIM($E263)))</f>
        <v>B191Main Line Paving</v>
      </c>
      <c r="K263" s="16">
        <f>MATCH(J263,'Pay Items'!$K$1:$K$647,0)</f>
        <v>306</v>
      </c>
      <c r="L263" s="17" t="str">
        <f t="shared" ca="1" si="59"/>
        <v>G</v>
      </c>
      <c r="M263" s="17" t="str">
        <f t="shared" ca="1" si="60"/>
        <v>C2</v>
      </c>
      <c r="N263" s="17" t="str">
        <f t="shared" ca="1" si="61"/>
        <v>C2</v>
      </c>
    </row>
    <row r="264" spans="1:14" s="188" customFormat="1" ht="30.2" customHeight="1" x14ac:dyDescent="0.2">
      <c r="A264" s="209" t="s">
        <v>1565</v>
      </c>
      <c r="B264" s="211" t="s">
        <v>684</v>
      </c>
      <c r="C264" s="196" t="s">
        <v>1566</v>
      </c>
      <c r="D264" s="197"/>
      <c r="E264" s="198" t="s">
        <v>180</v>
      </c>
      <c r="F264" s="199">
        <v>1000</v>
      </c>
      <c r="G264" s="200"/>
      <c r="H264" s="201">
        <f>ROUND(G264*F264,2)</f>
        <v>0</v>
      </c>
      <c r="I264" s="24" t="str">
        <f t="shared" ca="1" si="58"/>
        <v/>
      </c>
      <c r="J264" s="15" t="str">
        <f t="shared" si="62"/>
        <v>B193AType MS1tonne</v>
      </c>
      <c r="K264" s="16">
        <f>MATCH(J264,'Pay Items'!$K$1:$K$647,0)</f>
        <v>309</v>
      </c>
      <c r="L264" s="17" t="str">
        <f t="shared" ca="1" si="59"/>
        <v>F0</v>
      </c>
      <c r="M264" s="17" t="str">
        <f t="shared" ca="1" si="60"/>
        <v>C2</v>
      </c>
      <c r="N264" s="17" t="str">
        <f t="shared" ca="1" si="61"/>
        <v>C2</v>
      </c>
    </row>
    <row r="265" spans="1:14" s="188" customFormat="1" ht="30.2" customHeight="1" x14ac:dyDescent="0.2">
      <c r="A265" s="209" t="s">
        <v>466</v>
      </c>
      <c r="B265" s="203" t="s">
        <v>339</v>
      </c>
      <c r="C265" s="196" t="s">
        <v>352</v>
      </c>
      <c r="D265" s="197"/>
      <c r="E265" s="198"/>
      <c r="F265" s="192" t="s">
        <v>173</v>
      </c>
      <c r="G265" s="193"/>
      <c r="H265" s="193"/>
      <c r="I265" s="24" t="str">
        <f t="shared" ca="1" si="58"/>
        <v>LOCKED</v>
      </c>
      <c r="J265" s="15" t="str">
        <f t="shared" si="62"/>
        <v>B194Tie-ins and Approaches</v>
      </c>
      <c r="K265" s="16">
        <f>MATCH(J265,'Pay Items'!$K$1:$K$647,0)</f>
        <v>311</v>
      </c>
      <c r="L265" s="17" t="str">
        <f t="shared" ca="1" si="59"/>
        <v>G</v>
      </c>
      <c r="M265" s="17" t="str">
        <f t="shared" ca="1" si="60"/>
        <v>C2</v>
      </c>
      <c r="N265" s="17" t="str">
        <f t="shared" ca="1" si="61"/>
        <v>C2</v>
      </c>
    </row>
    <row r="266" spans="1:14" s="188" customFormat="1" ht="30.2" customHeight="1" x14ac:dyDescent="0.2">
      <c r="A266" s="209" t="s">
        <v>1569</v>
      </c>
      <c r="B266" s="211" t="s">
        <v>684</v>
      </c>
      <c r="C266" s="196" t="s">
        <v>1566</v>
      </c>
      <c r="D266" s="197"/>
      <c r="E266" s="198" t="s">
        <v>180</v>
      </c>
      <c r="F266" s="199">
        <v>45</v>
      </c>
      <c r="G266" s="200"/>
      <c r="H266" s="201">
        <f t="shared" ref="H266:H268" si="63">ROUND(G266*F266,2)</f>
        <v>0</v>
      </c>
      <c r="I266" s="24" t="str">
        <f t="shared" ca="1" si="58"/>
        <v/>
      </c>
      <c r="J266" s="15" t="str">
        <f t="shared" si="62"/>
        <v>B195AType MS1tonne</v>
      </c>
      <c r="K266" s="16">
        <f>MATCH(J266,'Pay Items'!$K$1:$K$647,0)</f>
        <v>313</v>
      </c>
      <c r="L266" s="17" t="str">
        <f t="shared" ca="1" si="59"/>
        <v>F0</v>
      </c>
      <c r="M266" s="17" t="str">
        <f t="shared" ca="1" si="60"/>
        <v>C2</v>
      </c>
      <c r="N266" s="17" t="str">
        <f t="shared" ca="1" si="61"/>
        <v>C2</v>
      </c>
    </row>
    <row r="267" spans="1:14" s="188" customFormat="1" ht="30.2" customHeight="1" x14ac:dyDescent="0.2">
      <c r="A267" s="209" t="s">
        <v>557</v>
      </c>
      <c r="B267" s="195" t="s">
        <v>1665</v>
      </c>
      <c r="C267" s="196" t="s">
        <v>1270</v>
      </c>
      <c r="D267" s="197" t="s">
        <v>1400</v>
      </c>
      <c r="E267" s="198"/>
      <c r="F267" s="192" t="s">
        <v>173</v>
      </c>
      <c r="G267" s="193"/>
      <c r="H267" s="193"/>
      <c r="I267" s="24" t="str">
        <f t="shared" ca="1" si="58"/>
        <v>LOCKED</v>
      </c>
      <c r="J267" s="15" t="str">
        <f t="shared" si="62"/>
        <v>B206Supply and Install Pavement Repair FabricCW 3140-R1</v>
      </c>
      <c r="K267" s="16">
        <f>MATCH(J267,'Pay Items'!$K$1:$K$647,0)</f>
        <v>325</v>
      </c>
      <c r="L267" s="17" t="str">
        <f t="shared" ca="1" si="59"/>
        <v>G</v>
      </c>
      <c r="M267" s="17" t="str">
        <f t="shared" ca="1" si="60"/>
        <v>C2</v>
      </c>
      <c r="N267" s="17" t="str">
        <f t="shared" ca="1" si="61"/>
        <v>C2</v>
      </c>
    </row>
    <row r="268" spans="1:14" s="188" customFormat="1" ht="30.2" customHeight="1" x14ac:dyDescent="0.2">
      <c r="A268" s="209" t="s">
        <v>1266</v>
      </c>
      <c r="B268" s="203" t="s">
        <v>338</v>
      </c>
      <c r="C268" s="196" t="s">
        <v>1268</v>
      </c>
      <c r="D268" s="197"/>
      <c r="E268" s="198" t="s">
        <v>178</v>
      </c>
      <c r="F268" s="212">
        <v>1800</v>
      </c>
      <c r="G268" s="200"/>
      <c r="H268" s="201">
        <f t="shared" si="63"/>
        <v>0</v>
      </c>
      <c r="I268" s="24" t="str">
        <f t="shared" ca="1" si="58"/>
        <v/>
      </c>
      <c r="J268" s="15" t="str">
        <f t="shared" si="62"/>
        <v>B206AType Am²</v>
      </c>
      <c r="K268" s="16">
        <f>MATCH(J268,'Pay Items'!$K$1:$K$647,0)</f>
        <v>326</v>
      </c>
      <c r="L268" s="17" t="str">
        <f t="shared" ca="1" si="59"/>
        <v>F0</v>
      </c>
      <c r="M268" s="17" t="str">
        <f t="shared" ca="1" si="60"/>
        <v>C2</v>
      </c>
      <c r="N268" s="17" t="str">
        <f t="shared" ca="1" si="61"/>
        <v>C2</v>
      </c>
    </row>
    <row r="269" spans="1:14" s="188" customFormat="1" ht="30.2" customHeight="1" x14ac:dyDescent="0.2">
      <c r="A269" s="182"/>
      <c r="B269" s="213"/>
      <c r="C269" s="206" t="s">
        <v>199</v>
      </c>
      <c r="D269" s="207"/>
      <c r="E269" s="214"/>
      <c r="F269" s="192" t="s">
        <v>173</v>
      </c>
      <c r="G269" s="193"/>
      <c r="H269" s="193"/>
      <c r="I269" s="24" t="str">
        <f t="shared" ca="1" si="58"/>
        <v>LOCKED</v>
      </c>
      <c r="J269" s="15" t="str">
        <f t="shared" si="62"/>
        <v>JOINT AND CRACK SEALING</v>
      </c>
      <c r="K269" s="16">
        <f>MATCH(J269,'Pay Items'!$K$1:$K$647,0)</f>
        <v>434</v>
      </c>
      <c r="L269" s="17" t="str">
        <f t="shared" ca="1" si="59"/>
        <v>G</v>
      </c>
      <c r="M269" s="17" t="str">
        <f t="shared" ca="1" si="60"/>
        <v>C2</v>
      </c>
      <c r="N269" s="17" t="str">
        <f t="shared" ca="1" si="61"/>
        <v>C2</v>
      </c>
    </row>
    <row r="270" spans="1:14" s="188" customFormat="1" ht="30.2" customHeight="1" x14ac:dyDescent="0.2">
      <c r="A270" s="194" t="s">
        <v>533</v>
      </c>
      <c r="B270" s="195" t="s">
        <v>1666</v>
      </c>
      <c r="C270" s="196" t="s">
        <v>98</v>
      </c>
      <c r="D270" s="197" t="s">
        <v>718</v>
      </c>
      <c r="E270" s="198" t="s">
        <v>182</v>
      </c>
      <c r="F270" s="212">
        <v>750</v>
      </c>
      <c r="G270" s="200"/>
      <c r="H270" s="201">
        <f>ROUND(G270*F270,2)</f>
        <v>0</v>
      </c>
      <c r="I270" s="24" t="str">
        <f t="shared" ca="1" si="58"/>
        <v/>
      </c>
      <c r="J270" s="15" t="str">
        <f t="shared" si="62"/>
        <v>D006Reflective Crack MaintenanceCW 3250-R7m</v>
      </c>
      <c r="K270" s="16">
        <f>MATCH(J270,'Pay Items'!$K$1:$K$647,0)</f>
        <v>440</v>
      </c>
      <c r="L270" s="17" t="str">
        <f t="shared" ca="1" si="59"/>
        <v>F0</v>
      </c>
      <c r="M270" s="17" t="str">
        <f t="shared" ca="1" si="60"/>
        <v>C2</v>
      </c>
      <c r="N270" s="17" t="str">
        <f t="shared" ca="1" si="61"/>
        <v>C2</v>
      </c>
    </row>
    <row r="271" spans="1:14" s="188" customFormat="1" ht="39.950000000000003" customHeight="1" x14ac:dyDescent="0.2">
      <c r="A271" s="182"/>
      <c r="B271" s="213"/>
      <c r="C271" s="206" t="s">
        <v>200</v>
      </c>
      <c r="D271" s="207"/>
      <c r="E271" s="214"/>
      <c r="F271" s="192" t="s">
        <v>173</v>
      </c>
      <c r="G271" s="193"/>
      <c r="H271" s="193"/>
      <c r="I271" s="24" t="str">
        <f t="shared" ca="1" si="58"/>
        <v>LOCKED</v>
      </c>
      <c r="J271" s="15" t="str">
        <f t="shared" si="62"/>
        <v>ASSOCIATED DRAINAGE AND UNDERGROUND WORKS</v>
      </c>
      <c r="K271" s="16">
        <f>MATCH(J271,'Pay Items'!$K$1:$K$647,0)</f>
        <v>442</v>
      </c>
      <c r="L271" s="17" t="str">
        <f t="shared" ca="1" si="59"/>
        <v>G</v>
      </c>
      <c r="M271" s="17" t="str">
        <f t="shared" ca="1" si="60"/>
        <v>C2</v>
      </c>
      <c r="N271" s="17" t="str">
        <f t="shared" ca="1" si="61"/>
        <v>C2</v>
      </c>
    </row>
    <row r="272" spans="1:14" s="188" customFormat="1" ht="30.2" customHeight="1" x14ac:dyDescent="0.2">
      <c r="A272" s="194" t="s">
        <v>224</v>
      </c>
      <c r="B272" s="195" t="s">
        <v>1667</v>
      </c>
      <c r="C272" s="196" t="s">
        <v>402</v>
      </c>
      <c r="D272" s="197" t="s">
        <v>2145</v>
      </c>
      <c r="E272" s="198"/>
      <c r="F272" s="192" t="s">
        <v>173</v>
      </c>
      <c r="G272" s="193"/>
      <c r="H272" s="193"/>
      <c r="I272" s="24" t="str">
        <f t="shared" ca="1" si="58"/>
        <v>LOCKED</v>
      </c>
      <c r="J272" s="15" t="str">
        <f t="shared" si="62"/>
        <v>E003Catch BasinCW 2130-R12, E17</v>
      </c>
      <c r="K272" s="16" t="e">
        <f>MATCH(J272,'Pay Items'!$K$1:$K$647,0)</f>
        <v>#N/A</v>
      </c>
      <c r="L272" s="17" t="str">
        <f t="shared" ca="1" si="59"/>
        <v>G</v>
      </c>
      <c r="M272" s="17" t="str">
        <f t="shared" ca="1" si="60"/>
        <v>C2</v>
      </c>
      <c r="N272" s="17" t="str">
        <f t="shared" ca="1" si="61"/>
        <v>C2</v>
      </c>
    </row>
    <row r="273" spans="1:14" s="188" customFormat="1" ht="30.2" customHeight="1" x14ac:dyDescent="0.2">
      <c r="A273" s="194" t="s">
        <v>225</v>
      </c>
      <c r="B273" s="203" t="s">
        <v>338</v>
      </c>
      <c r="C273" s="196" t="s">
        <v>964</v>
      </c>
      <c r="D273" s="197"/>
      <c r="E273" s="198" t="s">
        <v>181</v>
      </c>
      <c r="F273" s="212">
        <v>3</v>
      </c>
      <c r="G273" s="200"/>
      <c r="H273" s="201">
        <f>ROUND(G273*F273,2)</f>
        <v>0</v>
      </c>
      <c r="I273" s="24" t="str">
        <f t="shared" ca="1" si="58"/>
        <v/>
      </c>
      <c r="J273" s="15" t="str">
        <f t="shared" si="62"/>
        <v>E004SD-024, 1200 mm deepeach</v>
      </c>
      <c r="K273" s="16">
        <f>MATCH(J273,'Pay Items'!$K$1:$K$647,0)</f>
        <v>444</v>
      </c>
      <c r="L273" s="17" t="str">
        <f t="shared" ca="1" si="59"/>
        <v>F0</v>
      </c>
      <c r="M273" s="17" t="str">
        <f t="shared" ca="1" si="60"/>
        <v>C2</v>
      </c>
      <c r="N273" s="17" t="str">
        <f t="shared" ca="1" si="61"/>
        <v>C2</v>
      </c>
    </row>
    <row r="274" spans="1:14" s="188" customFormat="1" ht="30.2" customHeight="1" x14ac:dyDescent="0.2">
      <c r="A274" s="194" t="s">
        <v>990</v>
      </c>
      <c r="B274" s="203" t="s">
        <v>339</v>
      </c>
      <c r="C274" s="196" t="s">
        <v>965</v>
      </c>
      <c r="D274" s="197"/>
      <c r="E274" s="198" t="s">
        <v>181</v>
      </c>
      <c r="F274" s="212">
        <v>3</v>
      </c>
      <c r="G274" s="200"/>
      <c r="H274" s="201">
        <f>ROUND(G274*F274,2)</f>
        <v>0</v>
      </c>
      <c r="I274" s="24" t="str">
        <f t="shared" ca="1" si="58"/>
        <v/>
      </c>
      <c r="J274" s="15" t="str">
        <f t="shared" si="62"/>
        <v>E004ASD-024, 1800 mm deepeach</v>
      </c>
      <c r="K274" s="16">
        <f>MATCH(J274,'Pay Items'!$K$1:$K$647,0)</f>
        <v>445</v>
      </c>
      <c r="L274" s="17" t="str">
        <f t="shared" ca="1" si="59"/>
        <v>F0</v>
      </c>
      <c r="M274" s="17" t="str">
        <f t="shared" ca="1" si="60"/>
        <v>C2</v>
      </c>
      <c r="N274" s="17" t="str">
        <f t="shared" ca="1" si="61"/>
        <v>C2</v>
      </c>
    </row>
    <row r="275" spans="1:14" s="188" customFormat="1" ht="30.2" customHeight="1" x14ac:dyDescent="0.2">
      <c r="A275" s="194" t="s">
        <v>227</v>
      </c>
      <c r="B275" s="195" t="s">
        <v>1668</v>
      </c>
      <c r="C275" s="196" t="s">
        <v>405</v>
      </c>
      <c r="D275" s="197" t="s">
        <v>2145</v>
      </c>
      <c r="E275" s="198"/>
      <c r="F275" s="192" t="s">
        <v>173</v>
      </c>
      <c r="G275" s="193"/>
      <c r="H275" s="193"/>
      <c r="I275" s="24" t="str">
        <f t="shared" ca="1" si="58"/>
        <v>LOCKED</v>
      </c>
      <c r="J275" s="15" t="str">
        <f t="shared" si="62"/>
        <v>E006Catch PitCW 2130-R12, E17</v>
      </c>
      <c r="K275" s="16" t="e">
        <f>MATCH(J275,'Pay Items'!$K$1:$K$647,0)</f>
        <v>#N/A</v>
      </c>
      <c r="L275" s="17" t="str">
        <f t="shared" ca="1" si="59"/>
        <v>G</v>
      </c>
      <c r="M275" s="17" t="str">
        <f t="shared" ca="1" si="60"/>
        <v>C2</v>
      </c>
      <c r="N275" s="17" t="str">
        <f t="shared" ca="1" si="61"/>
        <v>C2</v>
      </c>
    </row>
    <row r="276" spans="1:14" s="188" customFormat="1" ht="30.2" customHeight="1" x14ac:dyDescent="0.2">
      <c r="A276" s="194" t="s">
        <v>228</v>
      </c>
      <c r="B276" s="203" t="s">
        <v>338</v>
      </c>
      <c r="C276" s="196" t="s">
        <v>406</v>
      </c>
      <c r="D276" s="197"/>
      <c r="E276" s="198" t="s">
        <v>181</v>
      </c>
      <c r="F276" s="212">
        <v>1</v>
      </c>
      <c r="G276" s="200"/>
      <c r="H276" s="201">
        <f>ROUND(G276*F276,2)</f>
        <v>0</v>
      </c>
      <c r="I276" s="24" t="str">
        <f t="shared" ca="1" si="58"/>
        <v/>
      </c>
      <c r="J276" s="15" t="str">
        <f t="shared" si="62"/>
        <v>E007SD-023each</v>
      </c>
      <c r="K276" s="16">
        <f>MATCH(J276,'Pay Items'!$K$1:$K$647,0)</f>
        <v>449</v>
      </c>
      <c r="L276" s="17" t="str">
        <f t="shared" ca="1" si="59"/>
        <v>F0</v>
      </c>
      <c r="M276" s="17" t="str">
        <f t="shared" ca="1" si="60"/>
        <v>C2</v>
      </c>
      <c r="N276" s="17" t="str">
        <f t="shared" ca="1" si="61"/>
        <v>C2</v>
      </c>
    </row>
    <row r="277" spans="1:14" s="188" customFormat="1" ht="30.2" customHeight="1" x14ac:dyDescent="0.2">
      <c r="A277" s="194" t="s">
        <v>229</v>
      </c>
      <c r="B277" s="195" t="s">
        <v>1669</v>
      </c>
      <c r="C277" s="196" t="s">
        <v>407</v>
      </c>
      <c r="D277" s="197" t="s">
        <v>11</v>
      </c>
      <c r="E277" s="198"/>
      <c r="F277" s="192" t="s">
        <v>173</v>
      </c>
      <c r="G277" s="193"/>
      <c r="H277" s="193"/>
      <c r="I277" s="24" t="str">
        <f t="shared" ca="1" si="58"/>
        <v>LOCKED</v>
      </c>
      <c r="J277" s="15" t="str">
        <f t="shared" si="62"/>
        <v>E008Sewer ServiceCW 2130-R12</v>
      </c>
      <c r="K277" s="16">
        <f>MATCH(J277,'Pay Items'!$K$1:$K$647,0)</f>
        <v>455</v>
      </c>
      <c r="L277" s="17" t="str">
        <f t="shared" ca="1" si="59"/>
        <v>G</v>
      </c>
      <c r="M277" s="17" t="str">
        <f t="shared" ca="1" si="60"/>
        <v>C2</v>
      </c>
      <c r="N277" s="17" t="str">
        <f t="shared" ca="1" si="61"/>
        <v>C2</v>
      </c>
    </row>
    <row r="278" spans="1:14" s="188" customFormat="1" ht="30.2" customHeight="1" x14ac:dyDescent="0.2">
      <c r="A278" s="194" t="s">
        <v>53</v>
      </c>
      <c r="B278" s="203" t="s">
        <v>338</v>
      </c>
      <c r="C278" s="196" t="s">
        <v>1633</v>
      </c>
      <c r="D278" s="197"/>
      <c r="E278" s="198"/>
      <c r="F278" s="192" t="s">
        <v>173</v>
      </c>
      <c r="G278" s="193"/>
      <c r="H278" s="193"/>
      <c r="I278" s="24" t="str">
        <f t="shared" ca="1" si="58"/>
        <v>LOCKED</v>
      </c>
      <c r="J278" s="15" t="str">
        <f t="shared" si="62"/>
        <v>E009250 mm, PVC</v>
      </c>
      <c r="K278" s="16" t="e">
        <f>MATCH(J278,'Pay Items'!$K$1:$K$647,0)</f>
        <v>#N/A</v>
      </c>
      <c r="L278" s="17" t="str">
        <f t="shared" ca="1" si="59"/>
        <v>G</v>
      </c>
      <c r="M278" s="17" t="str">
        <f t="shared" ca="1" si="60"/>
        <v>C2</v>
      </c>
      <c r="N278" s="17" t="str">
        <f t="shared" ca="1" si="61"/>
        <v>C2</v>
      </c>
    </row>
    <row r="279" spans="1:14" s="188" customFormat="1" ht="39.950000000000003" customHeight="1" x14ac:dyDescent="0.2">
      <c r="A279" s="194" t="s">
        <v>54</v>
      </c>
      <c r="B279" s="211" t="s">
        <v>684</v>
      </c>
      <c r="C279" s="196" t="s">
        <v>1634</v>
      </c>
      <c r="D279" s="197"/>
      <c r="E279" s="198" t="s">
        <v>182</v>
      </c>
      <c r="F279" s="212">
        <v>25</v>
      </c>
      <c r="G279" s="200"/>
      <c r="H279" s="201">
        <f>ROUND(G279*F279,2)</f>
        <v>0</v>
      </c>
      <c r="I279" s="24" t="str">
        <f t="shared" ca="1" si="58"/>
        <v/>
      </c>
      <c r="J279" s="15" t="str">
        <f t="shared" si="62"/>
        <v>E010In a Trench, Class B Sand Bedding, Class 3 Backfillm</v>
      </c>
      <c r="K279" s="16" t="e">
        <f>MATCH(J279,'Pay Items'!$K$1:$K$647,0)</f>
        <v>#N/A</v>
      </c>
      <c r="L279" s="17" t="str">
        <f t="shared" ca="1" si="59"/>
        <v>F0</v>
      </c>
      <c r="M279" s="17" t="str">
        <f t="shared" ca="1" si="60"/>
        <v>C2</v>
      </c>
      <c r="N279" s="17" t="str">
        <f t="shared" ca="1" si="61"/>
        <v>C2</v>
      </c>
    </row>
    <row r="280" spans="1:14" s="188" customFormat="1" ht="30.2" customHeight="1" x14ac:dyDescent="0.2">
      <c r="A280" s="194" t="s">
        <v>56</v>
      </c>
      <c r="B280" s="195" t="s">
        <v>1670</v>
      </c>
      <c r="C280" s="196" t="s">
        <v>592</v>
      </c>
      <c r="D280" s="197" t="s">
        <v>11</v>
      </c>
      <c r="E280" s="198" t="s">
        <v>182</v>
      </c>
      <c r="F280" s="212">
        <v>5</v>
      </c>
      <c r="G280" s="200"/>
      <c r="H280" s="201">
        <f>ROUND(G280*F280,2)</f>
        <v>0</v>
      </c>
      <c r="I280" s="24" t="str">
        <f t="shared" ca="1" si="58"/>
        <v/>
      </c>
      <c r="J280" s="15" t="str">
        <f t="shared" si="62"/>
        <v>E012Drainage Connection PipeCW 2130-R12m</v>
      </c>
      <c r="K280" s="16">
        <f>MATCH(J280,'Pay Items'!$K$1:$K$647,0)</f>
        <v>460</v>
      </c>
      <c r="L280" s="17" t="str">
        <f t="shared" ca="1" si="59"/>
        <v>F0</v>
      </c>
      <c r="M280" s="17" t="str">
        <f t="shared" ca="1" si="60"/>
        <v>C2</v>
      </c>
      <c r="N280" s="17" t="str">
        <f t="shared" ca="1" si="61"/>
        <v>C2</v>
      </c>
    </row>
    <row r="281" spans="1:14" s="188" customFormat="1" ht="30.2" customHeight="1" x14ac:dyDescent="0.2">
      <c r="A281" s="194" t="s">
        <v>67</v>
      </c>
      <c r="B281" s="195" t="s">
        <v>1671</v>
      </c>
      <c r="C281" s="215" t="s">
        <v>1040</v>
      </c>
      <c r="D281" s="216" t="s">
        <v>1041</v>
      </c>
      <c r="E281" s="198"/>
      <c r="F281" s="192" t="s">
        <v>173</v>
      </c>
      <c r="G281" s="193"/>
      <c r="H281" s="193"/>
      <c r="I281" s="24" t="str">
        <f t="shared" ca="1" si="58"/>
        <v>LOCKED</v>
      </c>
      <c r="J281" s="15" t="str">
        <f t="shared" si="62"/>
        <v>E023Frames &amp; CoversCW 3210-R8</v>
      </c>
      <c r="K281" s="16">
        <f>MATCH(J281,'Pay Items'!$K$1:$K$647,0)</f>
        <v>509</v>
      </c>
      <c r="L281" s="17" t="str">
        <f t="shared" ca="1" si="59"/>
        <v>G</v>
      </c>
      <c r="M281" s="17" t="str">
        <f t="shared" ca="1" si="60"/>
        <v>C2</v>
      </c>
      <c r="N281" s="17" t="str">
        <f t="shared" ca="1" si="61"/>
        <v>C2</v>
      </c>
    </row>
    <row r="282" spans="1:14" s="188" customFormat="1" ht="39.950000000000003" customHeight="1" x14ac:dyDescent="0.2">
      <c r="A282" s="194" t="s">
        <v>68</v>
      </c>
      <c r="B282" s="203" t="s">
        <v>338</v>
      </c>
      <c r="C282" s="217" t="s">
        <v>1191</v>
      </c>
      <c r="D282" s="197"/>
      <c r="E282" s="198" t="s">
        <v>181</v>
      </c>
      <c r="F282" s="212">
        <v>4</v>
      </c>
      <c r="G282" s="200"/>
      <c r="H282" s="201">
        <f t="shared" ref="H282:H283" si="64">ROUND(G282*F282,2)</f>
        <v>0</v>
      </c>
      <c r="I282" s="24" t="str">
        <f t="shared" ca="1" si="58"/>
        <v/>
      </c>
      <c r="J282" s="15" t="str">
        <f t="shared" si="62"/>
        <v>E024AP-006 - Standard Frame for Manhole and Catch Basineach</v>
      </c>
      <c r="K282" s="16">
        <f>MATCH(J282,'Pay Items'!$K$1:$K$647,0)</f>
        <v>510</v>
      </c>
      <c r="L282" s="17" t="str">
        <f t="shared" ca="1" si="59"/>
        <v>F0</v>
      </c>
      <c r="M282" s="17" t="str">
        <f t="shared" ca="1" si="60"/>
        <v>C2</v>
      </c>
      <c r="N282" s="17" t="str">
        <f t="shared" ca="1" si="61"/>
        <v>C2</v>
      </c>
    </row>
    <row r="283" spans="1:14" s="188" customFormat="1" ht="39.950000000000003" customHeight="1" x14ac:dyDescent="0.2">
      <c r="A283" s="194" t="s">
        <v>69</v>
      </c>
      <c r="B283" s="203" t="s">
        <v>339</v>
      </c>
      <c r="C283" s="217" t="s">
        <v>1192</v>
      </c>
      <c r="D283" s="197"/>
      <c r="E283" s="198" t="s">
        <v>181</v>
      </c>
      <c r="F283" s="212">
        <v>4</v>
      </c>
      <c r="G283" s="200"/>
      <c r="H283" s="201">
        <f t="shared" si="64"/>
        <v>0</v>
      </c>
      <c r="I283" s="24" t="str">
        <f t="shared" ca="1" si="58"/>
        <v/>
      </c>
      <c r="J283" s="15" t="str">
        <f t="shared" si="62"/>
        <v>E025AP-007 - Standard Solid Cover for Standard Frameeach</v>
      </c>
      <c r="K283" s="16">
        <f>MATCH(J283,'Pay Items'!$K$1:$K$647,0)</f>
        <v>511</v>
      </c>
      <c r="L283" s="17" t="str">
        <f t="shared" ca="1" si="59"/>
        <v>F0</v>
      </c>
      <c r="M283" s="17" t="str">
        <f t="shared" ca="1" si="60"/>
        <v>C2</v>
      </c>
      <c r="N283" s="17" t="str">
        <f t="shared" ca="1" si="61"/>
        <v>C2</v>
      </c>
    </row>
    <row r="284" spans="1:14" s="188" customFormat="1" ht="30.2" customHeight="1" x14ac:dyDescent="0.2">
      <c r="A284" s="194" t="s">
        <v>74</v>
      </c>
      <c r="B284" s="195" t="s">
        <v>1672</v>
      </c>
      <c r="C284" s="218" t="s">
        <v>409</v>
      </c>
      <c r="D284" s="197" t="s">
        <v>11</v>
      </c>
      <c r="E284" s="198"/>
      <c r="F284" s="192" t="s">
        <v>173</v>
      </c>
      <c r="G284" s="193"/>
      <c r="H284" s="193"/>
      <c r="I284" s="24" t="str">
        <f t="shared" ca="1" si="58"/>
        <v>LOCKED</v>
      </c>
      <c r="J284" s="15" t="str">
        <f t="shared" si="62"/>
        <v>E032Connecting to Existing ManholeCW 2130-R12</v>
      </c>
      <c r="K284" s="16">
        <f>MATCH(J284,'Pay Items'!$K$1:$K$647,0)</f>
        <v>522</v>
      </c>
      <c r="L284" s="17" t="str">
        <f t="shared" ca="1" si="59"/>
        <v>G</v>
      </c>
      <c r="M284" s="17" t="str">
        <f t="shared" ca="1" si="60"/>
        <v>C2</v>
      </c>
      <c r="N284" s="17" t="str">
        <f t="shared" ca="1" si="61"/>
        <v>C2</v>
      </c>
    </row>
    <row r="285" spans="1:14" s="188" customFormat="1" ht="30.2" customHeight="1" x14ac:dyDescent="0.2">
      <c r="A285" s="194" t="s">
        <v>75</v>
      </c>
      <c r="B285" s="203" t="s">
        <v>338</v>
      </c>
      <c r="C285" s="218" t="s">
        <v>971</v>
      </c>
      <c r="D285" s="197"/>
      <c r="E285" s="198" t="s">
        <v>181</v>
      </c>
      <c r="F285" s="212">
        <v>4</v>
      </c>
      <c r="G285" s="200"/>
      <c r="H285" s="201">
        <f>ROUND(G285*F285,2)</f>
        <v>0</v>
      </c>
      <c r="I285" s="24" t="str">
        <f t="shared" ca="1" si="58"/>
        <v/>
      </c>
      <c r="J285" s="15" t="str">
        <f t="shared" si="62"/>
        <v>E033250 mm Catch Basin Leadeach</v>
      </c>
      <c r="K285" s="16">
        <f>MATCH(J285,'Pay Items'!$K$1:$K$647,0)</f>
        <v>525</v>
      </c>
      <c r="L285" s="17" t="str">
        <f t="shared" ca="1" si="59"/>
        <v>F0</v>
      </c>
      <c r="M285" s="17" t="str">
        <f t="shared" ca="1" si="60"/>
        <v>C2</v>
      </c>
      <c r="N285" s="17" t="str">
        <f t="shared" ca="1" si="61"/>
        <v>C2</v>
      </c>
    </row>
    <row r="286" spans="1:14" s="188" customFormat="1" ht="30.2" customHeight="1" x14ac:dyDescent="0.2">
      <c r="A286" s="194" t="s">
        <v>76</v>
      </c>
      <c r="B286" s="195" t="s">
        <v>1673</v>
      </c>
      <c r="C286" s="218" t="s">
        <v>410</v>
      </c>
      <c r="D286" s="197" t="s">
        <v>11</v>
      </c>
      <c r="E286" s="198"/>
      <c r="F286" s="192" t="s">
        <v>173</v>
      </c>
      <c r="G286" s="193"/>
      <c r="H286" s="193"/>
      <c r="I286" s="24" t="str">
        <f t="shared" ca="1" si="58"/>
        <v>LOCKED</v>
      </c>
      <c r="J286" s="15" t="str">
        <f t="shared" si="62"/>
        <v>E034Connecting to Existing Catch BasinCW 2130-R12</v>
      </c>
      <c r="K286" s="16">
        <f>MATCH(J286,'Pay Items'!$K$1:$K$647,0)</f>
        <v>526</v>
      </c>
      <c r="L286" s="17" t="str">
        <f t="shared" ca="1" si="59"/>
        <v>G</v>
      </c>
      <c r="M286" s="17" t="str">
        <f t="shared" ca="1" si="60"/>
        <v>C2</v>
      </c>
      <c r="N286" s="17" t="str">
        <f t="shared" ca="1" si="61"/>
        <v>C2</v>
      </c>
    </row>
    <row r="287" spans="1:14" s="188" customFormat="1" ht="30.2" customHeight="1" x14ac:dyDescent="0.2">
      <c r="A287" s="194" t="s">
        <v>77</v>
      </c>
      <c r="B287" s="203" t="s">
        <v>338</v>
      </c>
      <c r="C287" s="218" t="s">
        <v>973</v>
      </c>
      <c r="D287" s="197"/>
      <c r="E287" s="198" t="s">
        <v>181</v>
      </c>
      <c r="F287" s="212">
        <v>1</v>
      </c>
      <c r="G287" s="200"/>
      <c r="H287" s="201">
        <f>ROUND(G287*F287,2)</f>
        <v>0</v>
      </c>
      <c r="I287" s="24" t="str">
        <f t="shared" ca="1" si="58"/>
        <v/>
      </c>
      <c r="J287" s="15" t="str">
        <f t="shared" si="62"/>
        <v>E035250 mm Drainage Connection Pipeeach</v>
      </c>
      <c r="K287" s="16">
        <f>MATCH(J287,'Pay Items'!$K$1:$K$647,0)</f>
        <v>529</v>
      </c>
      <c r="L287" s="17" t="str">
        <f t="shared" ca="1" si="59"/>
        <v>F0</v>
      </c>
      <c r="M287" s="17" t="str">
        <f t="shared" ca="1" si="60"/>
        <v>C2</v>
      </c>
      <c r="N287" s="17" t="str">
        <f t="shared" ca="1" si="61"/>
        <v>C2</v>
      </c>
    </row>
    <row r="288" spans="1:14" s="188" customFormat="1" ht="39.950000000000003" customHeight="1" x14ac:dyDescent="0.2">
      <c r="A288" s="194" t="s">
        <v>84</v>
      </c>
      <c r="B288" s="195" t="s">
        <v>1674</v>
      </c>
      <c r="C288" s="218" t="s">
        <v>711</v>
      </c>
      <c r="D288" s="197" t="s">
        <v>11</v>
      </c>
      <c r="E288" s="198"/>
      <c r="F288" s="192" t="s">
        <v>173</v>
      </c>
      <c r="G288" s="193"/>
      <c r="H288" s="193"/>
      <c r="I288" s="24" t="str">
        <f t="shared" ca="1" si="58"/>
        <v>LOCKED</v>
      </c>
      <c r="J288" s="15" t="str">
        <f t="shared" si="62"/>
        <v>E042Connecting New Sewer Service to Existing Sewer ServiceCW 2130-R12</v>
      </c>
      <c r="K288" s="16">
        <f>MATCH(J288,'Pay Items'!$K$1:$K$647,0)</f>
        <v>546</v>
      </c>
      <c r="L288" s="17" t="str">
        <f t="shared" ca="1" si="59"/>
        <v>G</v>
      </c>
      <c r="M288" s="17" t="str">
        <f t="shared" ca="1" si="60"/>
        <v>C2</v>
      </c>
      <c r="N288" s="17" t="str">
        <f t="shared" ca="1" si="61"/>
        <v>C2</v>
      </c>
    </row>
    <row r="289" spans="1:14" s="188" customFormat="1" ht="30.2" customHeight="1" x14ac:dyDescent="0.2">
      <c r="A289" s="194" t="s">
        <v>85</v>
      </c>
      <c r="B289" s="203" t="s">
        <v>338</v>
      </c>
      <c r="C289" s="218" t="s">
        <v>1675</v>
      </c>
      <c r="D289" s="197"/>
      <c r="E289" s="198" t="s">
        <v>181</v>
      </c>
      <c r="F289" s="212">
        <v>2</v>
      </c>
      <c r="G289" s="200"/>
      <c r="H289" s="201">
        <f t="shared" ref="H289:H293" si="65">ROUND(G289*F289,2)</f>
        <v>0</v>
      </c>
      <c r="I289" s="24" t="str">
        <f t="shared" ca="1" si="58"/>
        <v/>
      </c>
      <c r="J289" s="15" t="str">
        <f t="shared" si="62"/>
        <v>E043250 mm PVCeach</v>
      </c>
      <c r="K289" s="16" t="e">
        <f>MATCH(J289,'Pay Items'!$K$1:$K$647,0)</f>
        <v>#N/A</v>
      </c>
      <c r="L289" s="17" t="str">
        <f t="shared" ca="1" si="59"/>
        <v>F0</v>
      </c>
      <c r="M289" s="17" t="str">
        <f t="shared" ca="1" si="60"/>
        <v>C2</v>
      </c>
      <c r="N289" s="17" t="str">
        <f t="shared" ca="1" si="61"/>
        <v>C2</v>
      </c>
    </row>
    <row r="290" spans="1:14" s="188" customFormat="1" ht="30.2" customHeight="1" x14ac:dyDescent="0.2">
      <c r="A290" s="194" t="s">
        <v>417</v>
      </c>
      <c r="B290" s="195" t="s">
        <v>1676</v>
      </c>
      <c r="C290" s="196" t="s">
        <v>678</v>
      </c>
      <c r="D290" s="197" t="s">
        <v>11</v>
      </c>
      <c r="E290" s="198" t="s">
        <v>181</v>
      </c>
      <c r="F290" s="212">
        <v>2</v>
      </c>
      <c r="G290" s="200"/>
      <c r="H290" s="201">
        <f t="shared" si="65"/>
        <v>0</v>
      </c>
      <c r="I290" s="24" t="str">
        <f t="shared" ca="1" si="58"/>
        <v/>
      </c>
      <c r="J290" s="15" t="str">
        <f t="shared" si="62"/>
        <v>E046Removal of Existing Catch BasinsCW 2130-R12each</v>
      </c>
      <c r="K290" s="16">
        <f>MATCH(J290,'Pay Items'!$K$1:$K$647,0)</f>
        <v>550</v>
      </c>
      <c r="L290" s="17" t="str">
        <f t="shared" ca="1" si="59"/>
        <v>F0</v>
      </c>
      <c r="M290" s="17" t="str">
        <f t="shared" ca="1" si="60"/>
        <v>C2</v>
      </c>
      <c r="N290" s="17" t="str">
        <f t="shared" ca="1" si="61"/>
        <v>C2</v>
      </c>
    </row>
    <row r="291" spans="1:14" s="188" customFormat="1" ht="30.2" customHeight="1" x14ac:dyDescent="0.2">
      <c r="A291" s="194" t="s">
        <v>419</v>
      </c>
      <c r="B291" s="195" t="s">
        <v>1677</v>
      </c>
      <c r="C291" s="196" t="s">
        <v>413</v>
      </c>
      <c r="D291" s="197" t="s">
        <v>11</v>
      </c>
      <c r="E291" s="198" t="s">
        <v>181</v>
      </c>
      <c r="F291" s="212">
        <v>2</v>
      </c>
      <c r="G291" s="200"/>
      <c r="H291" s="201">
        <f t="shared" si="65"/>
        <v>0</v>
      </c>
      <c r="I291" s="24" t="str">
        <f t="shared" ca="1" si="58"/>
        <v/>
      </c>
      <c r="J291" s="15" t="str">
        <f t="shared" si="62"/>
        <v>E047Removal of Existing Catch PitCW 2130-R12each</v>
      </c>
      <c r="K291" s="16">
        <f>MATCH(J291,'Pay Items'!$K$1:$K$647,0)</f>
        <v>551</v>
      </c>
      <c r="L291" s="17" t="str">
        <f t="shared" ca="1" si="59"/>
        <v>F0</v>
      </c>
      <c r="M291" s="17" t="str">
        <f t="shared" ca="1" si="60"/>
        <v>C2</v>
      </c>
      <c r="N291" s="17" t="str">
        <f t="shared" ca="1" si="61"/>
        <v>C2</v>
      </c>
    </row>
    <row r="292" spans="1:14" s="188" customFormat="1" ht="30" customHeight="1" x14ac:dyDescent="0.2">
      <c r="A292" s="194" t="s">
        <v>0</v>
      </c>
      <c r="B292" s="195" t="s">
        <v>1678</v>
      </c>
      <c r="C292" s="196" t="s">
        <v>1</v>
      </c>
      <c r="D292" s="197" t="s">
        <v>1562</v>
      </c>
      <c r="E292" s="198" t="s">
        <v>181</v>
      </c>
      <c r="F292" s="212">
        <v>1</v>
      </c>
      <c r="G292" s="200"/>
      <c r="H292" s="201">
        <f t="shared" si="65"/>
        <v>0</v>
      </c>
      <c r="I292" s="24" t="str">
        <f t="shared" ca="1" si="58"/>
        <v/>
      </c>
      <c r="J292" s="15" t="str">
        <f t="shared" si="62"/>
        <v>E050ACatch Basin CleaningCW 2140-R5each</v>
      </c>
      <c r="K292" s="16">
        <f>MATCH(J292,'Pay Items'!$K$1:$K$647,0)</f>
        <v>555</v>
      </c>
      <c r="L292" s="17" t="str">
        <f t="shared" ca="1" si="59"/>
        <v>F0</v>
      </c>
      <c r="M292" s="17" t="str">
        <f t="shared" ca="1" si="60"/>
        <v>C2</v>
      </c>
      <c r="N292" s="17" t="str">
        <f t="shared" ca="1" si="61"/>
        <v>C2</v>
      </c>
    </row>
    <row r="293" spans="1:14" s="188" customFormat="1" ht="39.950000000000003" customHeight="1" x14ac:dyDescent="0.2">
      <c r="A293" s="194" t="s">
        <v>591</v>
      </c>
      <c r="B293" s="237" t="s">
        <v>1679</v>
      </c>
      <c r="C293" s="238" t="s">
        <v>1680</v>
      </c>
      <c r="D293" s="239" t="s">
        <v>11</v>
      </c>
      <c r="E293" s="240" t="s">
        <v>181</v>
      </c>
      <c r="F293" s="241">
        <v>2</v>
      </c>
      <c r="G293" s="242"/>
      <c r="H293" s="243">
        <f t="shared" si="65"/>
        <v>0</v>
      </c>
      <c r="I293" s="24" t="str">
        <f t="shared" ca="1" si="58"/>
        <v/>
      </c>
      <c r="J293" s="15" t="str">
        <f t="shared" si="62"/>
        <v>Plugging Existing Sewers and Sewer Services Smaller Than 300 MillimetresCW 2130-R12each</v>
      </c>
      <c r="K293" s="16" t="e">
        <f>MATCH(J293,'Pay Items'!$K$1:$K$647,0)</f>
        <v>#N/A</v>
      </c>
      <c r="L293" s="17" t="str">
        <f t="shared" ca="1" si="59"/>
        <v>F0</v>
      </c>
      <c r="M293" s="17" t="str">
        <f t="shared" ca="1" si="60"/>
        <v>C2</v>
      </c>
      <c r="N293" s="17" t="str">
        <f t="shared" ca="1" si="61"/>
        <v>C2</v>
      </c>
    </row>
    <row r="294" spans="1:14" s="188" customFormat="1" ht="30.2" customHeight="1" x14ac:dyDescent="0.2">
      <c r="A294" s="182"/>
      <c r="B294" s="219"/>
      <c r="C294" s="206" t="s">
        <v>201</v>
      </c>
      <c r="D294" s="207"/>
      <c r="E294" s="214"/>
      <c r="F294" s="192" t="s">
        <v>173</v>
      </c>
      <c r="G294" s="193"/>
      <c r="H294" s="193"/>
      <c r="I294" s="24" t="str">
        <f t="shared" ca="1" si="58"/>
        <v>LOCKED</v>
      </c>
      <c r="J294" s="15" t="str">
        <f t="shared" si="62"/>
        <v>ADJUSTMENTS</v>
      </c>
      <c r="K294" s="16">
        <f>MATCH(J294,'Pay Items'!$K$1:$K$647,0)</f>
        <v>587</v>
      </c>
      <c r="L294" s="17" t="str">
        <f t="shared" ca="1" si="59"/>
        <v>G</v>
      </c>
      <c r="M294" s="17" t="str">
        <f t="shared" ca="1" si="60"/>
        <v>C2</v>
      </c>
      <c r="N294" s="17" t="str">
        <f t="shared" ca="1" si="61"/>
        <v>C2</v>
      </c>
    </row>
    <row r="295" spans="1:14" s="188" customFormat="1" ht="39.950000000000003" customHeight="1" x14ac:dyDescent="0.2">
      <c r="A295" s="194" t="s">
        <v>230</v>
      </c>
      <c r="B295" s="195" t="s">
        <v>1681</v>
      </c>
      <c r="C295" s="217" t="s">
        <v>1042</v>
      </c>
      <c r="D295" s="216" t="s">
        <v>1041</v>
      </c>
      <c r="E295" s="198" t="s">
        <v>181</v>
      </c>
      <c r="F295" s="212">
        <v>6</v>
      </c>
      <c r="G295" s="200"/>
      <c r="H295" s="201">
        <f>ROUND(G295*F295,2)</f>
        <v>0</v>
      </c>
      <c r="I295" s="24" t="str">
        <f t="shared" ca="1" si="58"/>
        <v/>
      </c>
      <c r="J295" s="15" t="str">
        <f t="shared" si="62"/>
        <v>F001Adjustment of Manholes/Catch Basins FramesCW 3210-R8each</v>
      </c>
      <c r="K295" s="16">
        <f>MATCH(J295,'Pay Items'!$K$1:$K$647,0)</f>
        <v>588</v>
      </c>
      <c r="L295" s="17" t="str">
        <f t="shared" ca="1" si="59"/>
        <v>F0</v>
      </c>
      <c r="M295" s="17" t="str">
        <f t="shared" ca="1" si="60"/>
        <v>C2</v>
      </c>
      <c r="N295" s="17" t="str">
        <f t="shared" ca="1" si="61"/>
        <v>C2</v>
      </c>
    </row>
    <row r="296" spans="1:14" s="188" customFormat="1" ht="30.2" customHeight="1" x14ac:dyDescent="0.2">
      <c r="A296" s="194" t="s">
        <v>231</v>
      </c>
      <c r="B296" s="195" t="s">
        <v>1682</v>
      </c>
      <c r="C296" s="196" t="s">
        <v>669</v>
      </c>
      <c r="D296" s="197" t="s">
        <v>11</v>
      </c>
      <c r="E296" s="198"/>
      <c r="F296" s="192" t="s">
        <v>173</v>
      </c>
      <c r="G296" s="193"/>
      <c r="H296" s="193"/>
      <c r="I296" s="24" t="str">
        <f t="shared" ca="1" si="58"/>
        <v>LOCKED</v>
      </c>
      <c r="J296" s="15" t="str">
        <f t="shared" si="62"/>
        <v>F002Replacing Existing RisersCW 2130-R12</v>
      </c>
      <c r="K296" s="16">
        <f>MATCH(J296,'Pay Items'!$K$1:$K$647,0)</f>
        <v>589</v>
      </c>
      <c r="L296" s="17" t="str">
        <f t="shared" ca="1" si="59"/>
        <v>G</v>
      </c>
      <c r="M296" s="17" t="str">
        <f t="shared" ca="1" si="60"/>
        <v>C2</v>
      </c>
      <c r="N296" s="17" t="str">
        <f t="shared" ca="1" si="61"/>
        <v>C2</v>
      </c>
    </row>
    <row r="297" spans="1:14" s="188" customFormat="1" ht="30.2" customHeight="1" x14ac:dyDescent="0.2">
      <c r="A297" s="194" t="s">
        <v>670</v>
      </c>
      <c r="B297" s="203" t="s">
        <v>338</v>
      </c>
      <c r="C297" s="196" t="s">
        <v>680</v>
      </c>
      <c r="D297" s="197"/>
      <c r="E297" s="198" t="s">
        <v>183</v>
      </c>
      <c r="F297" s="221">
        <v>0.3</v>
      </c>
      <c r="G297" s="200"/>
      <c r="H297" s="201">
        <f>ROUND(G297*F297,2)</f>
        <v>0</v>
      </c>
      <c r="I297" s="24" t="str">
        <f t="shared" ca="1" si="58"/>
        <v/>
      </c>
      <c r="J297" s="15" t="str">
        <f t="shared" si="62"/>
        <v>F002APre-cast Concrete Risersvert. m</v>
      </c>
      <c r="K297" s="16">
        <f>MATCH(J297,'Pay Items'!$K$1:$K$647,0)</f>
        <v>590</v>
      </c>
      <c r="L297" s="17" t="str">
        <f t="shared" ca="1" si="59"/>
        <v>F1</v>
      </c>
      <c r="M297" s="17" t="str">
        <f t="shared" ca="1" si="60"/>
        <v>C2</v>
      </c>
      <c r="N297" s="17" t="str">
        <f t="shared" ca="1" si="61"/>
        <v>C2</v>
      </c>
    </row>
    <row r="298" spans="1:14" s="188" customFormat="1" ht="30.2" customHeight="1" x14ac:dyDescent="0.2">
      <c r="A298" s="194" t="s">
        <v>232</v>
      </c>
      <c r="B298" s="195" t="s">
        <v>1683</v>
      </c>
      <c r="C298" s="217" t="s">
        <v>1198</v>
      </c>
      <c r="D298" s="216" t="s">
        <v>1041</v>
      </c>
      <c r="E298" s="198"/>
      <c r="F298" s="192" t="s">
        <v>173</v>
      </c>
      <c r="G298" s="193"/>
      <c r="H298" s="193"/>
      <c r="I298" s="24" t="str">
        <f t="shared" ca="1" si="58"/>
        <v>LOCKED</v>
      </c>
      <c r="J298" s="15" t="str">
        <f t="shared" si="62"/>
        <v>F003Lifter Rings (AP-010)CW 3210-R8</v>
      </c>
      <c r="K298" s="16">
        <f>MATCH(J298,'Pay Items'!$K$1:$K$647,0)</f>
        <v>593</v>
      </c>
      <c r="L298" s="17" t="str">
        <f t="shared" ca="1" si="59"/>
        <v>G</v>
      </c>
      <c r="M298" s="17" t="str">
        <f t="shared" ca="1" si="60"/>
        <v>C2</v>
      </c>
      <c r="N298" s="17" t="str">
        <f t="shared" ca="1" si="61"/>
        <v>C2</v>
      </c>
    </row>
    <row r="299" spans="1:14" s="188" customFormat="1" ht="30.2" customHeight="1" x14ac:dyDescent="0.2">
      <c r="A299" s="194" t="s">
        <v>234</v>
      </c>
      <c r="B299" s="203" t="s">
        <v>338</v>
      </c>
      <c r="C299" s="196" t="s">
        <v>864</v>
      </c>
      <c r="D299" s="197"/>
      <c r="E299" s="198" t="s">
        <v>181</v>
      </c>
      <c r="F299" s="212">
        <v>1</v>
      </c>
      <c r="G299" s="200"/>
      <c r="H299" s="201">
        <f t="shared" ref="H299:H303" si="66">ROUND(G299*F299,2)</f>
        <v>0</v>
      </c>
      <c r="I299" s="24" t="str">
        <f t="shared" ca="1" si="58"/>
        <v/>
      </c>
      <c r="J299" s="15" t="str">
        <f t="shared" si="62"/>
        <v>F00551 mmeach</v>
      </c>
      <c r="K299" s="16">
        <f>MATCH(J299,'Pay Items'!$K$1:$K$647,0)</f>
        <v>595</v>
      </c>
      <c r="L299" s="17" t="str">
        <f t="shared" ca="1" si="59"/>
        <v>F0</v>
      </c>
      <c r="M299" s="17" t="str">
        <f t="shared" ca="1" si="60"/>
        <v>C2</v>
      </c>
      <c r="N299" s="17" t="str">
        <f t="shared" ca="1" si="61"/>
        <v>C2</v>
      </c>
    </row>
    <row r="300" spans="1:14" s="188" customFormat="1" ht="30.2" customHeight="1" x14ac:dyDescent="0.2">
      <c r="A300" s="194" t="s">
        <v>237</v>
      </c>
      <c r="B300" s="195" t="s">
        <v>1684</v>
      </c>
      <c r="C300" s="196" t="s">
        <v>585</v>
      </c>
      <c r="D300" s="216" t="s">
        <v>1041</v>
      </c>
      <c r="E300" s="198" t="s">
        <v>181</v>
      </c>
      <c r="F300" s="212">
        <v>8</v>
      </c>
      <c r="G300" s="200"/>
      <c r="H300" s="201">
        <f t="shared" si="66"/>
        <v>0</v>
      </c>
      <c r="I300" s="24" t="str">
        <f t="shared" ca="1" si="58"/>
        <v/>
      </c>
      <c r="J300" s="15" t="str">
        <f t="shared" si="62"/>
        <v>F009Adjustment of Valve BoxesCW 3210-R8each</v>
      </c>
      <c r="K300" s="16">
        <f>MATCH(J300,'Pay Items'!$K$1:$K$647,0)</f>
        <v>598</v>
      </c>
      <c r="L300" s="17" t="str">
        <f t="shared" ca="1" si="59"/>
        <v>F0</v>
      </c>
      <c r="M300" s="17" t="str">
        <f t="shared" ca="1" si="60"/>
        <v>C2</v>
      </c>
      <c r="N300" s="17" t="str">
        <f t="shared" ca="1" si="61"/>
        <v>C2</v>
      </c>
    </row>
    <row r="301" spans="1:14" s="188" customFormat="1" ht="30.2" customHeight="1" x14ac:dyDescent="0.2">
      <c r="A301" s="194" t="s">
        <v>445</v>
      </c>
      <c r="B301" s="195" t="s">
        <v>1685</v>
      </c>
      <c r="C301" s="196" t="s">
        <v>587</v>
      </c>
      <c r="D301" s="216" t="s">
        <v>1041</v>
      </c>
      <c r="E301" s="198" t="s">
        <v>181</v>
      </c>
      <c r="F301" s="212">
        <v>4</v>
      </c>
      <c r="G301" s="200"/>
      <c r="H301" s="201">
        <f t="shared" si="66"/>
        <v>0</v>
      </c>
      <c r="I301" s="24" t="str">
        <f t="shared" ca="1" si="58"/>
        <v/>
      </c>
      <c r="J301" s="15" t="str">
        <f t="shared" si="62"/>
        <v>F010Valve Box ExtensionsCW 3210-R8each</v>
      </c>
      <c r="K301" s="16">
        <f>MATCH(J301,'Pay Items'!$K$1:$K$647,0)</f>
        <v>599</v>
      </c>
      <c r="L301" s="17" t="str">
        <f t="shared" ca="1" si="59"/>
        <v>F0</v>
      </c>
      <c r="M301" s="17" t="str">
        <f t="shared" ca="1" si="60"/>
        <v>C2</v>
      </c>
      <c r="N301" s="17" t="str">
        <f t="shared" ca="1" si="61"/>
        <v>C2</v>
      </c>
    </row>
    <row r="302" spans="1:14" s="188" customFormat="1" ht="30.2" customHeight="1" x14ac:dyDescent="0.2">
      <c r="A302" s="194" t="s">
        <v>238</v>
      </c>
      <c r="B302" s="195" t="s">
        <v>1686</v>
      </c>
      <c r="C302" s="196" t="s">
        <v>586</v>
      </c>
      <c r="D302" s="216" t="s">
        <v>1041</v>
      </c>
      <c r="E302" s="198" t="s">
        <v>181</v>
      </c>
      <c r="F302" s="212">
        <v>4</v>
      </c>
      <c r="G302" s="200"/>
      <c r="H302" s="201">
        <f t="shared" si="66"/>
        <v>0</v>
      </c>
      <c r="I302" s="24" t="str">
        <f t="shared" ca="1" si="58"/>
        <v/>
      </c>
      <c r="J302" s="15" t="str">
        <f t="shared" si="62"/>
        <v>F011Adjustment of Curb Stop BoxesCW 3210-R8each</v>
      </c>
      <c r="K302" s="16">
        <f>MATCH(J302,'Pay Items'!$K$1:$K$647,0)</f>
        <v>600</v>
      </c>
      <c r="L302" s="17" t="str">
        <f t="shared" ca="1" si="59"/>
        <v>F0</v>
      </c>
      <c r="M302" s="17" t="str">
        <f t="shared" ca="1" si="60"/>
        <v>C2</v>
      </c>
      <c r="N302" s="17" t="str">
        <f t="shared" ca="1" si="61"/>
        <v>C2</v>
      </c>
    </row>
    <row r="303" spans="1:14" s="188" customFormat="1" ht="30.2" customHeight="1" x14ac:dyDescent="0.2">
      <c r="A303" s="222" t="s">
        <v>241</v>
      </c>
      <c r="B303" s="223" t="s">
        <v>1687</v>
      </c>
      <c r="C303" s="217" t="s">
        <v>588</v>
      </c>
      <c r="D303" s="216" t="s">
        <v>1041</v>
      </c>
      <c r="E303" s="224" t="s">
        <v>181</v>
      </c>
      <c r="F303" s="225">
        <v>2</v>
      </c>
      <c r="G303" s="226"/>
      <c r="H303" s="227">
        <f t="shared" si="66"/>
        <v>0</v>
      </c>
      <c r="I303" s="24" t="str">
        <f t="shared" ca="1" si="58"/>
        <v/>
      </c>
      <c r="J303" s="15" t="str">
        <f t="shared" si="62"/>
        <v>F018Curb Stop ExtensionsCW 3210-R8each</v>
      </c>
      <c r="K303" s="16">
        <f>MATCH(J303,'Pay Items'!$K$1:$K$647,0)</f>
        <v>601</v>
      </c>
      <c r="L303" s="17" t="str">
        <f t="shared" ca="1" si="59"/>
        <v>F0</v>
      </c>
      <c r="M303" s="17" t="str">
        <f t="shared" ca="1" si="60"/>
        <v>C2</v>
      </c>
      <c r="N303" s="17" t="str">
        <f t="shared" ca="1" si="61"/>
        <v>C2</v>
      </c>
    </row>
    <row r="304" spans="1:14" s="188" customFormat="1" ht="30.2" customHeight="1" x14ac:dyDescent="0.2">
      <c r="A304" s="182"/>
      <c r="B304" s="205"/>
      <c r="C304" s="206" t="s">
        <v>202</v>
      </c>
      <c r="D304" s="207"/>
      <c r="E304" s="208"/>
      <c r="F304" s="192" t="s">
        <v>173</v>
      </c>
      <c r="G304" s="193"/>
      <c r="H304" s="193"/>
      <c r="I304" s="24" t="str">
        <f t="shared" ca="1" si="58"/>
        <v>LOCKED</v>
      </c>
      <c r="J304" s="15" t="str">
        <f t="shared" si="62"/>
        <v>LANDSCAPING</v>
      </c>
      <c r="K304" s="16">
        <f>MATCH(J304,'Pay Items'!$K$1:$K$647,0)</f>
        <v>616</v>
      </c>
      <c r="L304" s="17" t="str">
        <f t="shared" ca="1" si="59"/>
        <v>G</v>
      </c>
      <c r="M304" s="17" t="str">
        <f t="shared" ca="1" si="60"/>
        <v>C2</v>
      </c>
      <c r="N304" s="17" t="str">
        <f t="shared" ca="1" si="61"/>
        <v>C2</v>
      </c>
    </row>
    <row r="305" spans="1:14" s="188" customFormat="1" ht="30.2" customHeight="1" x14ac:dyDescent="0.2">
      <c r="A305" s="209" t="s">
        <v>242</v>
      </c>
      <c r="B305" s="195" t="s">
        <v>1688</v>
      </c>
      <c r="C305" s="196" t="s">
        <v>147</v>
      </c>
      <c r="D305" s="197" t="s">
        <v>1513</v>
      </c>
      <c r="E305" s="198"/>
      <c r="F305" s="192" t="s">
        <v>173</v>
      </c>
      <c r="G305" s="193"/>
      <c r="H305" s="193"/>
      <c r="I305" s="24" t="str">
        <f t="shared" ca="1" si="58"/>
        <v>LOCKED</v>
      </c>
      <c r="J305" s="15" t="str">
        <f t="shared" si="62"/>
        <v>G001SoddingCW 3510-R10</v>
      </c>
      <c r="K305" s="16">
        <f>MATCH(J305,'Pay Items'!$K$1:$K$647,0)</f>
        <v>617</v>
      </c>
      <c r="L305" s="17" t="str">
        <f t="shared" ca="1" si="59"/>
        <v>G</v>
      </c>
      <c r="M305" s="17" t="str">
        <f t="shared" ca="1" si="60"/>
        <v>C2</v>
      </c>
      <c r="N305" s="17" t="str">
        <f t="shared" ca="1" si="61"/>
        <v>C2</v>
      </c>
    </row>
    <row r="306" spans="1:14" s="188" customFormat="1" ht="30.2" customHeight="1" x14ac:dyDescent="0.2">
      <c r="A306" s="209" t="s">
        <v>243</v>
      </c>
      <c r="B306" s="203" t="s">
        <v>338</v>
      </c>
      <c r="C306" s="196" t="s">
        <v>867</v>
      </c>
      <c r="D306" s="197"/>
      <c r="E306" s="198" t="s">
        <v>178</v>
      </c>
      <c r="F306" s="199">
        <v>200</v>
      </c>
      <c r="G306" s="200"/>
      <c r="H306" s="201">
        <f>ROUND(G306*F306,2)</f>
        <v>0</v>
      </c>
      <c r="I306" s="24" t="str">
        <f t="shared" ca="1" si="58"/>
        <v/>
      </c>
      <c r="J306" s="15" t="str">
        <f t="shared" si="62"/>
        <v>G002width &lt; 600 mmm²</v>
      </c>
      <c r="K306" s="16">
        <f>MATCH(J306,'Pay Items'!$K$1:$K$647,0)</f>
        <v>618</v>
      </c>
      <c r="L306" s="17" t="str">
        <f t="shared" ca="1" si="59"/>
        <v>F0</v>
      </c>
      <c r="M306" s="17" t="str">
        <f t="shared" ca="1" si="60"/>
        <v>C2</v>
      </c>
      <c r="N306" s="17" t="str">
        <f t="shared" ca="1" si="61"/>
        <v>C2</v>
      </c>
    </row>
    <row r="307" spans="1:14" s="188" customFormat="1" ht="30.2" customHeight="1" x14ac:dyDescent="0.2">
      <c r="A307" s="209" t="s">
        <v>244</v>
      </c>
      <c r="B307" s="203" t="s">
        <v>339</v>
      </c>
      <c r="C307" s="196" t="s">
        <v>868</v>
      </c>
      <c r="D307" s="197"/>
      <c r="E307" s="198" t="s">
        <v>178</v>
      </c>
      <c r="F307" s="199">
        <v>2400</v>
      </c>
      <c r="G307" s="200"/>
      <c r="H307" s="201">
        <f>ROUND(G307*F307,2)</f>
        <v>0</v>
      </c>
      <c r="I307" s="24" t="str">
        <f t="shared" ca="1" si="58"/>
        <v/>
      </c>
      <c r="J307" s="15" t="str">
        <f t="shared" si="62"/>
        <v>G003width &gt; or = 600 mmm²</v>
      </c>
      <c r="K307" s="16">
        <f>MATCH(J307,'Pay Items'!$K$1:$K$647,0)</f>
        <v>619</v>
      </c>
      <c r="L307" s="17" t="str">
        <f t="shared" ca="1" si="59"/>
        <v>F0</v>
      </c>
      <c r="M307" s="17" t="str">
        <f t="shared" ca="1" si="60"/>
        <v>C2</v>
      </c>
      <c r="N307" s="17" t="str">
        <f t="shared" ca="1" si="61"/>
        <v>C2</v>
      </c>
    </row>
    <row r="308" spans="1:14" s="188" customFormat="1" ht="11.45" customHeight="1" x14ac:dyDescent="0.2">
      <c r="A308" s="182"/>
      <c r="B308" s="189"/>
      <c r="C308" s="190"/>
      <c r="D308" s="191"/>
      <c r="E308" s="192"/>
      <c r="F308" s="192"/>
      <c r="G308" s="193"/>
      <c r="H308" s="193"/>
      <c r="I308" s="24" t="str">
        <f t="shared" ca="1" si="58"/>
        <v>LOCKED</v>
      </c>
      <c r="J308" s="15" t="str">
        <f t="shared" si="62"/>
        <v/>
      </c>
      <c r="K308" s="16" t="e">
        <f>MATCH(J308,'Pay Items'!$K$1:$K$647,0)</f>
        <v>#N/A</v>
      </c>
      <c r="L308" s="17" t="str">
        <f t="shared" ca="1" si="59"/>
        <v>G</v>
      </c>
      <c r="M308" s="17" t="str">
        <f t="shared" ca="1" si="60"/>
        <v>C2</v>
      </c>
      <c r="N308" s="17" t="str">
        <f t="shared" ca="1" si="61"/>
        <v>C2</v>
      </c>
    </row>
    <row r="309" spans="1:14" s="188" customFormat="1" ht="39.950000000000003" customHeight="1" thickBot="1" x14ac:dyDescent="0.25">
      <c r="A309" s="236"/>
      <c r="B309" s="235" t="str">
        <f>B220</f>
        <v>D</v>
      </c>
      <c r="C309" s="425" t="str">
        <f>C220</f>
        <v>MAJOR REHABILITATION:  BELLAVISTA CRESCENT - ROGAN DRIVE TO VOYAGEUR AVENUE</v>
      </c>
      <c r="D309" s="431"/>
      <c r="E309" s="431"/>
      <c r="F309" s="432"/>
      <c r="G309" s="236" t="s">
        <v>1624</v>
      </c>
      <c r="H309" s="236">
        <f>SUM(H220:H308)</f>
        <v>0</v>
      </c>
      <c r="I309" s="24" t="str">
        <f t="shared" ca="1" si="58"/>
        <v>LOCKED</v>
      </c>
      <c r="J309" s="15" t="str">
        <f t="shared" si="62"/>
        <v>MAJOR REHABILITATION: BELLAVISTA CRESCENT - ROGAN DRIVE TO VOYAGEUR AVENUE</v>
      </c>
      <c r="K309" s="16" t="e">
        <f>MATCH(J309,'Pay Items'!$K$1:$K$647,0)</f>
        <v>#N/A</v>
      </c>
      <c r="L309" s="17" t="str">
        <f t="shared" ca="1" si="59"/>
        <v>G</v>
      </c>
      <c r="M309" s="17" t="str">
        <f t="shared" ca="1" si="60"/>
        <v>C2</v>
      </c>
      <c r="N309" s="17" t="str">
        <f t="shared" ca="1" si="61"/>
        <v>C2</v>
      </c>
    </row>
    <row r="310" spans="1:14" s="188" customFormat="1" ht="39.950000000000003" customHeight="1" thickTop="1" x14ac:dyDescent="0.2">
      <c r="A310" s="185"/>
      <c r="B310" s="186" t="s">
        <v>595</v>
      </c>
      <c r="C310" s="416" t="s">
        <v>1689</v>
      </c>
      <c r="D310" s="417"/>
      <c r="E310" s="417"/>
      <c r="F310" s="418"/>
      <c r="G310" s="185"/>
      <c r="H310" s="187"/>
      <c r="I310" s="24" t="str">
        <f t="shared" ca="1" si="58"/>
        <v>LOCKED</v>
      </c>
      <c r="J310" s="15" t="str">
        <f t="shared" si="62"/>
        <v>MAJOR REHABILITATION: RADAR PLACE - ROGAN DRIVE TO VOYAGEUR AVENUE</v>
      </c>
      <c r="K310" s="16" t="e">
        <f>MATCH(J310,'Pay Items'!$K$1:$K$647,0)</f>
        <v>#N/A</v>
      </c>
      <c r="L310" s="17" t="str">
        <f t="shared" ca="1" si="59"/>
        <v>G</v>
      </c>
      <c r="M310" s="17" t="str">
        <f t="shared" ca="1" si="60"/>
        <v>C2</v>
      </c>
      <c r="N310" s="17" t="str">
        <f t="shared" ca="1" si="61"/>
        <v>C2</v>
      </c>
    </row>
    <row r="311" spans="1:14" s="188" customFormat="1" ht="30.2" customHeight="1" x14ac:dyDescent="0.2">
      <c r="A311" s="182"/>
      <c r="B311" s="189"/>
      <c r="C311" s="190" t="s">
        <v>196</v>
      </c>
      <c r="D311" s="191"/>
      <c r="E311" s="192" t="s">
        <v>173</v>
      </c>
      <c r="F311" s="192" t="s">
        <v>173</v>
      </c>
      <c r="G311" s="193" t="s">
        <v>173</v>
      </c>
      <c r="H311" s="193"/>
      <c r="I311" s="24" t="str">
        <f t="shared" ca="1" si="58"/>
        <v>LOCKED</v>
      </c>
      <c r="J311" s="15" t="str">
        <f t="shared" si="62"/>
        <v>EARTH AND BASE WORKS</v>
      </c>
      <c r="K311" s="16">
        <f>MATCH(J311,'Pay Items'!$K$1:$K$647,0)</f>
        <v>3</v>
      </c>
      <c r="L311" s="17" t="str">
        <f t="shared" ca="1" si="59"/>
        <v>G</v>
      </c>
      <c r="M311" s="17" t="str">
        <f t="shared" ca="1" si="60"/>
        <v>C2</v>
      </c>
      <c r="N311" s="17" t="str">
        <f t="shared" ca="1" si="61"/>
        <v>C2</v>
      </c>
    </row>
    <row r="312" spans="1:14" s="188" customFormat="1" ht="30.2" customHeight="1" x14ac:dyDescent="0.2">
      <c r="A312" s="194" t="s">
        <v>426</v>
      </c>
      <c r="B312" s="195" t="s">
        <v>129</v>
      </c>
      <c r="C312" s="196" t="s">
        <v>104</v>
      </c>
      <c r="D312" s="197" t="s">
        <v>1273</v>
      </c>
      <c r="E312" s="198" t="s">
        <v>179</v>
      </c>
      <c r="F312" s="199">
        <v>10</v>
      </c>
      <c r="G312" s="200"/>
      <c r="H312" s="201">
        <f t="shared" ref="H312" si="67">ROUND(G312*F312,2)</f>
        <v>0</v>
      </c>
      <c r="I312" s="24" t="str">
        <f t="shared" ca="1" si="58"/>
        <v/>
      </c>
      <c r="J312" s="15" t="str">
        <f t="shared" si="62"/>
        <v>A003ExcavationCW 3110-R22m³</v>
      </c>
      <c r="K312" s="16">
        <f>MATCH(J312,'Pay Items'!$K$1:$K$647,0)</f>
        <v>6</v>
      </c>
      <c r="L312" s="17" t="str">
        <f t="shared" ca="1" si="59"/>
        <v>F0</v>
      </c>
      <c r="M312" s="17" t="str">
        <f t="shared" ca="1" si="60"/>
        <v>C2</v>
      </c>
      <c r="N312" s="17" t="str">
        <f t="shared" ca="1" si="61"/>
        <v>C2</v>
      </c>
    </row>
    <row r="313" spans="1:14" s="188" customFormat="1" ht="39.950000000000003" customHeight="1" x14ac:dyDescent="0.2">
      <c r="A313" s="202" t="s">
        <v>250</v>
      </c>
      <c r="B313" s="195" t="s">
        <v>130</v>
      </c>
      <c r="C313" s="196" t="s">
        <v>307</v>
      </c>
      <c r="D313" s="197" t="s">
        <v>1273</v>
      </c>
      <c r="E313" s="198"/>
      <c r="F313" s="192" t="s">
        <v>173</v>
      </c>
      <c r="G313" s="193"/>
      <c r="H313" s="193"/>
      <c r="I313" s="24" t="str">
        <f t="shared" ca="1" si="58"/>
        <v>LOCKED</v>
      </c>
      <c r="J313" s="15" t="str">
        <f t="shared" si="62"/>
        <v>A010Supplying and Placing Base Course MaterialCW 3110-R22</v>
      </c>
      <c r="K313" s="16">
        <f>MATCH(J313,'Pay Items'!$K$1:$K$647,0)</f>
        <v>27</v>
      </c>
      <c r="L313" s="17" t="str">
        <f t="shared" ca="1" si="59"/>
        <v>G</v>
      </c>
      <c r="M313" s="17" t="str">
        <f t="shared" ca="1" si="60"/>
        <v>C2</v>
      </c>
      <c r="N313" s="17" t="str">
        <f t="shared" ca="1" si="61"/>
        <v>C2</v>
      </c>
    </row>
    <row r="314" spans="1:14" s="188" customFormat="1" ht="39.950000000000003" customHeight="1" x14ac:dyDescent="0.2">
      <c r="A314" s="202" t="s">
        <v>1101</v>
      </c>
      <c r="B314" s="203" t="s">
        <v>338</v>
      </c>
      <c r="C314" s="196" t="s">
        <v>1102</v>
      </c>
      <c r="D314" s="197" t="s">
        <v>173</v>
      </c>
      <c r="E314" s="198" t="s">
        <v>179</v>
      </c>
      <c r="F314" s="199">
        <v>10</v>
      </c>
      <c r="G314" s="200"/>
      <c r="H314" s="201">
        <f t="shared" ref="H314:H315" si="68">ROUND(G314*F314,2)</f>
        <v>0</v>
      </c>
      <c r="I314" s="24" t="str">
        <f t="shared" ca="1" si="58"/>
        <v/>
      </c>
      <c r="J314" s="15" t="str">
        <f t="shared" si="62"/>
        <v>A010C2Base Course Material - Granular C Recycled Concretem³</v>
      </c>
      <c r="K314" s="16">
        <f>MATCH(J314,'Pay Items'!$K$1:$K$647,0)</f>
        <v>34</v>
      </c>
      <c r="L314" s="17" t="str">
        <f t="shared" ca="1" si="59"/>
        <v>F0</v>
      </c>
      <c r="M314" s="17" t="str">
        <f t="shared" ca="1" si="60"/>
        <v>C2</v>
      </c>
      <c r="N314" s="17" t="str">
        <f t="shared" ca="1" si="61"/>
        <v>C2</v>
      </c>
    </row>
    <row r="315" spans="1:14" s="188" customFormat="1" ht="30.2" customHeight="1" x14ac:dyDescent="0.2">
      <c r="A315" s="194" t="s">
        <v>252</v>
      </c>
      <c r="B315" s="195" t="s">
        <v>131</v>
      </c>
      <c r="C315" s="196" t="s">
        <v>108</v>
      </c>
      <c r="D315" s="197" t="s">
        <v>1273</v>
      </c>
      <c r="E315" s="198" t="s">
        <v>178</v>
      </c>
      <c r="F315" s="199">
        <v>300</v>
      </c>
      <c r="G315" s="200"/>
      <c r="H315" s="201">
        <f t="shared" si="68"/>
        <v>0</v>
      </c>
      <c r="I315" s="24" t="str">
        <f t="shared" ca="1" si="58"/>
        <v/>
      </c>
      <c r="J315" s="15" t="str">
        <f t="shared" si="62"/>
        <v>A012Grading of BoulevardsCW 3110-R22m²</v>
      </c>
      <c r="K315" s="16">
        <f>MATCH(J315,'Pay Items'!$K$1:$K$647,0)</f>
        <v>37</v>
      </c>
      <c r="L315" s="17" t="str">
        <f t="shared" ca="1" si="59"/>
        <v>F0</v>
      </c>
      <c r="M315" s="17" t="str">
        <f t="shared" ca="1" si="60"/>
        <v>C2</v>
      </c>
      <c r="N315" s="17" t="str">
        <f t="shared" ca="1" si="61"/>
        <v>C2</v>
      </c>
    </row>
    <row r="316" spans="1:14" s="188" customFormat="1" ht="30.2" customHeight="1" x14ac:dyDescent="0.2">
      <c r="A316" s="182"/>
      <c r="B316" s="205"/>
      <c r="C316" s="206" t="s">
        <v>1612</v>
      </c>
      <c r="D316" s="207"/>
      <c r="E316" s="208"/>
      <c r="F316" s="192" t="s">
        <v>173</v>
      </c>
      <c r="G316" s="193"/>
      <c r="H316" s="193"/>
      <c r="I316" s="24" t="str">
        <f t="shared" ca="1" si="58"/>
        <v>LOCKED</v>
      </c>
      <c r="J316" s="15" t="str">
        <f t="shared" si="62"/>
        <v>ROADWORKS - REMOVALS/RENEWALS</v>
      </c>
      <c r="K316" s="16" t="e">
        <f>MATCH(J316,'Pay Items'!$K$1:$K$647,0)</f>
        <v>#N/A</v>
      </c>
      <c r="L316" s="17" t="str">
        <f t="shared" ca="1" si="59"/>
        <v>G</v>
      </c>
      <c r="M316" s="17" t="str">
        <f t="shared" ca="1" si="60"/>
        <v>C2</v>
      </c>
      <c r="N316" s="17" t="str">
        <f t="shared" ca="1" si="61"/>
        <v>C2</v>
      </c>
    </row>
    <row r="317" spans="1:14" s="188" customFormat="1" ht="30.2" customHeight="1" x14ac:dyDescent="0.2">
      <c r="A317" s="209" t="s">
        <v>359</v>
      </c>
      <c r="B317" s="195" t="s">
        <v>132</v>
      </c>
      <c r="C317" s="196" t="s">
        <v>304</v>
      </c>
      <c r="D317" s="197" t="s">
        <v>1273</v>
      </c>
      <c r="E317" s="198"/>
      <c r="F317" s="192" t="s">
        <v>173</v>
      </c>
      <c r="G317" s="193"/>
      <c r="H317" s="193"/>
      <c r="I317" s="24" t="str">
        <f t="shared" ca="1" si="58"/>
        <v>LOCKED</v>
      </c>
      <c r="J317" s="15" t="str">
        <f t="shared" si="62"/>
        <v>B001Pavement RemovalCW 3110-R22</v>
      </c>
      <c r="K317" s="16">
        <f>MATCH(J317,'Pay Items'!$K$1:$K$647,0)</f>
        <v>69</v>
      </c>
      <c r="L317" s="17" t="str">
        <f t="shared" ca="1" si="59"/>
        <v>G</v>
      </c>
      <c r="M317" s="17" t="str">
        <f t="shared" ca="1" si="60"/>
        <v>C2</v>
      </c>
      <c r="N317" s="17" t="str">
        <f t="shared" ca="1" si="61"/>
        <v>C2</v>
      </c>
    </row>
    <row r="318" spans="1:14" s="188" customFormat="1" ht="30.2" customHeight="1" x14ac:dyDescent="0.2">
      <c r="A318" s="209" t="s">
        <v>262</v>
      </c>
      <c r="B318" s="203" t="s">
        <v>338</v>
      </c>
      <c r="C318" s="196" t="s">
        <v>306</v>
      </c>
      <c r="D318" s="197" t="s">
        <v>173</v>
      </c>
      <c r="E318" s="198" t="s">
        <v>178</v>
      </c>
      <c r="F318" s="199">
        <v>100</v>
      </c>
      <c r="G318" s="200"/>
      <c r="H318" s="201">
        <f>ROUND(G318*F318,2)</f>
        <v>0</v>
      </c>
      <c r="I318" s="24" t="str">
        <f t="shared" ca="1" si="58"/>
        <v/>
      </c>
      <c r="J318" s="15" t="str">
        <f t="shared" si="62"/>
        <v>B003Asphalt Pavementm²</v>
      </c>
      <c r="K318" s="16">
        <f>MATCH(J318,'Pay Items'!$K$1:$K$647,0)</f>
        <v>71</v>
      </c>
      <c r="L318" s="17" t="str">
        <f t="shared" ca="1" si="59"/>
        <v>F0</v>
      </c>
      <c r="M318" s="17" t="str">
        <f t="shared" ca="1" si="60"/>
        <v>C2</v>
      </c>
      <c r="N318" s="17" t="str">
        <f t="shared" ca="1" si="61"/>
        <v>C2</v>
      </c>
    </row>
    <row r="319" spans="1:14" s="188" customFormat="1" ht="30.2" customHeight="1" x14ac:dyDescent="0.2">
      <c r="A319" s="209" t="s">
        <v>263</v>
      </c>
      <c r="B319" s="195" t="s">
        <v>133</v>
      </c>
      <c r="C319" s="196" t="s">
        <v>448</v>
      </c>
      <c r="D319" s="197" t="s">
        <v>2141</v>
      </c>
      <c r="E319" s="198"/>
      <c r="F319" s="192" t="s">
        <v>173</v>
      </c>
      <c r="G319" s="193"/>
      <c r="H319" s="193"/>
      <c r="I319" s="24" t="str">
        <f t="shared" ca="1" si="58"/>
        <v>LOCKED</v>
      </c>
      <c r="J319" s="15" t="str">
        <f t="shared" si="62"/>
        <v>B004Slab ReplacementCW 3230-R8, E10, E15</v>
      </c>
      <c r="K319" s="16" t="e">
        <f>MATCH(J319,'Pay Items'!$K$1:$K$647,0)</f>
        <v>#N/A</v>
      </c>
      <c r="L319" s="17" t="str">
        <f t="shared" ca="1" si="59"/>
        <v>G</v>
      </c>
      <c r="M319" s="17" t="str">
        <f t="shared" ca="1" si="60"/>
        <v>C2</v>
      </c>
      <c r="N319" s="17" t="str">
        <f t="shared" ca="1" si="61"/>
        <v>C2</v>
      </c>
    </row>
    <row r="320" spans="1:14" s="188" customFormat="1" ht="39.950000000000003" customHeight="1" x14ac:dyDescent="0.2">
      <c r="A320" s="209" t="s">
        <v>270</v>
      </c>
      <c r="B320" s="203" t="s">
        <v>338</v>
      </c>
      <c r="C320" s="196" t="s">
        <v>1613</v>
      </c>
      <c r="D320" s="197" t="s">
        <v>173</v>
      </c>
      <c r="E320" s="198" t="s">
        <v>178</v>
      </c>
      <c r="F320" s="199">
        <v>40</v>
      </c>
      <c r="G320" s="200"/>
      <c r="H320" s="201">
        <f>ROUND(G320*F320,2)</f>
        <v>0</v>
      </c>
      <c r="I320" s="24" t="str">
        <f t="shared" ca="1" si="58"/>
        <v/>
      </c>
      <c r="J320" s="15" t="str">
        <f t="shared" si="62"/>
        <v>B014150 mm Type 2 Concrete Pavement (Reinforced)m²</v>
      </c>
      <c r="K320" s="16" t="e">
        <f>MATCH(J320,'Pay Items'!$K$1:$K$647,0)</f>
        <v>#N/A</v>
      </c>
      <c r="L320" s="17" t="str">
        <f t="shared" ca="1" si="59"/>
        <v>F0</v>
      </c>
      <c r="M320" s="17" t="str">
        <f t="shared" ca="1" si="60"/>
        <v>C2</v>
      </c>
      <c r="N320" s="17" t="str">
        <f t="shared" ca="1" si="61"/>
        <v>C2</v>
      </c>
    </row>
    <row r="321" spans="1:14" s="188" customFormat="1" ht="30.2" customHeight="1" x14ac:dyDescent="0.2">
      <c r="A321" s="209" t="s">
        <v>272</v>
      </c>
      <c r="B321" s="195" t="s">
        <v>134</v>
      </c>
      <c r="C321" s="196" t="s">
        <v>449</v>
      </c>
      <c r="D321" s="197" t="s">
        <v>2142</v>
      </c>
      <c r="E321" s="198"/>
      <c r="F321" s="192" t="s">
        <v>173</v>
      </c>
      <c r="G321" s="193"/>
      <c r="H321" s="193"/>
      <c r="I321" s="24" t="str">
        <f t="shared" ca="1" si="58"/>
        <v>LOCKED</v>
      </c>
      <c r="J321" s="15" t="str">
        <f t="shared" si="62"/>
        <v>B017Partial Slab PatchesCW 3230-R8, E15</v>
      </c>
      <c r="K321" s="16" t="e">
        <f>MATCH(J321,'Pay Items'!$K$1:$K$647,0)</f>
        <v>#N/A</v>
      </c>
      <c r="L321" s="17" t="str">
        <f t="shared" ca="1" si="59"/>
        <v>G</v>
      </c>
      <c r="M321" s="17" t="str">
        <f t="shared" ca="1" si="60"/>
        <v>C2</v>
      </c>
      <c r="N321" s="17" t="str">
        <f t="shared" ca="1" si="61"/>
        <v>C2</v>
      </c>
    </row>
    <row r="322" spans="1:14" s="188" customFormat="1" ht="39.950000000000003" customHeight="1" x14ac:dyDescent="0.2">
      <c r="A322" s="209" t="s">
        <v>285</v>
      </c>
      <c r="B322" s="203" t="s">
        <v>338</v>
      </c>
      <c r="C322" s="196" t="s">
        <v>1614</v>
      </c>
      <c r="D322" s="197" t="s">
        <v>173</v>
      </c>
      <c r="E322" s="198" t="s">
        <v>178</v>
      </c>
      <c r="F322" s="199">
        <v>10</v>
      </c>
      <c r="G322" s="200"/>
      <c r="H322" s="201">
        <f t="shared" ref="H322:H324" si="69">ROUND(G322*F322,2)</f>
        <v>0</v>
      </c>
      <c r="I322" s="24" t="str">
        <f t="shared" ca="1" si="58"/>
        <v/>
      </c>
      <c r="J322" s="15" t="str">
        <f t="shared" si="62"/>
        <v>B030150 mm Type 2 Concrete Pavement (Type A)m²</v>
      </c>
      <c r="K322" s="16" t="e">
        <f>MATCH(J322,'Pay Items'!$K$1:$K$647,0)</f>
        <v>#N/A</v>
      </c>
      <c r="L322" s="17" t="str">
        <f t="shared" ca="1" si="59"/>
        <v>F0</v>
      </c>
      <c r="M322" s="17" t="str">
        <f t="shared" ca="1" si="60"/>
        <v>C2</v>
      </c>
      <c r="N322" s="17" t="str">
        <f t="shared" ca="1" si="61"/>
        <v>C2</v>
      </c>
    </row>
    <row r="323" spans="1:14" s="188" customFormat="1" ht="39.950000000000003" customHeight="1" x14ac:dyDescent="0.2">
      <c r="A323" s="209" t="s">
        <v>286</v>
      </c>
      <c r="B323" s="203" t="s">
        <v>339</v>
      </c>
      <c r="C323" s="196" t="s">
        <v>1615</v>
      </c>
      <c r="D323" s="197" t="s">
        <v>173</v>
      </c>
      <c r="E323" s="198" t="s">
        <v>178</v>
      </c>
      <c r="F323" s="199">
        <v>30</v>
      </c>
      <c r="G323" s="200"/>
      <c r="H323" s="201">
        <f t="shared" si="69"/>
        <v>0</v>
      </c>
      <c r="I323" s="24" t="str">
        <f t="shared" ca="1" si="58"/>
        <v/>
      </c>
      <c r="J323" s="15" t="str">
        <f t="shared" si="62"/>
        <v>B031150 mm Type 2 Concrete Pavement (Type B)m²</v>
      </c>
      <c r="K323" s="16" t="e">
        <f>MATCH(J323,'Pay Items'!$K$1:$K$647,0)</f>
        <v>#N/A</v>
      </c>
      <c r="L323" s="17" t="str">
        <f t="shared" ca="1" si="59"/>
        <v>F0</v>
      </c>
      <c r="M323" s="17" t="str">
        <f t="shared" ca="1" si="60"/>
        <v>C2</v>
      </c>
      <c r="N323" s="17" t="str">
        <f t="shared" ca="1" si="61"/>
        <v>C2</v>
      </c>
    </row>
    <row r="324" spans="1:14" s="188" customFormat="1" ht="39.950000000000003" customHeight="1" x14ac:dyDescent="0.2">
      <c r="A324" s="209" t="s">
        <v>288</v>
      </c>
      <c r="B324" s="203" t="s">
        <v>340</v>
      </c>
      <c r="C324" s="196" t="s">
        <v>1616</v>
      </c>
      <c r="D324" s="197" t="s">
        <v>173</v>
      </c>
      <c r="E324" s="198" t="s">
        <v>178</v>
      </c>
      <c r="F324" s="199">
        <v>10</v>
      </c>
      <c r="G324" s="200"/>
      <c r="H324" s="201">
        <f t="shared" si="69"/>
        <v>0</v>
      </c>
      <c r="I324" s="24" t="str">
        <f t="shared" ca="1" si="58"/>
        <v/>
      </c>
      <c r="J324" s="15" t="str">
        <f t="shared" si="62"/>
        <v>B033150 mm Type 2 Concrete Pavement (Type D)m²</v>
      </c>
      <c r="K324" s="16" t="e">
        <f>MATCH(J324,'Pay Items'!$K$1:$K$647,0)</f>
        <v>#N/A</v>
      </c>
      <c r="L324" s="17" t="str">
        <f t="shared" ca="1" si="59"/>
        <v>F0</v>
      </c>
      <c r="M324" s="17" t="str">
        <f t="shared" ca="1" si="60"/>
        <v>C2</v>
      </c>
      <c r="N324" s="17" t="str">
        <f t="shared" ca="1" si="61"/>
        <v>C2</v>
      </c>
    </row>
    <row r="325" spans="1:14" s="188" customFormat="1" ht="39.950000000000003" customHeight="1" x14ac:dyDescent="0.2">
      <c r="A325" s="209" t="s">
        <v>748</v>
      </c>
      <c r="B325" s="195" t="s">
        <v>39</v>
      </c>
      <c r="C325" s="196" t="s">
        <v>561</v>
      </c>
      <c r="D325" s="197" t="s">
        <v>2141</v>
      </c>
      <c r="E325" s="198"/>
      <c r="F325" s="192" t="s">
        <v>173</v>
      </c>
      <c r="G325" s="193"/>
      <c r="H325" s="193"/>
      <c r="I325" s="24" t="str">
        <f t="shared" ca="1" si="58"/>
        <v>LOCKED</v>
      </c>
      <c r="J325" s="15" t="str">
        <f t="shared" si="62"/>
        <v>B064-72Slab Replacement - Early Opening (72 hour)CW 3230-R8, E10, E15</v>
      </c>
      <c r="K325" s="16" t="e">
        <f>MATCH(J325,'Pay Items'!$K$1:$K$647,0)</f>
        <v>#N/A</v>
      </c>
      <c r="L325" s="17" t="str">
        <f t="shared" ca="1" si="59"/>
        <v>G</v>
      </c>
      <c r="M325" s="17" t="str">
        <f t="shared" ca="1" si="60"/>
        <v>C2</v>
      </c>
      <c r="N325" s="17" t="str">
        <f t="shared" ca="1" si="61"/>
        <v>C2</v>
      </c>
    </row>
    <row r="326" spans="1:14" s="188" customFormat="1" ht="39.950000000000003" customHeight="1" x14ac:dyDescent="0.2">
      <c r="A326" s="209" t="s">
        <v>755</v>
      </c>
      <c r="B326" s="203" t="s">
        <v>338</v>
      </c>
      <c r="C326" s="196" t="s">
        <v>1544</v>
      </c>
      <c r="D326" s="197" t="s">
        <v>173</v>
      </c>
      <c r="E326" s="198" t="s">
        <v>178</v>
      </c>
      <c r="F326" s="199">
        <v>20</v>
      </c>
      <c r="G326" s="200"/>
      <c r="H326" s="201">
        <f>ROUND(G326*F326,2)</f>
        <v>0</v>
      </c>
      <c r="I326" s="24" t="str">
        <f t="shared" ref="I326:I389" ca="1" si="70">IF(CELL("protect",$G326)=1, "LOCKED", "")</f>
        <v/>
      </c>
      <c r="J326" s="15" t="str">
        <f t="shared" si="62"/>
        <v>B074-72150 mm Type 4 Concrete Pavement (Reinforced)m²</v>
      </c>
      <c r="K326" s="16">
        <f>MATCH(J326,'Pay Items'!$K$1:$K$647,0)</f>
        <v>131</v>
      </c>
      <c r="L326" s="17" t="str">
        <f t="shared" ref="L326:L389" ca="1" si="71">CELL("format",$F326)</f>
        <v>F0</v>
      </c>
      <c r="M326" s="17" t="str">
        <f t="shared" ref="M326:M389" ca="1" si="72">CELL("format",$G326)</f>
        <v>C2</v>
      </c>
      <c r="N326" s="17" t="str">
        <f t="shared" ref="N326:N389" ca="1" si="73">CELL("format",$H326)</f>
        <v>C2</v>
      </c>
    </row>
    <row r="327" spans="1:14" s="188" customFormat="1" ht="39.950000000000003" customHeight="1" x14ac:dyDescent="0.2">
      <c r="A327" s="209" t="s">
        <v>757</v>
      </c>
      <c r="B327" s="210" t="s">
        <v>40</v>
      </c>
      <c r="C327" s="196" t="s">
        <v>452</v>
      </c>
      <c r="D327" s="197" t="s">
        <v>2146</v>
      </c>
      <c r="E327" s="198"/>
      <c r="F327" s="192" t="s">
        <v>173</v>
      </c>
      <c r="G327" s="193"/>
      <c r="H327" s="193"/>
      <c r="I327" s="24" t="str">
        <f t="shared" ca="1" si="70"/>
        <v>LOCKED</v>
      </c>
      <c r="J327" s="15" t="str">
        <f t="shared" ref="J327:J390" si="74">CLEAN(CONCATENATE(TRIM($A327),TRIM($C327),IF(LEFT($D327)&lt;&gt;"E",TRIM($D327),),TRIM($E327)))</f>
        <v xml:space="preserve">B077-72Partial Slab Patches - Early Opening (72 hour)CW 3230-R8, E15 </v>
      </c>
      <c r="K327" s="16" t="e">
        <f>MATCH(J327,'Pay Items'!$K$1:$K$647,0)</f>
        <v>#N/A</v>
      </c>
      <c r="L327" s="17" t="str">
        <f t="shared" ca="1" si="71"/>
        <v>G</v>
      </c>
      <c r="M327" s="17" t="str">
        <f t="shared" ca="1" si="72"/>
        <v>C2</v>
      </c>
      <c r="N327" s="17" t="str">
        <f t="shared" ca="1" si="73"/>
        <v>C2</v>
      </c>
    </row>
    <row r="328" spans="1:14" s="188" customFormat="1" ht="39.950000000000003" customHeight="1" x14ac:dyDescent="0.2">
      <c r="A328" s="209" t="s">
        <v>770</v>
      </c>
      <c r="B328" s="203" t="s">
        <v>338</v>
      </c>
      <c r="C328" s="196" t="s">
        <v>1558</v>
      </c>
      <c r="D328" s="197" t="s">
        <v>173</v>
      </c>
      <c r="E328" s="198" t="s">
        <v>178</v>
      </c>
      <c r="F328" s="199">
        <v>5</v>
      </c>
      <c r="G328" s="200"/>
      <c r="H328" s="201">
        <f t="shared" ref="H328:H330" si="75">ROUND(G328*F328,2)</f>
        <v>0</v>
      </c>
      <c r="I328" s="24" t="str">
        <f t="shared" ca="1" si="70"/>
        <v/>
      </c>
      <c r="J328" s="15" t="str">
        <f t="shared" si="74"/>
        <v>B090-72150 mm Type 4 Concrete Pavement (Type A)m²</v>
      </c>
      <c r="K328" s="16">
        <f>MATCH(J328,'Pay Items'!$K$1:$K$647,0)</f>
        <v>146</v>
      </c>
      <c r="L328" s="17" t="str">
        <f t="shared" ca="1" si="71"/>
        <v>F0</v>
      </c>
      <c r="M328" s="17" t="str">
        <f t="shared" ca="1" si="72"/>
        <v>C2</v>
      </c>
      <c r="N328" s="17" t="str">
        <f t="shared" ca="1" si="73"/>
        <v>C2</v>
      </c>
    </row>
    <row r="329" spans="1:14" s="188" customFormat="1" ht="39.950000000000003" customHeight="1" x14ac:dyDescent="0.2">
      <c r="A329" s="209" t="s">
        <v>771</v>
      </c>
      <c r="B329" s="203" t="s">
        <v>339</v>
      </c>
      <c r="C329" s="196" t="s">
        <v>1559</v>
      </c>
      <c r="D329" s="197" t="s">
        <v>173</v>
      </c>
      <c r="E329" s="198" t="s">
        <v>178</v>
      </c>
      <c r="F329" s="199">
        <v>15</v>
      </c>
      <c r="G329" s="200"/>
      <c r="H329" s="201">
        <f t="shared" si="75"/>
        <v>0</v>
      </c>
      <c r="I329" s="24" t="str">
        <f t="shared" ca="1" si="70"/>
        <v/>
      </c>
      <c r="J329" s="15" t="str">
        <f t="shared" si="74"/>
        <v>B091-72150 mm Type 4 Concrete Pavement (Type B)m²</v>
      </c>
      <c r="K329" s="16">
        <f>MATCH(J329,'Pay Items'!$K$1:$K$647,0)</f>
        <v>147</v>
      </c>
      <c r="L329" s="17" t="str">
        <f t="shared" ca="1" si="71"/>
        <v>F0</v>
      </c>
      <c r="M329" s="17" t="str">
        <f t="shared" ca="1" si="72"/>
        <v>C2</v>
      </c>
      <c r="N329" s="17" t="str">
        <f t="shared" ca="1" si="73"/>
        <v>C2</v>
      </c>
    </row>
    <row r="330" spans="1:14" s="188" customFormat="1" ht="39.950000000000003" customHeight="1" x14ac:dyDescent="0.2">
      <c r="A330" s="209" t="s">
        <v>773</v>
      </c>
      <c r="B330" s="203" t="s">
        <v>340</v>
      </c>
      <c r="C330" s="196" t="s">
        <v>1561</v>
      </c>
      <c r="D330" s="197" t="s">
        <v>173</v>
      </c>
      <c r="E330" s="198" t="s">
        <v>178</v>
      </c>
      <c r="F330" s="199">
        <v>5</v>
      </c>
      <c r="G330" s="200"/>
      <c r="H330" s="201">
        <f t="shared" si="75"/>
        <v>0</v>
      </c>
      <c r="I330" s="24" t="str">
        <f t="shared" ca="1" si="70"/>
        <v/>
      </c>
      <c r="J330" s="15" t="str">
        <f t="shared" si="74"/>
        <v>B093-72150 mm Type 4 Concrete Pavement (Type D)m²</v>
      </c>
      <c r="K330" s="16">
        <f>MATCH(J330,'Pay Items'!$K$1:$K$647,0)</f>
        <v>149</v>
      </c>
      <c r="L330" s="17" t="str">
        <f t="shared" ca="1" si="71"/>
        <v>F0</v>
      </c>
      <c r="M330" s="17" t="str">
        <f t="shared" ca="1" si="72"/>
        <v>C2</v>
      </c>
      <c r="N330" s="17" t="str">
        <f t="shared" ca="1" si="73"/>
        <v>C2</v>
      </c>
    </row>
    <row r="331" spans="1:14" s="188" customFormat="1" ht="30.2" customHeight="1" x14ac:dyDescent="0.2">
      <c r="A331" s="209" t="s">
        <v>289</v>
      </c>
      <c r="B331" s="195" t="s">
        <v>41</v>
      </c>
      <c r="C331" s="196" t="s">
        <v>161</v>
      </c>
      <c r="D331" s="197" t="s">
        <v>903</v>
      </c>
      <c r="E331" s="198"/>
      <c r="F331" s="192" t="s">
        <v>173</v>
      </c>
      <c r="G331" s="193"/>
      <c r="H331" s="193"/>
      <c r="I331" s="24" t="str">
        <f t="shared" ca="1" si="70"/>
        <v>LOCKED</v>
      </c>
      <c r="J331" s="15" t="str">
        <f t="shared" si="74"/>
        <v>B094Drilled DowelsCW 3230-R8</v>
      </c>
      <c r="K331" s="16">
        <f>MATCH(J331,'Pay Items'!$K$1:$K$647,0)</f>
        <v>152</v>
      </c>
      <c r="L331" s="17" t="str">
        <f t="shared" ca="1" si="71"/>
        <v>G</v>
      </c>
      <c r="M331" s="17" t="str">
        <f t="shared" ca="1" si="72"/>
        <v>C2</v>
      </c>
      <c r="N331" s="17" t="str">
        <f t="shared" ca="1" si="73"/>
        <v>C2</v>
      </c>
    </row>
    <row r="332" spans="1:14" s="188" customFormat="1" ht="30.2" customHeight="1" x14ac:dyDescent="0.2">
      <c r="A332" s="209" t="s">
        <v>290</v>
      </c>
      <c r="B332" s="203" t="s">
        <v>338</v>
      </c>
      <c r="C332" s="196" t="s">
        <v>189</v>
      </c>
      <c r="D332" s="197" t="s">
        <v>173</v>
      </c>
      <c r="E332" s="198" t="s">
        <v>181</v>
      </c>
      <c r="F332" s="199">
        <v>110</v>
      </c>
      <c r="G332" s="200"/>
      <c r="H332" s="201">
        <f>ROUND(G332*F332,2)</f>
        <v>0</v>
      </c>
      <c r="I332" s="24" t="str">
        <f t="shared" ca="1" si="70"/>
        <v/>
      </c>
      <c r="J332" s="15" t="str">
        <f t="shared" si="74"/>
        <v>B09519.1 mm Diametereach</v>
      </c>
      <c r="K332" s="16">
        <f>MATCH(J332,'Pay Items'!$K$1:$K$647,0)</f>
        <v>153</v>
      </c>
      <c r="L332" s="17" t="str">
        <f t="shared" ca="1" si="71"/>
        <v>F0</v>
      </c>
      <c r="M332" s="17" t="str">
        <f t="shared" ca="1" si="72"/>
        <v>C2</v>
      </c>
      <c r="N332" s="17" t="str">
        <f t="shared" ca="1" si="73"/>
        <v>C2</v>
      </c>
    </row>
    <row r="333" spans="1:14" s="188" customFormat="1" ht="30.2" customHeight="1" x14ac:dyDescent="0.2">
      <c r="A333" s="209" t="s">
        <v>292</v>
      </c>
      <c r="B333" s="195" t="s">
        <v>42</v>
      </c>
      <c r="C333" s="196" t="s">
        <v>162</v>
      </c>
      <c r="D333" s="197" t="s">
        <v>903</v>
      </c>
      <c r="E333" s="198"/>
      <c r="F333" s="192" t="s">
        <v>173</v>
      </c>
      <c r="G333" s="193"/>
      <c r="H333" s="193"/>
      <c r="I333" s="24" t="str">
        <f t="shared" ca="1" si="70"/>
        <v>LOCKED</v>
      </c>
      <c r="J333" s="15" t="str">
        <f t="shared" si="74"/>
        <v>B097Drilled Tie BarsCW 3230-R8</v>
      </c>
      <c r="K333" s="16">
        <f>MATCH(J333,'Pay Items'!$K$1:$K$647,0)</f>
        <v>155</v>
      </c>
      <c r="L333" s="17" t="str">
        <f t="shared" ca="1" si="71"/>
        <v>G</v>
      </c>
      <c r="M333" s="17" t="str">
        <f t="shared" ca="1" si="72"/>
        <v>C2</v>
      </c>
      <c r="N333" s="17" t="str">
        <f t="shared" ca="1" si="73"/>
        <v>C2</v>
      </c>
    </row>
    <row r="334" spans="1:14" s="188" customFormat="1" ht="30.2" customHeight="1" x14ac:dyDescent="0.2">
      <c r="A334" s="209" t="s">
        <v>293</v>
      </c>
      <c r="B334" s="203" t="s">
        <v>338</v>
      </c>
      <c r="C334" s="196" t="s">
        <v>187</v>
      </c>
      <c r="D334" s="197" t="s">
        <v>173</v>
      </c>
      <c r="E334" s="198" t="s">
        <v>181</v>
      </c>
      <c r="F334" s="199">
        <v>235</v>
      </c>
      <c r="G334" s="200"/>
      <c r="H334" s="201">
        <f>ROUND(G334*F334,2)</f>
        <v>0</v>
      </c>
      <c r="I334" s="24" t="str">
        <f t="shared" ca="1" si="70"/>
        <v/>
      </c>
      <c r="J334" s="15" t="str">
        <f t="shared" si="74"/>
        <v>B09820 M Deformed Tie Bareach</v>
      </c>
      <c r="K334" s="16">
        <f>MATCH(J334,'Pay Items'!$K$1:$K$647,0)</f>
        <v>157</v>
      </c>
      <c r="L334" s="17" t="str">
        <f t="shared" ca="1" si="71"/>
        <v>F0</v>
      </c>
      <c r="M334" s="17" t="str">
        <f t="shared" ca="1" si="72"/>
        <v>C2</v>
      </c>
      <c r="N334" s="17" t="str">
        <f t="shared" ca="1" si="73"/>
        <v>C2</v>
      </c>
    </row>
    <row r="335" spans="1:14" s="188" customFormat="1" ht="30.2" customHeight="1" x14ac:dyDescent="0.2">
      <c r="A335" s="209" t="s">
        <v>797</v>
      </c>
      <c r="B335" s="195" t="s">
        <v>43</v>
      </c>
      <c r="C335" s="196" t="s">
        <v>327</v>
      </c>
      <c r="D335" s="197" t="s">
        <v>900</v>
      </c>
      <c r="E335" s="198"/>
      <c r="F335" s="192" t="s">
        <v>173</v>
      </c>
      <c r="G335" s="193"/>
      <c r="H335" s="193"/>
      <c r="I335" s="24" t="str">
        <f t="shared" ca="1" si="70"/>
        <v>LOCKED</v>
      </c>
      <c r="J335" s="15" t="str">
        <f t="shared" si="74"/>
        <v>B126rConcrete Curb RemovalCW 3240-R10</v>
      </c>
      <c r="K335" s="16">
        <f>MATCH(J335,'Pay Items'!$K$1:$K$647,0)</f>
        <v>197</v>
      </c>
      <c r="L335" s="17" t="str">
        <f t="shared" ca="1" si="71"/>
        <v>G</v>
      </c>
      <c r="M335" s="17" t="str">
        <f t="shared" ca="1" si="72"/>
        <v>C2</v>
      </c>
      <c r="N335" s="17" t="str">
        <f t="shared" ca="1" si="73"/>
        <v>C2</v>
      </c>
    </row>
    <row r="336" spans="1:14" s="188" customFormat="1" ht="30.2" customHeight="1" x14ac:dyDescent="0.2">
      <c r="A336" s="209" t="s">
        <v>1123</v>
      </c>
      <c r="B336" s="203" t="s">
        <v>338</v>
      </c>
      <c r="C336" s="196" t="s">
        <v>948</v>
      </c>
      <c r="D336" s="197" t="s">
        <v>173</v>
      </c>
      <c r="E336" s="198" t="s">
        <v>182</v>
      </c>
      <c r="F336" s="199">
        <v>20</v>
      </c>
      <c r="G336" s="200"/>
      <c r="H336" s="201">
        <f>ROUND(G336*F336,2)</f>
        <v>0</v>
      </c>
      <c r="I336" s="24" t="str">
        <f t="shared" ca="1" si="70"/>
        <v/>
      </c>
      <c r="J336" s="15" t="str">
        <f t="shared" si="74"/>
        <v>B127rABarrier Integralm</v>
      </c>
      <c r="K336" s="16">
        <f>MATCH(J336,'Pay Items'!$K$1:$K$647,0)</f>
        <v>199</v>
      </c>
      <c r="L336" s="17" t="str">
        <f t="shared" ca="1" si="71"/>
        <v>F0</v>
      </c>
      <c r="M336" s="17" t="str">
        <f t="shared" ca="1" si="72"/>
        <v>C2</v>
      </c>
      <c r="N336" s="17" t="str">
        <f t="shared" ca="1" si="73"/>
        <v>C2</v>
      </c>
    </row>
    <row r="337" spans="1:14" s="188" customFormat="1" ht="30.2" customHeight="1" x14ac:dyDescent="0.2">
      <c r="A337" s="209" t="s">
        <v>802</v>
      </c>
      <c r="B337" s="203" t="s">
        <v>339</v>
      </c>
      <c r="C337" s="196" t="s">
        <v>390</v>
      </c>
      <c r="D337" s="197" t="s">
        <v>334</v>
      </c>
      <c r="E337" s="198" t="s">
        <v>182</v>
      </c>
      <c r="F337" s="199">
        <v>140</v>
      </c>
      <c r="G337" s="200"/>
      <c r="H337" s="201">
        <f t="shared" ref="H337" si="76">ROUND(G337*F337,2)</f>
        <v>0</v>
      </c>
      <c r="I337" s="24" t="str">
        <f t="shared" ca="1" si="70"/>
        <v/>
      </c>
      <c r="J337" s="15" t="str">
        <f t="shared" si="74"/>
        <v>B131rLip CurbSD-202Cm</v>
      </c>
      <c r="K337" s="16">
        <f>MATCH(J337,'Pay Items'!$K$1:$K$647,0)</f>
        <v>204</v>
      </c>
      <c r="L337" s="17" t="str">
        <f t="shared" ca="1" si="71"/>
        <v>F0</v>
      </c>
      <c r="M337" s="17" t="str">
        <f t="shared" ca="1" si="72"/>
        <v>C2</v>
      </c>
      <c r="N337" s="17" t="str">
        <f t="shared" ca="1" si="73"/>
        <v>C2</v>
      </c>
    </row>
    <row r="338" spans="1:14" s="188" customFormat="1" ht="30.2" customHeight="1" x14ac:dyDescent="0.2">
      <c r="A338" s="209" t="s">
        <v>807</v>
      </c>
      <c r="B338" s="195" t="s">
        <v>44</v>
      </c>
      <c r="C338" s="196" t="s">
        <v>329</v>
      </c>
      <c r="D338" s="197" t="s">
        <v>2143</v>
      </c>
      <c r="E338" s="198"/>
      <c r="F338" s="192" t="s">
        <v>173</v>
      </c>
      <c r="G338" s="193"/>
      <c r="H338" s="193"/>
      <c r="I338" s="24" t="str">
        <f t="shared" ca="1" si="70"/>
        <v>LOCKED</v>
      </c>
      <c r="J338" s="15" t="str">
        <f t="shared" si="74"/>
        <v>B135iConcrete Curb InstallationCW 3240-R10, E15</v>
      </c>
      <c r="K338" s="16" t="e">
        <f>MATCH(J338,'Pay Items'!$K$1:$K$647,0)</f>
        <v>#N/A</v>
      </c>
      <c r="L338" s="17" t="str">
        <f t="shared" ca="1" si="71"/>
        <v>G</v>
      </c>
      <c r="M338" s="17" t="str">
        <f t="shared" ca="1" si="72"/>
        <v>C2</v>
      </c>
      <c r="N338" s="17" t="str">
        <f t="shared" ca="1" si="73"/>
        <v>C2</v>
      </c>
    </row>
    <row r="339" spans="1:14" s="188" customFormat="1" ht="39.950000000000003" customHeight="1" x14ac:dyDescent="0.2">
      <c r="A339" s="209" t="s">
        <v>1133</v>
      </c>
      <c r="B339" s="203" t="s">
        <v>338</v>
      </c>
      <c r="C339" s="196" t="s">
        <v>1618</v>
      </c>
      <c r="D339" s="197" t="s">
        <v>386</v>
      </c>
      <c r="E339" s="198" t="s">
        <v>182</v>
      </c>
      <c r="F339" s="199">
        <v>20</v>
      </c>
      <c r="G339" s="200"/>
      <c r="H339" s="201">
        <f t="shared" ref="H339:H341" si="77">ROUND(G339*F339,2)</f>
        <v>0</v>
      </c>
      <c r="I339" s="24" t="str">
        <f t="shared" ca="1" si="70"/>
        <v/>
      </c>
      <c r="J339" s="15" t="str">
        <f t="shared" si="74"/>
        <v>B139iAType 2 Concrete Modified Barrier (150 mm reveal ht, Dowelled)SD-203Bm</v>
      </c>
      <c r="K339" s="16" t="e">
        <f>MATCH(J339,'Pay Items'!$K$1:$K$647,0)</f>
        <v>#N/A</v>
      </c>
      <c r="L339" s="17" t="str">
        <f t="shared" ca="1" si="71"/>
        <v>F0</v>
      </c>
      <c r="M339" s="17" t="str">
        <f t="shared" ca="1" si="72"/>
        <v>C2</v>
      </c>
      <c r="N339" s="17" t="str">
        <f t="shared" ca="1" si="73"/>
        <v>C2</v>
      </c>
    </row>
    <row r="340" spans="1:14" s="188" customFormat="1" ht="39.950000000000003" customHeight="1" x14ac:dyDescent="0.2">
      <c r="A340" s="209" t="s">
        <v>822</v>
      </c>
      <c r="B340" s="203" t="s">
        <v>339</v>
      </c>
      <c r="C340" s="196" t="s">
        <v>1619</v>
      </c>
      <c r="D340" s="197" t="s">
        <v>333</v>
      </c>
      <c r="E340" s="198" t="s">
        <v>182</v>
      </c>
      <c r="F340" s="199">
        <v>20</v>
      </c>
      <c r="G340" s="200"/>
      <c r="H340" s="201">
        <f t="shared" si="77"/>
        <v>0</v>
      </c>
      <c r="I340" s="24" t="str">
        <f t="shared" ca="1" si="70"/>
        <v/>
      </c>
      <c r="J340" s="15" t="str">
        <f t="shared" si="74"/>
        <v>B148iType 2 Concrete Lip Curb (40 mm reveal ht, Integral)SD-202Bm</v>
      </c>
      <c r="K340" s="16" t="e">
        <f>MATCH(J340,'Pay Items'!$K$1:$K$647,0)</f>
        <v>#N/A</v>
      </c>
      <c r="L340" s="17" t="str">
        <f t="shared" ca="1" si="71"/>
        <v>F0</v>
      </c>
      <c r="M340" s="17" t="str">
        <f t="shared" ca="1" si="72"/>
        <v>C2</v>
      </c>
      <c r="N340" s="17" t="str">
        <f t="shared" ca="1" si="73"/>
        <v>C2</v>
      </c>
    </row>
    <row r="341" spans="1:14" s="188" customFormat="1" ht="39.950000000000003" customHeight="1" x14ac:dyDescent="0.2">
      <c r="A341" s="209" t="s">
        <v>1142</v>
      </c>
      <c r="B341" s="203" t="s">
        <v>340</v>
      </c>
      <c r="C341" s="196" t="s">
        <v>1620</v>
      </c>
      <c r="D341" s="197" t="s">
        <v>334</v>
      </c>
      <c r="E341" s="198" t="s">
        <v>182</v>
      </c>
      <c r="F341" s="199">
        <v>120</v>
      </c>
      <c r="G341" s="200"/>
      <c r="H341" s="201">
        <f t="shared" si="77"/>
        <v>0</v>
      </c>
      <c r="I341" s="24" t="str">
        <f t="shared" ca="1" si="70"/>
        <v/>
      </c>
      <c r="J341" s="15" t="str">
        <f t="shared" si="74"/>
        <v>B149iAType 2 Concrete Modified Lip Curb (75 mm reveal ht, Dowelled)SD-202Cm</v>
      </c>
      <c r="K341" s="16" t="e">
        <f>MATCH(J341,'Pay Items'!$K$1:$K$647,0)</f>
        <v>#N/A</v>
      </c>
      <c r="L341" s="17" t="str">
        <f t="shared" ca="1" si="71"/>
        <v>F0</v>
      </c>
      <c r="M341" s="17" t="str">
        <f t="shared" ca="1" si="72"/>
        <v>C2</v>
      </c>
      <c r="N341" s="17" t="str">
        <f t="shared" ca="1" si="73"/>
        <v>C2</v>
      </c>
    </row>
    <row r="342" spans="1:14" s="188" customFormat="1" ht="30.2" customHeight="1" x14ac:dyDescent="0.2">
      <c r="A342" s="209" t="s">
        <v>462</v>
      </c>
      <c r="B342" s="195" t="s">
        <v>45</v>
      </c>
      <c r="C342" s="196" t="s">
        <v>350</v>
      </c>
      <c r="D342" s="197" t="s">
        <v>2144</v>
      </c>
      <c r="E342" s="198"/>
      <c r="F342" s="192" t="s">
        <v>173</v>
      </c>
      <c r="G342" s="193"/>
      <c r="H342" s="193"/>
      <c r="I342" s="24" t="str">
        <f t="shared" ca="1" si="70"/>
        <v>LOCKED</v>
      </c>
      <c r="J342" s="15" t="str">
        <f t="shared" si="74"/>
        <v>B190Construction of Asphaltic Concrete OverlayCW 3410-R12, E11</v>
      </c>
      <c r="K342" s="16" t="e">
        <f>MATCH(J342,'Pay Items'!$K$1:$K$647,0)</f>
        <v>#N/A</v>
      </c>
      <c r="L342" s="17" t="str">
        <f t="shared" ca="1" si="71"/>
        <v>G</v>
      </c>
      <c r="M342" s="17" t="str">
        <f t="shared" ca="1" si="72"/>
        <v>C2</v>
      </c>
      <c r="N342" s="17" t="str">
        <f t="shared" ca="1" si="73"/>
        <v>C2</v>
      </c>
    </row>
    <row r="343" spans="1:14" s="188" customFormat="1" ht="30.2" customHeight="1" x14ac:dyDescent="0.2">
      <c r="A343" s="209" t="s">
        <v>463</v>
      </c>
      <c r="B343" s="203" t="s">
        <v>338</v>
      </c>
      <c r="C343" s="196" t="s">
        <v>351</v>
      </c>
      <c r="D343" s="197"/>
      <c r="E343" s="198"/>
      <c r="F343" s="192" t="s">
        <v>173</v>
      </c>
      <c r="G343" s="193"/>
      <c r="H343" s="193"/>
      <c r="I343" s="24" t="str">
        <f t="shared" ca="1" si="70"/>
        <v>LOCKED</v>
      </c>
      <c r="J343" s="15" t="str">
        <f t="shared" si="74"/>
        <v>B191Main Line Paving</v>
      </c>
      <c r="K343" s="16">
        <f>MATCH(J343,'Pay Items'!$K$1:$K$647,0)</f>
        <v>306</v>
      </c>
      <c r="L343" s="17" t="str">
        <f t="shared" ca="1" si="71"/>
        <v>G</v>
      </c>
      <c r="M343" s="17" t="str">
        <f t="shared" ca="1" si="72"/>
        <v>C2</v>
      </c>
      <c r="N343" s="17" t="str">
        <f t="shared" ca="1" si="73"/>
        <v>C2</v>
      </c>
    </row>
    <row r="344" spans="1:14" s="188" customFormat="1" ht="30.2" customHeight="1" x14ac:dyDescent="0.2">
      <c r="A344" s="209" t="s">
        <v>1565</v>
      </c>
      <c r="B344" s="211" t="s">
        <v>684</v>
      </c>
      <c r="C344" s="196" t="s">
        <v>1566</v>
      </c>
      <c r="D344" s="197"/>
      <c r="E344" s="198" t="s">
        <v>180</v>
      </c>
      <c r="F344" s="199">
        <v>120</v>
      </c>
      <c r="G344" s="200"/>
      <c r="H344" s="201">
        <f>ROUND(G344*F344,2)</f>
        <v>0</v>
      </c>
      <c r="I344" s="24" t="str">
        <f t="shared" ca="1" si="70"/>
        <v/>
      </c>
      <c r="J344" s="15" t="str">
        <f t="shared" si="74"/>
        <v>B193AType MS1tonne</v>
      </c>
      <c r="K344" s="16">
        <f>MATCH(J344,'Pay Items'!$K$1:$K$647,0)</f>
        <v>309</v>
      </c>
      <c r="L344" s="17" t="str">
        <f t="shared" ca="1" si="71"/>
        <v>F0</v>
      </c>
      <c r="M344" s="17" t="str">
        <f t="shared" ca="1" si="72"/>
        <v>C2</v>
      </c>
      <c r="N344" s="17" t="str">
        <f t="shared" ca="1" si="73"/>
        <v>C2</v>
      </c>
    </row>
    <row r="345" spans="1:14" s="188" customFormat="1" ht="30.2" customHeight="1" x14ac:dyDescent="0.2">
      <c r="A345" s="209" t="s">
        <v>466</v>
      </c>
      <c r="B345" s="203" t="s">
        <v>339</v>
      </c>
      <c r="C345" s="196" t="s">
        <v>352</v>
      </c>
      <c r="D345" s="197"/>
      <c r="E345" s="198"/>
      <c r="F345" s="192" t="s">
        <v>173</v>
      </c>
      <c r="G345" s="193"/>
      <c r="H345" s="193"/>
      <c r="I345" s="24" t="str">
        <f t="shared" ca="1" si="70"/>
        <v>LOCKED</v>
      </c>
      <c r="J345" s="15" t="str">
        <f t="shared" si="74"/>
        <v>B194Tie-ins and Approaches</v>
      </c>
      <c r="K345" s="16">
        <f>MATCH(J345,'Pay Items'!$K$1:$K$647,0)</f>
        <v>311</v>
      </c>
      <c r="L345" s="17" t="str">
        <f t="shared" ca="1" si="71"/>
        <v>G</v>
      </c>
      <c r="M345" s="17" t="str">
        <f t="shared" ca="1" si="72"/>
        <v>C2</v>
      </c>
      <c r="N345" s="17" t="str">
        <f t="shared" ca="1" si="73"/>
        <v>C2</v>
      </c>
    </row>
    <row r="346" spans="1:14" s="188" customFormat="1" ht="30.2" customHeight="1" x14ac:dyDescent="0.2">
      <c r="A346" s="209" t="s">
        <v>1569</v>
      </c>
      <c r="B346" s="211" t="s">
        <v>684</v>
      </c>
      <c r="C346" s="196" t="s">
        <v>1566</v>
      </c>
      <c r="D346" s="197"/>
      <c r="E346" s="198" t="s">
        <v>180</v>
      </c>
      <c r="F346" s="199">
        <v>25</v>
      </c>
      <c r="G346" s="200"/>
      <c r="H346" s="201">
        <f t="shared" ref="H346:H348" si="78">ROUND(G346*F346,2)</f>
        <v>0</v>
      </c>
      <c r="I346" s="24" t="str">
        <f t="shared" ca="1" si="70"/>
        <v/>
      </c>
      <c r="J346" s="15" t="str">
        <f t="shared" si="74"/>
        <v>B195AType MS1tonne</v>
      </c>
      <c r="K346" s="16">
        <f>MATCH(J346,'Pay Items'!$K$1:$K$647,0)</f>
        <v>313</v>
      </c>
      <c r="L346" s="17" t="str">
        <f t="shared" ca="1" si="71"/>
        <v>F0</v>
      </c>
      <c r="M346" s="17" t="str">
        <f t="shared" ca="1" si="72"/>
        <v>C2</v>
      </c>
      <c r="N346" s="17" t="str">
        <f t="shared" ca="1" si="73"/>
        <v>C2</v>
      </c>
    </row>
    <row r="347" spans="1:14" s="188" customFormat="1" ht="30.2" customHeight="1" x14ac:dyDescent="0.2">
      <c r="A347" s="209" t="s">
        <v>557</v>
      </c>
      <c r="B347" s="195" t="s">
        <v>46</v>
      </c>
      <c r="C347" s="196" t="s">
        <v>1270</v>
      </c>
      <c r="D347" s="197" t="s">
        <v>1400</v>
      </c>
      <c r="E347" s="198"/>
      <c r="F347" s="192" t="s">
        <v>173</v>
      </c>
      <c r="G347" s="193"/>
      <c r="H347" s="193"/>
      <c r="I347" s="24" t="str">
        <f t="shared" ca="1" si="70"/>
        <v>LOCKED</v>
      </c>
      <c r="J347" s="15" t="str">
        <f t="shared" si="74"/>
        <v>B206Supply and Install Pavement Repair FabricCW 3140-R1</v>
      </c>
      <c r="K347" s="16">
        <f>MATCH(J347,'Pay Items'!$K$1:$K$647,0)</f>
        <v>325</v>
      </c>
      <c r="L347" s="17" t="str">
        <f t="shared" ca="1" si="71"/>
        <v>G</v>
      </c>
      <c r="M347" s="17" t="str">
        <f t="shared" ca="1" si="72"/>
        <v>C2</v>
      </c>
      <c r="N347" s="17" t="str">
        <f t="shared" ca="1" si="73"/>
        <v>C2</v>
      </c>
    </row>
    <row r="348" spans="1:14" s="188" customFormat="1" ht="30.2" customHeight="1" x14ac:dyDescent="0.2">
      <c r="A348" s="209" t="s">
        <v>1266</v>
      </c>
      <c r="B348" s="203" t="s">
        <v>338</v>
      </c>
      <c r="C348" s="196" t="s">
        <v>1268</v>
      </c>
      <c r="D348" s="197"/>
      <c r="E348" s="198" t="s">
        <v>178</v>
      </c>
      <c r="F348" s="212">
        <v>300</v>
      </c>
      <c r="G348" s="200"/>
      <c r="H348" s="201">
        <f t="shared" si="78"/>
        <v>0</v>
      </c>
      <c r="I348" s="24" t="str">
        <f t="shared" ca="1" si="70"/>
        <v/>
      </c>
      <c r="J348" s="15" t="str">
        <f t="shared" si="74"/>
        <v>B206AType Am²</v>
      </c>
      <c r="K348" s="16">
        <f>MATCH(J348,'Pay Items'!$K$1:$K$647,0)</f>
        <v>326</v>
      </c>
      <c r="L348" s="17" t="str">
        <f t="shared" ca="1" si="71"/>
        <v>F0</v>
      </c>
      <c r="M348" s="17" t="str">
        <f t="shared" ca="1" si="72"/>
        <v>C2</v>
      </c>
      <c r="N348" s="17" t="str">
        <f t="shared" ca="1" si="73"/>
        <v>C2</v>
      </c>
    </row>
    <row r="349" spans="1:14" s="188" customFormat="1" ht="30.2" customHeight="1" x14ac:dyDescent="0.2">
      <c r="A349" s="182"/>
      <c r="B349" s="213"/>
      <c r="C349" s="206" t="s">
        <v>199</v>
      </c>
      <c r="D349" s="207"/>
      <c r="E349" s="214"/>
      <c r="F349" s="192" t="s">
        <v>173</v>
      </c>
      <c r="G349" s="193"/>
      <c r="H349" s="193"/>
      <c r="I349" s="24" t="str">
        <f t="shared" ca="1" si="70"/>
        <v>LOCKED</v>
      </c>
      <c r="J349" s="15" t="str">
        <f t="shared" si="74"/>
        <v>JOINT AND CRACK SEALING</v>
      </c>
      <c r="K349" s="16">
        <f>MATCH(J349,'Pay Items'!$K$1:$K$647,0)</f>
        <v>434</v>
      </c>
      <c r="L349" s="17" t="str">
        <f t="shared" ca="1" si="71"/>
        <v>G</v>
      </c>
      <c r="M349" s="17" t="str">
        <f t="shared" ca="1" si="72"/>
        <v>C2</v>
      </c>
      <c r="N349" s="17" t="str">
        <f t="shared" ca="1" si="73"/>
        <v>C2</v>
      </c>
    </row>
    <row r="350" spans="1:14" s="188" customFormat="1" ht="30.2" customHeight="1" x14ac:dyDescent="0.2">
      <c r="A350" s="194" t="s">
        <v>533</v>
      </c>
      <c r="B350" s="195" t="s">
        <v>47</v>
      </c>
      <c r="C350" s="196" t="s">
        <v>98</v>
      </c>
      <c r="D350" s="197" t="s">
        <v>718</v>
      </c>
      <c r="E350" s="198" t="s">
        <v>182</v>
      </c>
      <c r="F350" s="212">
        <v>170</v>
      </c>
      <c r="G350" s="200"/>
      <c r="H350" s="201">
        <f>ROUND(G350*F350,2)</f>
        <v>0</v>
      </c>
      <c r="I350" s="24" t="str">
        <f t="shared" ca="1" si="70"/>
        <v/>
      </c>
      <c r="J350" s="15" t="str">
        <f t="shared" si="74"/>
        <v>D006Reflective Crack MaintenanceCW 3250-R7m</v>
      </c>
      <c r="K350" s="16">
        <f>MATCH(J350,'Pay Items'!$K$1:$K$647,0)</f>
        <v>440</v>
      </c>
      <c r="L350" s="17" t="str">
        <f t="shared" ca="1" si="71"/>
        <v>F0</v>
      </c>
      <c r="M350" s="17" t="str">
        <f t="shared" ca="1" si="72"/>
        <v>C2</v>
      </c>
      <c r="N350" s="17" t="str">
        <f t="shared" ca="1" si="73"/>
        <v>C2</v>
      </c>
    </row>
    <row r="351" spans="1:14" s="188" customFormat="1" ht="39.950000000000003" customHeight="1" x14ac:dyDescent="0.2">
      <c r="A351" s="182"/>
      <c r="B351" s="213"/>
      <c r="C351" s="206" t="s">
        <v>200</v>
      </c>
      <c r="D351" s="207"/>
      <c r="E351" s="214"/>
      <c r="F351" s="192" t="s">
        <v>173</v>
      </c>
      <c r="G351" s="193"/>
      <c r="H351" s="193"/>
      <c r="I351" s="24" t="str">
        <f t="shared" ca="1" si="70"/>
        <v>LOCKED</v>
      </c>
      <c r="J351" s="15" t="str">
        <f t="shared" si="74"/>
        <v>ASSOCIATED DRAINAGE AND UNDERGROUND WORKS</v>
      </c>
      <c r="K351" s="16">
        <f>MATCH(J351,'Pay Items'!$K$1:$K$647,0)</f>
        <v>442</v>
      </c>
      <c r="L351" s="17" t="str">
        <f t="shared" ca="1" si="71"/>
        <v>G</v>
      </c>
      <c r="M351" s="17" t="str">
        <f t="shared" ca="1" si="72"/>
        <v>C2</v>
      </c>
      <c r="N351" s="17" t="str">
        <f t="shared" ca="1" si="73"/>
        <v>C2</v>
      </c>
    </row>
    <row r="352" spans="1:14" s="188" customFormat="1" ht="30.2" customHeight="1" x14ac:dyDescent="0.2">
      <c r="A352" s="194" t="s">
        <v>67</v>
      </c>
      <c r="B352" s="195" t="s">
        <v>48</v>
      </c>
      <c r="C352" s="215" t="s">
        <v>1040</v>
      </c>
      <c r="D352" s="216" t="s">
        <v>1041</v>
      </c>
      <c r="E352" s="198"/>
      <c r="F352" s="192" t="s">
        <v>173</v>
      </c>
      <c r="G352" s="193"/>
      <c r="H352" s="193"/>
      <c r="I352" s="24" t="str">
        <f t="shared" ca="1" si="70"/>
        <v>LOCKED</v>
      </c>
      <c r="J352" s="15" t="str">
        <f t="shared" si="74"/>
        <v>E023Frames &amp; CoversCW 3210-R8</v>
      </c>
      <c r="K352" s="16">
        <f>MATCH(J352,'Pay Items'!$K$1:$K$647,0)</f>
        <v>509</v>
      </c>
      <c r="L352" s="17" t="str">
        <f t="shared" ca="1" si="71"/>
        <v>G</v>
      </c>
      <c r="M352" s="17" t="str">
        <f t="shared" ca="1" si="72"/>
        <v>C2</v>
      </c>
      <c r="N352" s="17" t="str">
        <f t="shared" ca="1" si="73"/>
        <v>C2</v>
      </c>
    </row>
    <row r="353" spans="1:14" s="188" customFormat="1" ht="39.950000000000003" customHeight="1" x14ac:dyDescent="0.2">
      <c r="A353" s="194" t="s">
        <v>68</v>
      </c>
      <c r="B353" s="203" t="s">
        <v>338</v>
      </c>
      <c r="C353" s="217" t="s">
        <v>1191</v>
      </c>
      <c r="D353" s="197"/>
      <c r="E353" s="198" t="s">
        <v>181</v>
      </c>
      <c r="F353" s="212">
        <v>1</v>
      </c>
      <c r="G353" s="200"/>
      <c r="H353" s="201">
        <f t="shared" ref="H353:H354" si="79">ROUND(G353*F353,2)</f>
        <v>0</v>
      </c>
      <c r="I353" s="24" t="str">
        <f t="shared" ca="1" si="70"/>
        <v/>
      </c>
      <c r="J353" s="15" t="str">
        <f t="shared" si="74"/>
        <v>E024AP-006 - Standard Frame for Manhole and Catch Basineach</v>
      </c>
      <c r="K353" s="16">
        <f>MATCH(J353,'Pay Items'!$K$1:$K$647,0)</f>
        <v>510</v>
      </c>
      <c r="L353" s="17" t="str">
        <f t="shared" ca="1" si="71"/>
        <v>F0</v>
      </c>
      <c r="M353" s="17" t="str">
        <f t="shared" ca="1" si="72"/>
        <v>C2</v>
      </c>
      <c r="N353" s="17" t="str">
        <f t="shared" ca="1" si="73"/>
        <v>C2</v>
      </c>
    </row>
    <row r="354" spans="1:14" s="188" customFormat="1" ht="39.950000000000003" customHeight="1" x14ac:dyDescent="0.2">
      <c r="A354" s="194" t="s">
        <v>69</v>
      </c>
      <c r="B354" s="203" t="s">
        <v>339</v>
      </c>
      <c r="C354" s="217" t="s">
        <v>1192</v>
      </c>
      <c r="D354" s="197"/>
      <c r="E354" s="198" t="s">
        <v>181</v>
      </c>
      <c r="F354" s="212">
        <v>1</v>
      </c>
      <c r="G354" s="200"/>
      <c r="H354" s="201">
        <f t="shared" si="79"/>
        <v>0</v>
      </c>
      <c r="I354" s="24" t="str">
        <f t="shared" ca="1" si="70"/>
        <v/>
      </c>
      <c r="J354" s="15" t="str">
        <f t="shared" si="74"/>
        <v>E025AP-007 - Standard Solid Cover for Standard Frameeach</v>
      </c>
      <c r="K354" s="16">
        <f>MATCH(J354,'Pay Items'!$K$1:$K$647,0)</f>
        <v>511</v>
      </c>
      <c r="L354" s="17" t="str">
        <f t="shared" ca="1" si="71"/>
        <v>F0</v>
      </c>
      <c r="M354" s="17" t="str">
        <f t="shared" ca="1" si="72"/>
        <v>C2</v>
      </c>
      <c r="N354" s="17" t="str">
        <f t="shared" ca="1" si="73"/>
        <v>C2</v>
      </c>
    </row>
    <row r="355" spans="1:14" s="188" customFormat="1" ht="30.2" customHeight="1" x14ac:dyDescent="0.2">
      <c r="A355" s="182"/>
      <c r="B355" s="219"/>
      <c r="C355" s="206" t="s">
        <v>201</v>
      </c>
      <c r="D355" s="207"/>
      <c r="E355" s="214"/>
      <c r="F355" s="192" t="s">
        <v>173</v>
      </c>
      <c r="G355" s="193"/>
      <c r="H355" s="193"/>
      <c r="I355" s="24" t="str">
        <f t="shared" ca="1" si="70"/>
        <v>LOCKED</v>
      </c>
      <c r="J355" s="15" t="str">
        <f t="shared" si="74"/>
        <v>ADJUSTMENTS</v>
      </c>
      <c r="K355" s="16">
        <f>MATCH(J355,'Pay Items'!$K$1:$K$647,0)</f>
        <v>587</v>
      </c>
      <c r="L355" s="17" t="str">
        <f t="shared" ca="1" si="71"/>
        <v>G</v>
      </c>
      <c r="M355" s="17" t="str">
        <f t="shared" ca="1" si="72"/>
        <v>C2</v>
      </c>
      <c r="N355" s="17" t="str">
        <f t="shared" ca="1" si="73"/>
        <v>C2</v>
      </c>
    </row>
    <row r="356" spans="1:14" s="188" customFormat="1" ht="39.950000000000003" customHeight="1" x14ac:dyDescent="0.2">
      <c r="A356" s="194" t="s">
        <v>230</v>
      </c>
      <c r="B356" s="195" t="s">
        <v>49</v>
      </c>
      <c r="C356" s="217" t="s">
        <v>1042</v>
      </c>
      <c r="D356" s="216" t="s">
        <v>1041</v>
      </c>
      <c r="E356" s="198" t="s">
        <v>181</v>
      </c>
      <c r="F356" s="212">
        <v>1</v>
      </c>
      <c r="G356" s="200"/>
      <c r="H356" s="201">
        <f>ROUND(G356*F356,2)</f>
        <v>0</v>
      </c>
      <c r="I356" s="24" t="str">
        <f t="shared" ca="1" si="70"/>
        <v/>
      </c>
      <c r="J356" s="15" t="str">
        <f t="shared" si="74"/>
        <v>F001Adjustment of Manholes/Catch Basins FramesCW 3210-R8each</v>
      </c>
      <c r="K356" s="16">
        <f>MATCH(J356,'Pay Items'!$K$1:$K$647,0)</f>
        <v>588</v>
      </c>
      <c r="L356" s="17" t="str">
        <f t="shared" ca="1" si="71"/>
        <v>F0</v>
      </c>
      <c r="M356" s="17" t="str">
        <f t="shared" ca="1" si="72"/>
        <v>C2</v>
      </c>
      <c r="N356" s="17" t="str">
        <f t="shared" ca="1" si="73"/>
        <v>C2</v>
      </c>
    </row>
    <row r="357" spans="1:14" s="188" customFormat="1" ht="30.2" customHeight="1" x14ac:dyDescent="0.2">
      <c r="A357" s="194" t="s">
        <v>231</v>
      </c>
      <c r="B357" s="195" t="s">
        <v>50</v>
      </c>
      <c r="C357" s="196" t="s">
        <v>669</v>
      </c>
      <c r="D357" s="197" t="s">
        <v>11</v>
      </c>
      <c r="E357" s="198"/>
      <c r="F357" s="192" t="s">
        <v>173</v>
      </c>
      <c r="G357" s="193"/>
      <c r="H357" s="193"/>
      <c r="I357" s="24" t="str">
        <f t="shared" ca="1" si="70"/>
        <v>LOCKED</v>
      </c>
      <c r="J357" s="15" t="str">
        <f t="shared" si="74"/>
        <v>F002Replacing Existing RisersCW 2130-R12</v>
      </c>
      <c r="K357" s="16">
        <f>MATCH(J357,'Pay Items'!$K$1:$K$647,0)</f>
        <v>589</v>
      </c>
      <c r="L357" s="17" t="str">
        <f t="shared" ca="1" si="71"/>
        <v>G</v>
      </c>
      <c r="M357" s="17" t="str">
        <f t="shared" ca="1" si="72"/>
        <v>C2</v>
      </c>
      <c r="N357" s="17" t="str">
        <f t="shared" ca="1" si="73"/>
        <v>C2</v>
      </c>
    </row>
    <row r="358" spans="1:14" s="188" customFormat="1" ht="30.2" customHeight="1" x14ac:dyDescent="0.2">
      <c r="A358" s="194" t="s">
        <v>670</v>
      </c>
      <c r="B358" s="203" t="s">
        <v>338</v>
      </c>
      <c r="C358" s="196" t="s">
        <v>680</v>
      </c>
      <c r="D358" s="197"/>
      <c r="E358" s="198" t="s">
        <v>183</v>
      </c>
      <c r="F358" s="221">
        <v>0.1</v>
      </c>
      <c r="G358" s="200"/>
      <c r="H358" s="201">
        <f>ROUND(G358*F358,2)</f>
        <v>0</v>
      </c>
      <c r="I358" s="24" t="str">
        <f t="shared" ca="1" si="70"/>
        <v/>
      </c>
      <c r="J358" s="15" t="str">
        <f t="shared" si="74"/>
        <v>F002APre-cast Concrete Risersvert. m</v>
      </c>
      <c r="K358" s="16">
        <f>MATCH(J358,'Pay Items'!$K$1:$K$647,0)</f>
        <v>590</v>
      </c>
      <c r="L358" s="17" t="str">
        <f t="shared" ca="1" si="71"/>
        <v>F1</v>
      </c>
      <c r="M358" s="17" t="str">
        <f t="shared" ca="1" si="72"/>
        <v>C2</v>
      </c>
      <c r="N358" s="17" t="str">
        <f t="shared" ca="1" si="73"/>
        <v>C2</v>
      </c>
    </row>
    <row r="359" spans="1:14" s="188" customFormat="1" ht="30.2" customHeight="1" x14ac:dyDescent="0.2">
      <c r="A359" s="194" t="s">
        <v>237</v>
      </c>
      <c r="B359" s="195" t="s">
        <v>51</v>
      </c>
      <c r="C359" s="196" t="s">
        <v>585</v>
      </c>
      <c r="D359" s="216" t="s">
        <v>1041</v>
      </c>
      <c r="E359" s="198" t="s">
        <v>181</v>
      </c>
      <c r="F359" s="212">
        <v>2</v>
      </c>
      <c r="G359" s="200"/>
      <c r="H359" s="201">
        <f t="shared" ref="H359:H362" si="80">ROUND(G359*F359,2)</f>
        <v>0</v>
      </c>
      <c r="I359" s="24" t="str">
        <f t="shared" ca="1" si="70"/>
        <v/>
      </c>
      <c r="J359" s="15" t="str">
        <f t="shared" si="74"/>
        <v>F009Adjustment of Valve BoxesCW 3210-R8each</v>
      </c>
      <c r="K359" s="16">
        <f>MATCH(J359,'Pay Items'!$K$1:$K$647,0)</f>
        <v>598</v>
      </c>
      <c r="L359" s="17" t="str">
        <f t="shared" ca="1" si="71"/>
        <v>F0</v>
      </c>
      <c r="M359" s="17" t="str">
        <f t="shared" ca="1" si="72"/>
        <v>C2</v>
      </c>
      <c r="N359" s="17" t="str">
        <f t="shared" ca="1" si="73"/>
        <v>C2</v>
      </c>
    </row>
    <row r="360" spans="1:14" s="188" customFormat="1" ht="30.2" customHeight="1" x14ac:dyDescent="0.2">
      <c r="A360" s="194" t="s">
        <v>445</v>
      </c>
      <c r="B360" s="195" t="s">
        <v>52</v>
      </c>
      <c r="C360" s="196" t="s">
        <v>587</v>
      </c>
      <c r="D360" s="216" t="s">
        <v>1041</v>
      </c>
      <c r="E360" s="198" t="s">
        <v>181</v>
      </c>
      <c r="F360" s="212">
        <v>1</v>
      </c>
      <c r="G360" s="200"/>
      <c r="H360" s="201">
        <f t="shared" si="80"/>
        <v>0</v>
      </c>
      <c r="I360" s="24" t="str">
        <f t="shared" ca="1" si="70"/>
        <v/>
      </c>
      <c r="J360" s="15" t="str">
        <f t="shared" si="74"/>
        <v>F010Valve Box ExtensionsCW 3210-R8each</v>
      </c>
      <c r="K360" s="16">
        <f>MATCH(J360,'Pay Items'!$K$1:$K$647,0)</f>
        <v>599</v>
      </c>
      <c r="L360" s="17" t="str">
        <f t="shared" ca="1" si="71"/>
        <v>F0</v>
      </c>
      <c r="M360" s="17" t="str">
        <f t="shared" ca="1" si="72"/>
        <v>C2</v>
      </c>
      <c r="N360" s="17" t="str">
        <f t="shared" ca="1" si="73"/>
        <v>C2</v>
      </c>
    </row>
    <row r="361" spans="1:14" s="188" customFormat="1" ht="30.2" customHeight="1" x14ac:dyDescent="0.2">
      <c r="A361" s="194" t="s">
        <v>238</v>
      </c>
      <c r="B361" s="195" t="s">
        <v>416</v>
      </c>
      <c r="C361" s="196" t="s">
        <v>586</v>
      </c>
      <c r="D361" s="216" t="s">
        <v>1041</v>
      </c>
      <c r="E361" s="198" t="s">
        <v>181</v>
      </c>
      <c r="F361" s="212">
        <v>1</v>
      </c>
      <c r="G361" s="200"/>
      <c r="H361" s="201">
        <f t="shared" si="80"/>
        <v>0</v>
      </c>
      <c r="I361" s="24" t="str">
        <f t="shared" ca="1" si="70"/>
        <v/>
      </c>
      <c r="J361" s="15" t="str">
        <f t="shared" si="74"/>
        <v>F011Adjustment of Curb Stop BoxesCW 3210-R8each</v>
      </c>
      <c r="K361" s="16">
        <f>MATCH(J361,'Pay Items'!$K$1:$K$647,0)</f>
        <v>600</v>
      </c>
      <c r="L361" s="17" t="str">
        <f t="shared" ca="1" si="71"/>
        <v>F0</v>
      </c>
      <c r="M361" s="17" t="str">
        <f t="shared" ca="1" si="72"/>
        <v>C2</v>
      </c>
      <c r="N361" s="17" t="str">
        <f t="shared" ca="1" si="73"/>
        <v>C2</v>
      </c>
    </row>
    <row r="362" spans="1:14" s="188" customFormat="1" ht="30.2" customHeight="1" x14ac:dyDescent="0.2">
      <c r="A362" s="222" t="s">
        <v>241</v>
      </c>
      <c r="B362" s="223" t="s">
        <v>418</v>
      </c>
      <c r="C362" s="217" t="s">
        <v>588</v>
      </c>
      <c r="D362" s="216" t="s">
        <v>1041</v>
      </c>
      <c r="E362" s="224" t="s">
        <v>181</v>
      </c>
      <c r="F362" s="225">
        <v>1</v>
      </c>
      <c r="G362" s="226"/>
      <c r="H362" s="227">
        <f t="shared" si="80"/>
        <v>0</v>
      </c>
      <c r="I362" s="24" t="str">
        <f t="shared" ca="1" si="70"/>
        <v/>
      </c>
      <c r="J362" s="15" t="str">
        <f t="shared" si="74"/>
        <v>F018Curb Stop ExtensionsCW 3210-R8each</v>
      </c>
      <c r="K362" s="16">
        <f>MATCH(J362,'Pay Items'!$K$1:$K$647,0)</f>
        <v>601</v>
      </c>
      <c r="L362" s="17" t="str">
        <f t="shared" ca="1" si="71"/>
        <v>F0</v>
      </c>
      <c r="M362" s="17" t="str">
        <f t="shared" ca="1" si="72"/>
        <v>C2</v>
      </c>
      <c r="N362" s="17" t="str">
        <f t="shared" ca="1" si="73"/>
        <v>C2</v>
      </c>
    </row>
    <row r="363" spans="1:14" s="188" customFormat="1" ht="30.2" customHeight="1" x14ac:dyDescent="0.2">
      <c r="A363" s="182"/>
      <c r="B363" s="205"/>
      <c r="C363" s="206" t="s">
        <v>202</v>
      </c>
      <c r="D363" s="207"/>
      <c r="E363" s="208"/>
      <c r="F363" s="192" t="s">
        <v>173</v>
      </c>
      <c r="G363" s="193"/>
      <c r="H363" s="193"/>
      <c r="I363" s="24" t="str">
        <f t="shared" ca="1" si="70"/>
        <v>LOCKED</v>
      </c>
      <c r="J363" s="15" t="str">
        <f t="shared" si="74"/>
        <v>LANDSCAPING</v>
      </c>
      <c r="K363" s="16">
        <f>MATCH(J363,'Pay Items'!$K$1:$K$647,0)</f>
        <v>616</v>
      </c>
      <c r="L363" s="17" t="str">
        <f t="shared" ca="1" si="71"/>
        <v>G</v>
      </c>
      <c r="M363" s="17" t="str">
        <f t="shared" ca="1" si="72"/>
        <v>C2</v>
      </c>
      <c r="N363" s="17" t="str">
        <f t="shared" ca="1" si="73"/>
        <v>C2</v>
      </c>
    </row>
    <row r="364" spans="1:14" s="188" customFormat="1" ht="30.2" customHeight="1" x14ac:dyDescent="0.2">
      <c r="A364" s="209" t="s">
        <v>242</v>
      </c>
      <c r="B364" s="195" t="s">
        <v>420</v>
      </c>
      <c r="C364" s="196" t="s">
        <v>147</v>
      </c>
      <c r="D364" s="197" t="s">
        <v>1513</v>
      </c>
      <c r="E364" s="198"/>
      <c r="F364" s="192" t="s">
        <v>173</v>
      </c>
      <c r="G364" s="193"/>
      <c r="H364" s="193"/>
      <c r="I364" s="24" t="str">
        <f t="shared" ca="1" si="70"/>
        <v>LOCKED</v>
      </c>
      <c r="J364" s="15" t="str">
        <f t="shared" si="74"/>
        <v>G001SoddingCW 3510-R10</v>
      </c>
      <c r="K364" s="16">
        <f>MATCH(J364,'Pay Items'!$K$1:$K$647,0)</f>
        <v>617</v>
      </c>
      <c r="L364" s="17" t="str">
        <f t="shared" ca="1" si="71"/>
        <v>G</v>
      </c>
      <c r="M364" s="17" t="str">
        <f t="shared" ca="1" si="72"/>
        <v>C2</v>
      </c>
      <c r="N364" s="17" t="str">
        <f t="shared" ca="1" si="73"/>
        <v>C2</v>
      </c>
    </row>
    <row r="365" spans="1:14" s="188" customFormat="1" ht="30.2" customHeight="1" x14ac:dyDescent="0.2">
      <c r="A365" s="209" t="s">
        <v>243</v>
      </c>
      <c r="B365" s="203" t="s">
        <v>338</v>
      </c>
      <c r="C365" s="196" t="s">
        <v>867</v>
      </c>
      <c r="D365" s="197"/>
      <c r="E365" s="198" t="s">
        <v>178</v>
      </c>
      <c r="F365" s="199">
        <v>50</v>
      </c>
      <c r="G365" s="200"/>
      <c r="H365" s="201">
        <f>ROUND(G365*F365,2)</f>
        <v>0</v>
      </c>
      <c r="I365" s="24" t="str">
        <f t="shared" ca="1" si="70"/>
        <v/>
      </c>
      <c r="J365" s="15" t="str">
        <f t="shared" si="74"/>
        <v>G002width &lt; 600 mmm²</v>
      </c>
      <c r="K365" s="16">
        <f>MATCH(J365,'Pay Items'!$K$1:$K$647,0)</f>
        <v>618</v>
      </c>
      <c r="L365" s="17" t="str">
        <f t="shared" ca="1" si="71"/>
        <v>F0</v>
      </c>
      <c r="M365" s="17" t="str">
        <f t="shared" ca="1" si="72"/>
        <v>C2</v>
      </c>
      <c r="N365" s="17" t="str">
        <f t="shared" ca="1" si="73"/>
        <v>C2</v>
      </c>
    </row>
    <row r="366" spans="1:14" s="188" customFormat="1" ht="30.2" customHeight="1" x14ac:dyDescent="0.2">
      <c r="A366" s="209" t="s">
        <v>244</v>
      </c>
      <c r="B366" s="203" t="s">
        <v>339</v>
      </c>
      <c r="C366" s="196" t="s">
        <v>868</v>
      </c>
      <c r="D366" s="197"/>
      <c r="E366" s="198" t="s">
        <v>178</v>
      </c>
      <c r="F366" s="199">
        <v>250</v>
      </c>
      <c r="G366" s="200"/>
      <c r="H366" s="201">
        <f>ROUND(G366*F366,2)</f>
        <v>0</v>
      </c>
      <c r="I366" s="24" t="str">
        <f t="shared" ca="1" si="70"/>
        <v/>
      </c>
      <c r="J366" s="15" t="str">
        <f t="shared" si="74"/>
        <v>G003width &gt; or = 600 mmm²</v>
      </c>
      <c r="K366" s="16">
        <f>MATCH(J366,'Pay Items'!$K$1:$K$647,0)</f>
        <v>619</v>
      </c>
      <c r="L366" s="17" t="str">
        <f t="shared" ca="1" si="71"/>
        <v>F0</v>
      </c>
      <c r="M366" s="17" t="str">
        <f t="shared" ca="1" si="72"/>
        <v>C2</v>
      </c>
      <c r="N366" s="17" t="str">
        <f t="shared" ca="1" si="73"/>
        <v>C2</v>
      </c>
    </row>
    <row r="367" spans="1:14" s="188" customFormat="1" ht="10.5" customHeight="1" x14ac:dyDescent="0.2">
      <c r="A367" s="182"/>
      <c r="B367" s="189"/>
      <c r="C367" s="190"/>
      <c r="D367" s="191"/>
      <c r="E367" s="192"/>
      <c r="F367" s="192"/>
      <c r="G367" s="193"/>
      <c r="H367" s="193"/>
      <c r="I367" s="24" t="str">
        <f t="shared" ca="1" si="70"/>
        <v>LOCKED</v>
      </c>
      <c r="J367" s="15" t="str">
        <f t="shared" si="74"/>
        <v/>
      </c>
      <c r="K367" s="16" t="e">
        <f>MATCH(J367,'Pay Items'!$K$1:$K$647,0)</f>
        <v>#N/A</v>
      </c>
      <c r="L367" s="17" t="str">
        <f t="shared" ca="1" si="71"/>
        <v>G</v>
      </c>
      <c r="M367" s="17" t="str">
        <f t="shared" ca="1" si="72"/>
        <v>C2</v>
      </c>
      <c r="N367" s="17" t="str">
        <f t="shared" ca="1" si="73"/>
        <v>C2</v>
      </c>
    </row>
    <row r="368" spans="1:14" s="188" customFormat="1" ht="39.950000000000003" customHeight="1" thickBot="1" x14ac:dyDescent="0.25">
      <c r="A368" s="236"/>
      <c r="B368" s="235" t="str">
        <f>B310</f>
        <v>E</v>
      </c>
      <c r="C368" s="425" t="str">
        <f>C310</f>
        <v>MAJOR REHABILITATION:  RADAR PLACE - ROGAN DRIVE TO VOYAGEUR AVENUE</v>
      </c>
      <c r="D368" s="431"/>
      <c r="E368" s="431"/>
      <c r="F368" s="432"/>
      <c r="G368" s="236" t="s">
        <v>1624</v>
      </c>
      <c r="H368" s="236">
        <f>SUM(H310:H367)</f>
        <v>0</v>
      </c>
      <c r="I368" s="24" t="str">
        <f t="shared" ca="1" si="70"/>
        <v>LOCKED</v>
      </c>
      <c r="J368" s="15" t="str">
        <f t="shared" si="74"/>
        <v>MAJOR REHABILITATION: RADAR PLACE - ROGAN DRIVE TO VOYAGEUR AVENUE</v>
      </c>
      <c r="K368" s="16" t="e">
        <f>MATCH(J368,'Pay Items'!$K$1:$K$647,0)</f>
        <v>#N/A</v>
      </c>
      <c r="L368" s="17" t="str">
        <f t="shared" ca="1" si="71"/>
        <v>G</v>
      </c>
      <c r="M368" s="17" t="str">
        <f t="shared" ca="1" si="72"/>
        <v>C2</v>
      </c>
      <c r="N368" s="17" t="str">
        <f t="shared" ca="1" si="73"/>
        <v>C2</v>
      </c>
    </row>
    <row r="369" spans="1:14" s="188" customFormat="1" ht="39.950000000000003" customHeight="1" thickTop="1" x14ac:dyDescent="0.2">
      <c r="A369" s="185"/>
      <c r="B369" s="186" t="s">
        <v>596</v>
      </c>
      <c r="C369" s="416" t="s">
        <v>1690</v>
      </c>
      <c r="D369" s="417"/>
      <c r="E369" s="417"/>
      <c r="F369" s="418"/>
      <c r="G369" s="185"/>
      <c r="H369" s="187"/>
      <c r="I369" s="24" t="str">
        <f t="shared" ca="1" si="70"/>
        <v>LOCKED</v>
      </c>
      <c r="J369" s="15" t="str">
        <f t="shared" si="74"/>
        <v>MAJOR REHABILITATION: ROGAN DRIVE - BELLAVISTA CRESCENT TO HAMILTON AVENUE</v>
      </c>
      <c r="K369" s="16" t="e">
        <f>MATCH(J369,'Pay Items'!$K$1:$K$647,0)</f>
        <v>#N/A</v>
      </c>
      <c r="L369" s="17" t="str">
        <f t="shared" ca="1" si="71"/>
        <v>G</v>
      </c>
      <c r="M369" s="17" t="str">
        <f t="shared" ca="1" si="72"/>
        <v>C2</v>
      </c>
      <c r="N369" s="17" t="str">
        <f t="shared" ca="1" si="73"/>
        <v>C2</v>
      </c>
    </row>
    <row r="370" spans="1:14" s="188" customFormat="1" ht="30.2" customHeight="1" x14ac:dyDescent="0.2">
      <c r="A370" s="182"/>
      <c r="B370" s="189"/>
      <c r="C370" s="190" t="s">
        <v>196</v>
      </c>
      <c r="D370" s="191"/>
      <c r="E370" s="192" t="s">
        <v>173</v>
      </c>
      <c r="F370" s="192" t="s">
        <v>173</v>
      </c>
      <c r="G370" s="193" t="s">
        <v>173</v>
      </c>
      <c r="H370" s="193"/>
      <c r="I370" s="24" t="str">
        <f t="shared" ca="1" si="70"/>
        <v>LOCKED</v>
      </c>
      <c r="J370" s="15" t="str">
        <f t="shared" si="74"/>
        <v>EARTH AND BASE WORKS</v>
      </c>
      <c r="K370" s="16">
        <f>MATCH(J370,'Pay Items'!$K$1:$K$647,0)</f>
        <v>3</v>
      </c>
      <c r="L370" s="17" t="str">
        <f t="shared" ca="1" si="71"/>
        <v>G</v>
      </c>
      <c r="M370" s="17" t="str">
        <f t="shared" ca="1" si="72"/>
        <v>C2</v>
      </c>
      <c r="N370" s="17" t="str">
        <f t="shared" ca="1" si="73"/>
        <v>C2</v>
      </c>
    </row>
    <row r="371" spans="1:14" s="188" customFormat="1" ht="30.2" customHeight="1" x14ac:dyDescent="0.2">
      <c r="A371" s="194" t="s">
        <v>426</v>
      </c>
      <c r="B371" s="195" t="s">
        <v>135</v>
      </c>
      <c r="C371" s="196" t="s">
        <v>104</v>
      </c>
      <c r="D371" s="197" t="s">
        <v>1273</v>
      </c>
      <c r="E371" s="198" t="s">
        <v>179</v>
      </c>
      <c r="F371" s="199">
        <v>340</v>
      </c>
      <c r="G371" s="200"/>
      <c r="H371" s="201">
        <f t="shared" ref="H371" si="81">ROUND(G371*F371,2)</f>
        <v>0</v>
      </c>
      <c r="I371" s="24" t="str">
        <f t="shared" ca="1" si="70"/>
        <v/>
      </c>
      <c r="J371" s="15" t="str">
        <f t="shared" si="74"/>
        <v>A003ExcavationCW 3110-R22m³</v>
      </c>
      <c r="K371" s="16">
        <f>MATCH(J371,'Pay Items'!$K$1:$K$647,0)</f>
        <v>6</v>
      </c>
      <c r="L371" s="17" t="str">
        <f t="shared" ca="1" si="71"/>
        <v>F0</v>
      </c>
      <c r="M371" s="17" t="str">
        <f t="shared" ca="1" si="72"/>
        <v>C2</v>
      </c>
      <c r="N371" s="17" t="str">
        <f t="shared" ca="1" si="73"/>
        <v>C2</v>
      </c>
    </row>
    <row r="372" spans="1:14" s="188" customFormat="1" ht="39.950000000000003" customHeight="1" x14ac:dyDescent="0.2">
      <c r="A372" s="202" t="s">
        <v>250</v>
      </c>
      <c r="B372" s="195" t="s">
        <v>136</v>
      </c>
      <c r="C372" s="196" t="s">
        <v>307</v>
      </c>
      <c r="D372" s="197" t="s">
        <v>1273</v>
      </c>
      <c r="E372" s="198"/>
      <c r="F372" s="192" t="s">
        <v>173</v>
      </c>
      <c r="G372" s="193"/>
      <c r="H372" s="193"/>
      <c r="I372" s="24" t="str">
        <f t="shared" ca="1" si="70"/>
        <v>LOCKED</v>
      </c>
      <c r="J372" s="15" t="str">
        <f t="shared" si="74"/>
        <v>A010Supplying and Placing Base Course MaterialCW 3110-R22</v>
      </c>
      <c r="K372" s="16">
        <f>MATCH(J372,'Pay Items'!$K$1:$K$647,0)</f>
        <v>27</v>
      </c>
      <c r="L372" s="17" t="str">
        <f t="shared" ca="1" si="71"/>
        <v>G</v>
      </c>
      <c r="M372" s="17" t="str">
        <f t="shared" ca="1" si="72"/>
        <v>C2</v>
      </c>
      <c r="N372" s="17" t="str">
        <f t="shared" ca="1" si="73"/>
        <v>C2</v>
      </c>
    </row>
    <row r="373" spans="1:14" s="188" customFormat="1" ht="39.950000000000003" customHeight="1" x14ac:dyDescent="0.2">
      <c r="A373" s="202" t="s">
        <v>1091</v>
      </c>
      <c r="B373" s="203" t="s">
        <v>338</v>
      </c>
      <c r="C373" s="196" t="s">
        <v>1092</v>
      </c>
      <c r="D373" s="197" t="s">
        <v>173</v>
      </c>
      <c r="E373" s="198" t="s">
        <v>179</v>
      </c>
      <c r="F373" s="199">
        <v>300</v>
      </c>
      <c r="G373" s="200"/>
      <c r="H373" s="201">
        <f t="shared" ref="H373:H377" si="82">ROUND(G373*F373,2)</f>
        <v>0</v>
      </c>
      <c r="I373" s="24" t="str">
        <f t="shared" ca="1" si="70"/>
        <v/>
      </c>
      <c r="J373" s="15" t="str">
        <f t="shared" si="74"/>
        <v>A010A1Base Course Material - Granular A Limestonem³</v>
      </c>
      <c r="K373" s="16">
        <f>MATCH(J373,'Pay Items'!$K$1:$K$647,0)</f>
        <v>28</v>
      </c>
      <c r="L373" s="17" t="str">
        <f t="shared" ca="1" si="71"/>
        <v>F0</v>
      </c>
      <c r="M373" s="17" t="str">
        <f t="shared" ca="1" si="72"/>
        <v>C2</v>
      </c>
      <c r="N373" s="17" t="str">
        <f t="shared" ca="1" si="73"/>
        <v>C2</v>
      </c>
    </row>
    <row r="374" spans="1:14" s="188" customFormat="1" ht="39.950000000000003" customHeight="1" x14ac:dyDescent="0.2">
      <c r="A374" s="202" t="s">
        <v>1101</v>
      </c>
      <c r="B374" s="203" t="s">
        <v>339</v>
      </c>
      <c r="C374" s="196" t="s">
        <v>1102</v>
      </c>
      <c r="D374" s="197" t="s">
        <v>173</v>
      </c>
      <c r="E374" s="198" t="s">
        <v>179</v>
      </c>
      <c r="F374" s="199">
        <v>40</v>
      </c>
      <c r="G374" s="200"/>
      <c r="H374" s="201">
        <f t="shared" si="82"/>
        <v>0</v>
      </c>
      <c r="I374" s="24" t="str">
        <f t="shared" ca="1" si="70"/>
        <v/>
      </c>
      <c r="J374" s="15" t="str">
        <f t="shared" si="74"/>
        <v>A010C2Base Course Material - Granular C Recycled Concretem³</v>
      </c>
      <c r="K374" s="16">
        <f>MATCH(J374,'Pay Items'!$K$1:$K$647,0)</f>
        <v>34</v>
      </c>
      <c r="L374" s="17" t="str">
        <f t="shared" ca="1" si="71"/>
        <v>F0</v>
      </c>
      <c r="M374" s="17" t="str">
        <f t="shared" ca="1" si="72"/>
        <v>C2</v>
      </c>
      <c r="N374" s="17" t="str">
        <f t="shared" ca="1" si="73"/>
        <v>C2</v>
      </c>
    </row>
    <row r="375" spans="1:14" s="188" customFormat="1" ht="30.2" customHeight="1" x14ac:dyDescent="0.2">
      <c r="A375" s="194" t="s">
        <v>252</v>
      </c>
      <c r="B375" s="195" t="s">
        <v>137</v>
      </c>
      <c r="C375" s="196" t="s">
        <v>108</v>
      </c>
      <c r="D375" s="197" t="s">
        <v>1273</v>
      </c>
      <c r="E375" s="198" t="s">
        <v>178</v>
      </c>
      <c r="F375" s="199">
        <v>2200</v>
      </c>
      <c r="G375" s="200"/>
      <c r="H375" s="201">
        <f t="shared" si="82"/>
        <v>0</v>
      </c>
      <c r="I375" s="24" t="str">
        <f t="shared" ca="1" si="70"/>
        <v/>
      </c>
      <c r="J375" s="15" t="str">
        <f t="shared" si="74"/>
        <v>A012Grading of BoulevardsCW 3110-R22m²</v>
      </c>
      <c r="K375" s="16">
        <f>MATCH(J375,'Pay Items'!$K$1:$K$647,0)</f>
        <v>37</v>
      </c>
      <c r="L375" s="17" t="str">
        <f t="shared" ca="1" si="71"/>
        <v>F0</v>
      </c>
      <c r="M375" s="17" t="str">
        <f t="shared" ca="1" si="72"/>
        <v>C2</v>
      </c>
      <c r="N375" s="17" t="str">
        <f t="shared" ca="1" si="73"/>
        <v>C2</v>
      </c>
    </row>
    <row r="376" spans="1:14" s="188" customFormat="1" ht="30.2" customHeight="1" x14ac:dyDescent="0.2">
      <c r="A376" s="202" t="s">
        <v>259</v>
      </c>
      <c r="B376" s="195" t="s">
        <v>138</v>
      </c>
      <c r="C376" s="196" t="s">
        <v>1104</v>
      </c>
      <c r="D376" s="197" t="s">
        <v>1105</v>
      </c>
      <c r="E376" s="198"/>
      <c r="F376" s="192" t="s">
        <v>173</v>
      </c>
      <c r="G376" s="193"/>
      <c r="H376" s="193"/>
      <c r="I376" s="24" t="str">
        <f t="shared" ca="1" si="70"/>
        <v>LOCKED</v>
      </c>
      <c r="J376" s="15" t="str">
        <f t="shared" si="74"/>
        <v>A022Geotextile FabricCW 3130-R5</v>
      </c>
      <c r="K376" s="16">
        <f>MATCH(J376,'Pay Items'!$K$1:$K$647,0)</f>
        <v>46</v>
      </c>
      <c r="L376" s="17" t="str">
        <f t="shared" ca="1" si="71"/>
        <v>G</v>
      </c>
      <c r="M376" s="17" t="str">
        <f t="shared" ca="1" si="72"/>
        <v>C2</v>
      </c>
      <c r="N376" s="17" t="str">
        <f t="shared" ca="1" si="73"/>
        <v>C2</v>
      </c>
    </row>
    <row r="377" spans="1:14" s="188" customFormat="1" ht="30.2" customHeight="1" x14ac:dyDescent="0.2">
      <c r="A377" s="202" t="s">
        <v>1108</v>
      </c>
      <c r="B377" s="203" t="s">
        <v>338</v>
      </c>
      <c r="C377" s="196" t="s">
        <v>1109</v>
      </c>
      <c r="D377" s="197" t="s">
        <v>173</v>
      </c>
      <c r="E377" s="198" t="s">
        <v>178</v>
      </c>
      <c r="F377" s="199">
        <v>995</v>
      </c>
      <c r="G377" s="200"/>
      <c r="H377" s="201">
        <f t="shared" si="82"/>
        <v>0</v>
      </c>
      <c r="I377" s="24" t="str">
        <f t="shared" ca="1" si="70"/>
        <v/>
      </c>
      <c r="J377" s="15" t="str">
        <f t="shared" si="74"/>
        <v>A022A2Separation/Filtration Fabricm²</v>
      </c>
      <c r="K377" s="16">
        <f>MATCH(J377,'Pay Items'!$K$1:$K$647,0)</f>
        <v>48</v>
      </c>
      <c r="L377" s="17" t="str">
        <f t="shared" ca="1" si="71"/>
        <v>F0</v>
      </c>
      <c r="M377" s="17" t="str">
        <f t="shared" ca="1" si="72"/>
        <v>C2</v>
      </c>
      <c r="N377" s="17" t="str">
        <f t="shared" ca="1" si="73"/>
        <v>C2</v>
      </c>
    </row>
    <row r="378" spans="1:14" s="188" customFormat="1" ht="30.2" customHeight="1" x14ac:dyDescent="0.2">
      <c r="A378" s="182"/>
      <c r="B378" s="205"/>
      <c r="C378" s="206" t="s">
        <v>1612</v>
      </c>
      <c r="D378" s="207"/>
      <c r="E378" s="208"/>
      <c r="F378" s="192" t="s">
        <v>173</v>
      </c>
      <c r="G378" s="193"/>
      <c r="H378" s="193"/>
      <c r="I378" s="24" t="str">
        <f t="shared" ca="1" si="70"/>
        <v>LOCKED</v>
      </c>
      <c r="J378" s="15" t="str">
        <f t="shared" si="74"/>
        <v>ROADWORKS - REMOVALS/RENEWALS</v>
      </c>
      <c r="K378" s="16" t="e">
        <f>MATCH(J378,'Pay Items'!$K$1:$K$647,0)</f>
        <v>#N/A</v>
      </c>
      <c r="L378" s="17" t="str">
        <f t="shared" ca="1" si="71"/>
        <v>G</v>
      </c>
      <c r="M378" s="17" t="str">
        <f t="shared" ca="1" si="72"/>
        <v>C2</v>
      </c>
      <c r="N378" s="17" t="str">
        <f t="shared" ca="1" si="73"/>
        <v>C2</v>
      </c>
    </row>
    <row r="379" spans="1:14" s="188" customFormat="1" ht="30.2" customHeight="1" x14ac:dyDescent="0.2">
      <c r="A379" s="209" t="s">
        <v>359</v>
      </c>
      <c r="B379" s="195" t="s">
        <v>139</v>
      </c>
      <c r="C379" s="196" t="s">
        <v>304</v>
      </c>
      <c r="D379" s="197" t="s">
        <v>1273</v>
      </c>
      <c r="E379" s="198"/>
      <c r="F379" s="192" t="s">
        <v>173</v>
      </c>
      <c r="G379" s="193"/>
      <c r="H379" s="193"/>
      <c r="I379" s="24" t="str">
        <f t="shared" ca="1" si="70"/>
        <v>LOCKED</v>
      </c>
      <c r="J379" s="15" t="str">
        <f t="shared" si="74"/>
        <v>B001Pavement RemovalCW 3110-R22</v>
      </c>
      <c r="K379" s="16">
        <f>MATCH(J379,'Pay Items'!$K$1:$K$647,0)</f>
        <v>69</v>
      </c>
      <c r="L379" s="17" t="str">
        <f t="shared" ca="1" si="71"/>
        <v>G</v>
      </c>
      <c r="M379" s="17" t="str">
        <f t="shared" ca="1" si="72"/>
        <v>C2</v>
      </c>
      <c r="N379" s="17" t="str">
        <f t="shared" ca="1" si="73"/>
        <v>C2</v>
      </c>
    </row>
    <row r="380" spans="1:14" s="188" customFormat="1" ht="30.2" customHeight="1" x14ac:dyDescent="0.2">
      <c r="A380" s="209" t="s">
        <v>429</v>
      </c>
      <c r="B380" s="203" t="s">
        <v>338</v>
      </c>
      <c r="C380" s="196" t="s">
        <v>305</v>
      </c>
      <c r="D380" s="197" t="s">
        <v>173</v>
      </c>
      <c r="E380" s="198" t="s">
        <v>178</v>
      </c>
      <c r="F380" s="199">
        <v>995</v>
      </c>
      <c r="G380" s="200"/>
      <c r="H380" s="201">
        <f>ROUND(G380*F380,2)</f>
        <v>0</v>
      </c>
      <c r="I380" s="24" t="str">
        <f t="shared" ca="1" si="70"/>
        <v/>
      </c>
      <c r="J380" s="15" t="str">
        <f t="shared" si="74"/>
        <v>B002Concrete Pavementm²</v>
      </c>
      <c r="K380" s="16">
        <f>MATCH(J380,'Pay Items'!$K$1:$K$647,0)</f>
        <v>70</v>
      </c>
      <c r="L380" s="17" t="str">
        <f t="shared" ca="1" si="71"/>
        <v>F0</v>
      </c>
      <c r="M380" s="17" t="str">
        <f t="shared" ca="1" si="72"/>
        <v>C2</v>
      </c>
      <c r="N380" s="17" t="str">
        <f t="shared" ca="1" si="73"/>
        <v>C2</v>
      </c>
    </row>
    <row r="381" spans="1:14" s="188" customFormat="1" ht="30.2" customHeight="1" x14ac:dyDescent="0.2">
      <c r="A381" s="209" t="s">
        <v>262</v>
      </c>
      <c r="B381" s="203" t="s">
        <v>339</v>
      </c>
      <c r="C381" s="196" t="s">
        <v>306</v>
      </c>
      <c r="D381" s="197" t="s">
        <v>173</v>
      </c>
      <c r="E381" s="198" t="s">
        <v>178</v>
      </c>
      <c r="F381" s="199">
        <v>250</v>
      </c>
      <c r="G381" s="200"/>
      <c r="H381" s="201">
        <f>ROUND(G381*F381,2)</f>
        <v>0</v>
      </c>
      <c r="I381" s="24" t="str">
        <f t="shared" ca="1" si="70"/>
        <v/>
      </c>
      <c r="J381" s="15" t="str">
        <f t="shared" si="74"/>
        <v>B003Asphalt Pavementm²</v>
      </c>
      <c r="K381" s="16">
        <f>MATCH(J381,'Pay Items'!$K$1:$K$647,0)</f>
        <v>71</v>
      </c>
      <c r="L381" s="17" t="str">
        <f t="shared" ca="1" si="71"/>
        <v>F0</v>
      </c>
      <c r="M381" s="17" t="str">
        <f t="shared" ca="1" si="72"/>
        <v>C2</v>
      </c>
      <c r="N381" s="17" t="str">
        <f t="shared" ca="1" si="73"/>
        <v>C2</v>
      </c>
    </row>
    <row r="382" spans="1:14" s="188" customFormat="1" ht="30.2" customHeight="1" x14ac:dyDescent="0.2">
      <c r="A382" s="209" t="s">
        <v>263</v>
      </c>
      <c r="B382" s="195" t="s">
        <v>567</v>
      </c>
      <c r="C382" s="196" t="s">
        <v>448</v>
      </c>
      <c r="D382" s="197" t="s">
        <v>2141</v>
      </c>
      <c r="E382" s="198"/>
      <c r="F382" s="192" t="s">
        <v>173</v>
      </c>
      <c r="G382" s="193"/>
      <c r="H382" s="193"/>
      <c r="I382" s="24" t="str">
        <f t="shared" ca="1" si="70"/>
        <v>LOCKED</v>
      </c>
      <c r="J382" s="15" t="str">
        <f t="shared" si="74"/>
        <v>B004Slab ReplacementCW 3230-R8, E10, E15</v>
      </c>
      <c r="K382" s="16" t="e">
        <f>MATCH(J382,'Pay Items'!$K$1:$K$647,0)</f>
        <v>#N/A</v>
      </c>
      <c r="L382" s="17" t="str">
        <f t="shared" ca="1" si="71"/>
        <v>G</v>
      </c>
      <c r="M382" s="17" t="str">
        <f t="shared" ca="1" si="72"/>
        <v>C2</v>
      </c>
      <c r="N382" s="17" t="str">
        <f t="shared" ca="1" si="73"/>
        <v>C2</v>
      </c>
    </row>
    <row r="383" spans="1:14" s="188" customFormat="1" ht="39.950000000000003" customHeight="1" x14ac:dyDescent="0.2">
      <c r="A383" s="209" t="s">
        <v>270</v>
      </c>
      <c r="B383" s="203" t="s">
        <v>338</v>
      </c>
      <c r="C383" s="196" t="s">
        <v>1613</v>
      </c>
      <c r="D383" s="197" t="s">
        <v>173</v>
      </c>
      <c r="E383" s="198" t="s">
        <v>178</v>
      </c>
      <c r="F383" s="199">
        <v>400</v>
      </c>
      <c r="G383" s="200"/>
      <c r="H383" s="201">
        <f>ROUND(G383*F383,2)</f>
        <v>0</v>
      </c>
      <c r="I383" s="24" t="str">
        <f t="shared" ca="1" si="70"/>
        <v/>
      </c>
      <c r="J383" s="15" t="str">
        <f t="shared" si="74"/>
        <v>B014150 mm Type 2 Concrete Pavement (Reinforced)m²</v>
      </c>
      <c r="K383" s="16" t="e">
        <f>MATCH(J383,'Pay Items'!$K$1:$K$647,0)</f>
        <v>#N/A</v>
      </c>
      <c r="L383" s="17" t="str">
        <f t="shared" ca="1" si="71"/>
        <v>F0</v>
      </c>
      <c r="M383" s="17" t="str">
        <f t="shared" ca="1" si="72"/>
        <v>C2</v>
      </c>
      <c r="N383" s="17" t="str">
        <f t="shared" ca="1" si="73"/>
        <v>C2</v>
      </c>
    </row>
    <row r="384" spans="1:14" s="188" customFormat="1" ht="30.2" customHeight="1" x14ac:dyDescent="0.2">
      <c r="A384" s="209" t="s">
        <v>272</v>
      </c>
      <c r="B384" s="195" t="s">
        <v>140</v>
      </c>
      <c r="C384" s="196" t="s">
        <v>449</v>
      </c>
      <c r="D384" s="197" t="s">
        <v>2146</v>
      </c>
      <c r="E384" s="198"/>
      <c r="F384" s="192" t="s">
        <v>173</v>
      </c>
      <c r="G384" s="193"/>
      <c r="H384" s="193"/>
      <c r="I384" s="24" t="str">
        <f t="shared" ca="1" si="70"/>
        <v>LOCKED</v>
      </c>
      <c r="J384" s="15" t="str">
        <f t="shared" si="74"/>
        <v xml:space="preserve">B017Partial Slab PatchesCW 3230-R8, E15 </v>
      </c>
      <c r="K384" s="16" t="e">
        <f>MATCH(J384,'Pay Items'!$K$1:$K$647,0)</f>
        <v>#N/A</v>
      </c>
      <c r="L384" s="17" t="str">
        <f t="shared" ca="1" si="71"/>
        <v>G</v>
      </c>
      <c r="M384" s="17" t="str">
        <f t="shared" ca="1" si="72"/>
        <v>C2</v>
      </c>
      <c r="N384" s="17" t="str">
        <f t="shared" ca="1" si="73"/>
        <v>C2</v>
      </c>
    </row>
    <row r="385" spans="1:14" s="188" customFormat="1" ht="39.950000000000003" customHeight="1" x14ac:dyDescent="0.2">
      <c r="A385" s="209" t="s">
        <v>285</v>
      </c>
      <c r="B385" s="203" t="s">
        <v>338</v>
      </c>
      <c r="C385" s="196" t="s">
        <v>1614</v>
      </c>
      <c r="D385" s="197" t="s">
        <v>173</v>
      </c>
      <c r="E385" s="198" t="s">
        <v>178</v>
      </c>
      <c r="F385" s="199">
        <v>5</v>
      </c>
      <c r="G385" s="200"/>
      <c r="H385" s="201">
        <f t="shared" ref="H385:H387" si="83">ROUND(G385*F385,2)</f>
        <v>0</v>
      </c>
      <c r="I385" s="24" t="str">
        <f t="shared" ca="1" si="70"/>
        <v/>
      </c>
      <c r="J385" s="15" t="str">
        <f t="shared" si="74"/>
        <v>B030150 mm Type 2 Concrete Pavement (Type A)m²</v>
      </c>
      <c r="K385" s="16" t="e">
        <f>MATCH(J385,'Pay Items'!$K$1:$K$647,0)</f>
        <v>#N/A</v>
      </c>
      <c r="L385" s="17" t="str">
        <f t="shared" ca="1" si="71"/>
        <v>F0</v>
      </c>
      <c r="M385" s="17" t="str">
        <f t="shared" ca="1" si="72"/>
        <v>C2</v>
      </c>
      <c r="N385" s="17" t="str">
        <f t="shared" ca="1" si="73"/>
        <v>C2</v>
      </c>
    </row>
    <row r="386" spans="1:14" s="188" customFormat="1" ht="39.950000000000003" customHeight="1" x14ac:dyDescent="0.2">
      <c r="A386" s="209" t="s">
        <v>286</v>
      </c>
      <c r="B386" s="203" t="s">
        <v>339</v>
      </c>
      <c r="C386" s="196" t="s">
        <v>1615</v>
      </c>
      <c r="D386" s="197" t="s">
        <v>173</v>
      </c>
      <c r="E386" s="198" t="s">
        <v>178</v>
      </c>
      <c r="F386" s="199">
        <v>100</v>
      </c>
      <c r="G386" s="200"/>
      <c r="H386" s="201">
        <f t="shared" si="83"/>
        <v>0</v>
      </c>
      <c r="I386" s="24" t="str">
        <f t="shared" ca="1" si="70"/>
        <v/>
      </c>
      <c r="J386" s="15" t="str">
        <f t="shared" si="74"/>
        <v>B031150 mm Type 2 Concrete Pavement (Type B)m²</v>
      </c>
      <c r="K386" s="16" t="e">
        <f>MATCH(J386,'Pay Items'!$K$1:$K$647,0)</f>
        <v>#N/A</v>
      </c>
      <c r="L386" s="17" t="str">
        <f t="shared" ca="1" si="71"/>
        <v>F0</v>
      </c>
      <c r="M386" s="17" t="str">
        <f t="shared" ca="1" si="72"/>
        <v>C2</v>
      </c>
      <c r="N386" s="17" t="str">
        <f t="shared" ca="1" si="73"/>
        <v>C2</v>
      </c>
    </row>
    <row r="387" spans="1:14" s="188" customFormat="1" ht="39.950000000000003" customHeight="1" x14ac:dyDescent="0.2">
      <c r="A387" s="209" t="s">
        <v>288</v>
      </c>
      <c r="B387" s="203" t="s">
        <v>340</v>
      </c>
      <c r="C387" s="196" t="s">
        <v>1616</v>
      </c>
      <c r="D387" s="197" t="s">
        <v>173</v>
      </c>
      <c r="E387" s="198" t="s">
        <v>178</v>
      </c>
      <c r="F387" s="199">
        <v>20</v>
      </c>
      <c r="G387" s="200"/>
      <c r="H387" s="201">
        <f t="shared" si="83"/>
        <v>0</v>
      </c>
      <c r="I387" s="24" t="str">
        <f t="shared" ca="1" si="70"/>
        <v/>
      </c>
      <c r="J387" s="15" t="str">
        <f t="shared" si="74"/>
        <v>B033150 mm Type 2 Concrete Pavement (Type D)m²</v>
      </c>
      <c r="K387" s="16" t="e">
        <f>MATCH(J387,'Pay Items'!$K$1:$K$647,0)</f>
        <v>#N/A</v>
      </c>
      <c r="L387" s="17" t="str">
        <f t="shared" ca="1" si="71"/>
        <v>F0</v>
      </c>
      <c r="M387" s="17" t="str">
        <f t="shared" ca="1" si="72"/>
        <v>C2</v>
      </c>
      <c r="N387" s="17" t="str">
        <f t="shared" ca="1" si="73"/>
        <v>C2</v>
      </c>
    </row>
    <row r="388" spans="1:14" s="188" customFormat="1" ht="39.950000000000003" customHeight="1" x14ac:dyDescent="0.2">
      <c r="A388" s="209" t="s">
        <v>748</v>
      </c>
      <c r="B388" s="195" t="s">
        <v>141</v>
      </c>
      <c r="C388" s="196" t="s">
        <v>561</v>
      </c>
      <c r="D388" s="197" t="s">
        <v>2141</v>
      </c>
      <c r="E388" s="198"/>
      <c r="F388" s="192" t="s">
        <v>173</v>
      </c>
      <c r="G388" s="193"/>
      <c r="H388" s="193"/>
      <c r="I388" s="24" t="str">
        <f t="shared" ca="1" si="70"/>
        <v>LOCKED</v>
      </c>
      <c r="J388" s="15" t="str">
        <f t="shared" si="74"/>
        <v>B064-72Slab Replacement - Early Opening (72 hour)CW 3230-R8, E10, E15</v>
      </c>
      <c r="K388" s="16" t="e">
        <f>MATCH(J388,'Pay Items'!$K$1:$K$647,0)</f>
        <v>#N/A</v>
      </c>
      <c r="L388" s="17" t="str">
        <f t="shared" ca="1" si="71"/>
        <v>G</v>
      </c>
      <c r="M388" s="17" t="str">
        <f t="shared" ca="1" si="72"/>
        <v>C2</v>
      </c>
      <c r="N388" s="17" t="str">
        <f t="shared" ca="1" si="73"/>
        <v>C2</v>
      </c>
    </row>
    <row r="389" spans="1:14" s="188" customFormat="1" ht="39.950000000000003" customHeight="1" x14ac:dyDescent="0.2">
      <c r="A389" s="209" t="s">
        <v>755</v>
      </c>
      <c r="B389" s="203" t="s">
        <v>338</v>
      </c>
      <c r="C389" s="196" t="s">
        <v>1544</v>
      </c>
      <c r="D389" s="197" t="s">
        <v>173</v>
      </c>
      <c r="E389" s="198" t="s">
        <v>178</v>
      </c>
      <c r="F389" s="199">
        <v>375</v>
      </c>
      <c r="G389" s="200"/>
      <c r="H389" s="201">
        <f>ROUND(G389*F389,2)</f>
        <v>0</v>
      </c>
      <c r="I389" s="24" t="str">
        <f t="shared" ca="1" si="70"/>
        <v/>
      </c>
      <c r="J389" s="15" t="str">
        <f t="shared" si="74"/>
        <v>B074-72150 mm Type 4 Concrete Pavement (Reinforced)m²</v>
      </c>
      <c r="K389" s="16">
        <f>MATCH(J389,'Pay Items'!$K$1:$K$647,0)</f>
        <v>131</v>
      </c>
      <c r="L389" s="17" t="str">
        <f t="shared" ca="1" si="71"/>
        <v>F0</v>
      </c>
      <c r="M389" s="17" t="str">
        <f t="shared" ca="1" si="72"/>
        <v>C2</v>
      </c>
      <c r="N389" s="17" t="str">
        <f t="shared" ca="1" si="73"/>
        <v>C2</v>
      </c>
    </row>
    <row r="390" spans="1:14" s="188" customFormat="1" ht="39.950000000000003" customHeight="1" x14ac:dyDescent="0.2">
      <c r="A390" s="209" t="s">
        <v>757</v>
      </c>
      <c r="B390" s="210" t="s">
        <v>433</v>
      </c>
      <c r="C390" s="196" t="s">
        <v>452</v>
      </c>
      <c r="D390" s="197" t="s">
        <v>2142</v>
      </c>
      <c r="E390" s="198"/>
      <c r="F390" s="192" t="s">
        <v>173</v>
      </c>
      <c r="G390" s="193"/>
      <c r="H390" s="193"/>
      <c r="I390" s="24" t="str">
        <f t="shared" ref="I390:I453" ca="1" si="84">IF(CELL("protect",$G390)=1, "LOCKED", "")</f>
        <v>LOCKED</v>
      </c>
      <c r="J390" s="15" t="str">
        <f t="shared" si="74"/>
        <v>B077-72Partial Slab Patches - Early Opening (72 hour)CW 3230-R8, E15</v>
      </c>
      <c r="K390" s="16" t="e">
        <f>MATCH(J390,'Pay Items'!$K$1:$K$647,0)</f>
        <v>#N/A</v>
      </c>
      <c r="L390" s="17" t="str">
        <f t="shared" ref="L390:L453" ca="1" si="85">CELL("format",$F390)</f>
        <v>G</v>
      </c>
      <c r="M390" s="17" t="str">
        <f t="shared" ref="M390:M453" ca="1" si="86">CELL("format",$G390)</f>
        <v>C2</v>
      </c>
      <c r="N390" s="17" t="str">
        <f t="shared" ref="N390:N453" ca="1" si="87">CELL("format",$H390)</f>
        <v>C2</v>
      </c>
    </row>
    <row r="391" spans="1:14" s="188" customFormat="1" ht="39.950000000000003" customHeight="1" x14ac:dyDescent="0.2">
      <c r="A391" s="209" t="s">
        <v>770</v>
      </c>
      <c r="B391" s="203" t="s">
        <v>338</v>
      </c>
      <c r="C391" s="196" t="s">
        <v>1558</v>
      </c>
      <c r="D391" s="197" t="s">
        <v>173</v>
      </c>
      <c r="E391" s="198" t="s">
        <v>178</v>
      </c>
      <c r="F391" s="199">
        <v>5</v>
      </c>
      <c r="G391" s="200"/>
      <c r="H391" s="201">
        <f t="shared" ref="H391:H393" si="88">ROUND(G391*F391,2)</f>
        <v>0</v>
      </c>
      <c r="I391" s="24" t="str">
        <f t="shared" ca="1" si="84"/>
        <v/>
      </c>
      <c r="J391" s="15" t="str">
        <f t="shared" ref="J391:J454" si="89">CLEAN(CONCATENATE(TRIM($A391),TRIM($C391),IF(LEFT($D391)&lt;&gt;"E",TRIM($D391),),TRIM($E391)))</f>
        <v>B090-72150 mm Type 4 Concrete Pavement (Type A)m²</v>
      </c>
      <c r="K391" s="16">
        <f>MATCH(J391,'Pay Items'!$K$1:$K$647,0)</f>
        <v>146</v>
      </c>
      <c r="L391" s="17" t="str">
        <f t="shared" ca="1" si="85"/>
        <v>F0</v>
      </c>
      <c r="M391" s="17" t="str">
        <f t="shared" ca="1" si="86"/>
        <v>C2</v>
      </c>
      <c r="N391" s="17" t="str">
        <f t="shared" ca="1" si="87"/>
        <v>C2</v>
      </c>
    </row>
    <row r="392" spans="1:14" s="188" customFormat="1" ht="39.950000000000003" customHeight="1" x14ac:dyDescent="0.2">
      <c r="A392" s="209" t="s">
        <v>771</v>
      </c>
      <c r="B392" s="203" t="s">
        <v>339</v>
      </c>
      <c r="C392" s="196" t="s">
        <v>1559</v>
      </c>
      <c r="D392" s="197" t="s">
        <v>173</v>
      </c>
      <c r="E392" s="198" t="s">
        <v>178</v>
      </c>
      <c r="F392" s="199">
        <v>45</v>
      </c>
      <c r="G392" s="200"/>
      <c r="H392" s="201">
        <f t="shared" si="88"/>
        <v>0</v>
      </c>
      <c r="I392" s="24" t="str">
        <f t="shared" ca="1" si="84"/>
        <v/>
      </c>
      <c r="J392" s="15" t="str">
        <f t="shared" si="89"/>
        <v>B091-72150 mm Type 4 Concrete Pavement (Type B)m²</v>
      </c>
      <c r="K392" s="16">
        <f>MATCH(J392,'Pay Items'!$K$1:$K$647,0)</f>
        <v>147</v>
      </c>
      <c r="L392" s="17" t="str">
        <f t="shared" ca="1" si="85"/>
        <v>F0</v>
      </c>
      <c r="M392" s="17" t="str">
        <f t="shared" ca="1" si="86"/>
        <v>C2</v>
      </c>
      <c r="N392" s="17" t="str">
        <f t="shared" ca="1" si="87"/>
        <v>C2</v>
      </c>
    </row>
    <row r="393" spans="1:14" s="188" customFormat="1" ht="39.950000000000003" customHeight="1" x14ac:dyDescent="0.2">
      <c r="A393" s="209" t="s">
        <v>773</v>
      </c>
      <c r="B393" s="203" t="s">
        <v>340</v>
      </c>
      <c r="C393" s="196" t="s">
        <v>1561</v>
      </c>
      <c r="D393" s="197" t="s">
        <v>173</v>
      </c>
      <c r="E393" s="198" t="s">
        <v>178</v>
      </c>
      <c r="F393" s="199">
        <v>10</v>
      </c>
      <c r="G393" s="200"/>
      <c r="H393" s="201">
        <f t="shared" si="88"/>
        <v>0</v>
      </c>
      <c r="I393" s="24" t="str">
        <f t="shared" ca="1" si="84"/>
        <v/>
      </c>
      <c r="J393" s="15" t="str">
        <f t="shared" si="89"/>
        <v>B093-72150 mm Type 4 Concrete Pavement (Type D)m²</v>
      </c>
      <c r="K393" s="16">
        <f>MATCH(J393,'Pay Items'!$K$1:$K$647,0)</f>
        <v>149</v>
      </c>
      <c r="L393" s="17" t="str">
        <f t="shared" ca="1" si="85"/>
        <v>F0</v>
      </c>
      <c r="M393" s="17" t="str">
        <f t="shared" ca="1" si="86"/>
        <v>C2</v>
      </c>
      <c r="N393" s="17" t="str">
        <f t="shared" ca="1" si="87"/>
        <v>C2</v>
      </c>
    </row>
    <row r="394" spans="1:14" s="188" customFormat="1" ht="30.2" customHeight="1" x14ac:dyDescent="0.2">
      <c r="A394" s="209" t="s">
        <v>289</v>
      </c>
      <c r="B394" s="195" t="s">
        <v>142</v>
      </c>
      <c r="C394" s="196" t="s">
        <v>161</v>
      </c>
      <c r="D394" s="197" t="s">
        <v>903</v>
      </c>
      <c r="E394" s="198"/>
      <c r="F394" s="192" t="s">
        <v>173</v>
      </c>
      <c r="G394" s="193"/>
      <c r="H394" s="193"/>
      <c r="I394" s="24" t="str">
        <f t="shared" ca="1" si="84"/>
        <v>LOCKED</v>
      </c>
      <c r="J394" s="15" t="str">
        <f t="shared" si="89"/>
        <v>B094Drilled DowelsCW 3230-R8</v>
      </c>
      <c r="K394" s="16">
        <f>MATCH(J394,'Pay Items'!$K$1:$K$647,0)</f>
        <v>152</v>
      </c>
      <c r="L394" s="17" t="str">
        <f t="shared" ca="1" si="85"/>
        <v>G</v>
      </c>
      <c r="M394" s="17" t="str">
        <f t="shared" ca="1" si="86"/>
        <v>C2</v>
      </c>
      <c r="N394" s="17" t="str">
        <f t="shared" ca="1" si="87"/>
        <v>C2</v>
      </c>
    </row>
    <row r="395" spans="1:14" s="188" customFormat="1" ht="30.2" customHeight="1" x14ac:dyDescent="0.2">
      <c r="A395" s="209" t="s">
        <v>290</v>
      </c>
      <c r="B395" s="203" t="s">
        <v>338</v>
      </c>
      <c r="C395" s="196" t="s">
        <v>189</v>
      </c>
      <c r="D395" s="197" t="s">
        <v>173</v>
      </c>
      <c r="E395" s="198" t="s">
        <v>181</v>
      </c>
      <c r="F395" s="199">
        <v>425</v>
      </c>
      <c r="G395" s="200"/>
      <c r="H395" s="201">
        <f>ROUND(G395*F395,2)</f>
        <v>0</v>
      </c>
      <c r="I395" s="24" t="str">
        <f t="shared" ca="1" si="84"/>
        <v/>
      </c>
      <c r="J395" s="15" t="str">
        <f t="shared" si="89"/>
        <v>B09519.1 mm Diametereach</v>
      </c>
      <c r="K395" s="16">
        <f>MATCH(J395,'Pay Items'!$K$1:$K$647,0)</f>
        <v>153</v>
      </c>
      <c r="L395" s="17" t="str">
        <f t="shared" ca="1" si="85"/>
        <v>F0</v>
      </c>
      <c r="M395" s="17" t="str">
        <f t="shared" ca="1" si="86"/>
        <v>C2</v>
      </c>
      <c r="N395" s="17" t="str">
        <f t="shared" ca="1" si="87"/>
        <v>C2</v>
      </c>
    </row>
    <row r="396" spans="1:14" s="188" customFormat="1" ht="30.2" customHeight="1" x14ac:dyDescent="0.2">
      <c r="A396" s="209" t="s">
        <v>292</v>
      </c>
      <c r="B396" s="195" t="s">
        <v>434</v>
      </c>
      <c r="C396" s="196" t="s">
        <v>162</v>
      </c>
      <c r="D396" s="197" t="s">
        <v>903</v>
      </c>
      <c r="E396" s="198"/>
      <c r="F396" s="192" t="s">
        <v>173</v>
      </c>
      <c r="G396" s="193"/>
      <c r="H396" s="193"/>
      <c r="I396" s="24" t="str">
        <f t="shared" ca="1" si="84"/>
        <v>LOCKED</v>
      </c>
      <c r="J396" s="15" t="str">
        <f t="shared" si="89"/>
        <v>B097Drilled Tie BarsCW 3230-R8</v>
      </c>
      <c r="K396" s="16">
        <f>MATCH(J396,'Pay Items'!$K$1:$K$647,0)</f>
        <v>155</v>
      </c>
      <c r="L396" s="17" t="str">
        <f t="shared" ca="1" si="85"/>
        <v>G</v>
      </c>
      <c r="M396" s="17" t="str">
        <f t="shared" ca="1" si="86"/>
        <v>C2</v>
      </c>
      <c r="N396" s="17" t="str">
        <f t="shared" ca="1" si="87"/>
        <v>C2</v>
      </c>
    </row>
    <row r="397" spans="1:14" s="188" customFormat="1" ht="30.2" customHeight="1" x14ac:dyDescent="0.2">
      <c r="A397" s="209" t="s">
        <v>293</v>
      </c>
      <c r="B397" s="203" t="s">
        <v>338</v>
      </c>
      <c r="C397" s="196" t="s">
        <v>187</v>
      </c>
      <c r="D397" s="197" t="s">
        <v>173</v>
      </c>
      <c r="E397" s="198" t="s">
        <v>181</v>
      </c>
      <c r="F397" s="199">
        <v>1080</v>
      </c>
      <c r="G397" s="200"/>
      <c r="H397" s="201">
        <f>ROUND(G397*F397,2)</f>
        <v>0</v>
      </c>
      <c r="I397" s="24" t="str">
        <f t="shared" ca="1" si="84"/>
        <v/>
      </c>
      <c r="J397" s="15" t="str">
        <f t="shared" si="89"/>
        <v>B09820 M Deformed Tie Bareach</v>
      </c>
      <c r="K397" s="16">
        <f>MATCH(J397,'Pay Items'!$K$1:$K$647,0)</f>
        <v>157</v>
      </c>
      <c r="L397" s="17" t="str">
        <f t="shared" ca="1" si="85"/>
        <v>F0</v>
      </c>
      <c r="M397" s="17" t="str">
        <f t="shared" ca="1" si="86"/>
        <v>C2</v>
      </c>
      <c r="N397" s="17" t="str">
        <f t="shared" ca="1" si="87"/>
        <v>C2</v>
      </c>
    </row>
    <row r="398" spans="1:14" s="188" customFormat="1" ht="30.2" customHeight="1" x14ac:dyDescent="0.2">
      <c r="A398" s="209" t="s">
        <v>787</v>
      </c>
      <c r="B398" s="195" t="s">
        <v>143</v>
      </c>
      <c r="C398" s="196" t="s">
        <v>323</v>
      </c>
      <c r="D398" s="197" t="s">
        <v>1309</v>
      </c>
      <c r="E398" s="198"/>
      <c r="F398" s="192" t="s">
        <v>173</v>
      </c>
      <c r="G398" s="193"/>
      <c r="H398" s="193"/>
      <c r="I398" s="24" t="str">
        <f t="shared" ca="1" si="84"/>
        <v>LOCKED</v>
      </c>
      <c r="J398" s="15" t="str">
        <f t="shared" si="89"/>
        <v>B114rlMiscellaneous Concrete Slab RenewalCW 3235-R9</v>
      </c>
      <c r="K398" s="16">
        <f>MATCH(J398,'Pay Items'!$K$1:$K$647,0)</f>
        <v>180</v>
      </c>
      <c r="L398" s="17" t="str">
        <f t="shared" ca="1" si="85"/>
        <v>G</v>
      </c>
      <c r="M398" s="17" t="str">
        <f t="shared" ca="1" si="86"/>
        <v>C2</v>
      </c>
      <c r="N398" s="17" t="str">
        <f t="shared" ca="1" si="87"/>
        <v>C2</v>
      </c>
    </row>
    <row r="399" spans="1:14" s="188" customFormat="1" ht="30.2" customHeight="1" x14ac:dyDescent="0.2">
      <c r="A399" s="209" t="s">
        <v>791</v>
      </c>
      <c r="B399" s="203" t="s">
        <v>338</v>
      </c>
      <c r="C399" s="196" t="s">
        <v>1656</v>
      </c>
      <c r="D399" s="197" t="s">
        <v>2147</v>
      </c>
      <c r="E399" s="198"/>
      <c r="F399" s="192" t="s">
        <v>173</v>
      </c>
      <c r="G399" s="193"/>
      <c r="H399" s="193"/>
      <c r="I399" s="24" t="str">
        <f t="shared" ca="1" si="84"/>
        <v>LOCKED</v>
      </c>
      <c r="J399" s="15" t="str">
        <f t="shared" si="89"/>
        <v>B118rl100 mm Type 5 Concrete SidewalkSD-228A, E16</v>
      </c>
      <c r="K399" s="16" t="e">
        <f>MATCH(J399,'Pay Items'!$K$1:$K$647,0)</f>
        <v>#N/A</v>
      </c>
      <c r="L399" s="17" t="str">
        <f t="shared" ca="1" si="85"/>
        <v>G</v>
      </c>
      <c r="M399" s="17" t="str">
        <f t="shared" ca="1" si="86"/>
        <v>C2</v>
      </c>
      <c r="N399" s="17" t="str">
        <f t="shared" ca="1" si="87"/>
        <v>C2</v>
      </c>
    </row>
    <row r="400" spans="1:14" s="188" customFormat="1" ht="30.2" customHeight="1" x14ac:dyDescent="0.2">
      <c r="A400" s="209" t="s">
        <v>792</v>
      </c>
      <c r="B400" s="211" t="s">
        <v>684</v>
      </c>
      <c r="C400" s="196" t="s">
        <v>685</v>
      </c>
      <c r="D400" s="197"/>
      <c r="E400" s="198" t="s">
        <v>178</v>
      </c>
      <c r="F400" s="199">
        <v>5</v>
      </c>
      <c r="G400" s="200"/>
      <c r="H400" s="201">
        <f>ROUND(G400*F400,2)</f>
        <v>0</v>
      </c>
      <c r="I400" s="24" t="str">
        <f t="shared" ca="1" si="84"/>
        <v/>
      </c>
      <c r="J400" s="15" t="str">
        <f t="shared" si="89"/>
        <v>B119rlLess than 5 sq.m.m²</v>
      </c>
      <c r="K400" s="16">
        <f>MATCH(J400,'Pay Items'!$K$1:$K$647,0)</f>
        <v>185</v>
      </c>
      <c r="L400" s="17" t="str">
        <f t="shared" ca="1" si="85"/>
        <v>F0</v>
      </c>
      <c r="M400" s="17" t="str">
        <f t="shared" ca="1" si="86"/>
        <v>C2</v>
      </c>
      <c r="N400" s="17" t="str">
        <f t="shared" ca="1" si="87"/>
        <v>C2</v>
      </c>
    </row>
    <row r="401" spans="1:14" s="188" customFormat="1" ht="30.2" customHeight="1" x14ac:dyDescent="0.2">
      <c r="A401" s="209" t="s">
        <v>793</v>
      </c>
      <c r="B401" s="211" t="s">
        <v>686</v>
      </c>
      <c r="C401" s="196" t="s">
        <v>687</v>
      </c>
      <c r="D401" s="197"/>
      <c r="E401" s="198" t="s">
        <v>178</v>
      </c>
      <c r="F401" s="199">
        <v>5</v>
      </c>
      <c r="G401" s="200"/>
      <c r="H401" s="201">
        <f>ROUND(G401*F401,2)</f>
        <v>0</v>
      </c>
      <c r="I401" s="24" t="str">
        <f t="shared" ca="1" si="84"/>
        <v/>
      </c>
      <c r="J401" s="15" t="str">
        <f t="shared" si="89"/>
        <v>B120rl5 sq.m. to 20 sq.m.m²</v>
      </c>
      <c r="K401" s="16">
        <f>MATCH(J401,'Pay Items'!$K$1:$K$647,0)</f>
        <v>186</v>
      </c>
      <c r="L401" s="17" t="str">
        <f t="shared" ca="1" si="85"/>
        <v>F0</v>
      </c>
      <c r="M401" s="17" t="str">
        <f t="shared" ca="1" si="86"/>
        <v>C2</v>
      </c>
      <c r="N401" s="17" t="str">
        <f t="shared" ca="1" si="87"/>
        <v>C2</v>
      </c>
    </row>
    <row r="402" spans="1:14" s="188" customFormat="1" ht="30.2" customHeight="1" x14ac:dyDescent="0.2">
      <c r="A402" s="209" t="s">
        <v>794</v>
      </c>
      <c r="B402" s="211" t="s">
        <v>688</v>
      </c>
      <c r="C402" s="196" t="s">
        <v>689</v>
      </c>
      <c r="D402" s="197" t="s">
        <v>173</v>
      </c>
      <c r="E402" s="198" t="s">
        <v>178</v>
      </c>
      <c r="F402" s="199">
        <v>125</v>
      </c>
      <c r="G402" s="200"/>
      <c r="H402" s="201">
        <f>ROUND(G402*F402,2)</f>
        <v>0</v>
      </c>
      <c r="I402" s="24" t="str">
        <f t="shared" ca="1" si="84"/>
        <v/>
      </c>
      <c r="J402" s="15" t="str">
        <f t="shared" si="89"/>
        <v>B121rlGreater than 20 sq.m.m²</v>
      </c>
      <c r="K402" s="16">
        <f>MATCH(J402,'Pay Items'!$K$1:$K$647,0)</f>
        <v>187</v>
      </c>
      <c r="L402" s="17" t="str">
        <f t="shared" ca="1" si="85"/>
        <v>F0</v>
      </c>
      <c r="M402" s="17" t="str">
        <f t="shared" ca="1" si="86"/>
        <v>C2</v>
      </c>
      <c r="N402" s="17" t="str">
        <f t="shared" ca="1" si="87"/>
        <v>C2</v>
      </c>
    </row>
    <row r="403" spans="1:14" s="188" customFormat="1" ht="30.2" customHeight="1" x14ac:dyDescent="0.2">
      <c r="A403" s="209" t="s">
        <v>458</v>
      </c>
      <c r="B403" s="195" t="s">
        <v>144</v>
      </c>
      <c r="C403" s="196" t="s">
        <v>399</v>
      </c>
      <c r="D403" s="197" t="s">
        <v>6</v>
      </c>
      <c r="E403" s="198" t="s">
        <v>178</v>
      </c>
      <c r="F403" s="212">
        <v>10</v>
      </c>
      <c r="G403" s="200"/>
      <c r="H403" s="201">
        <f t="shared" ref="H403:H405" si="90">ROUND(G403*F403,2)</f>
        <v>0</v>
      </c>
      <c r="I403" s="24" t="str">
        <f t="shared" ca="1" si="84"/>
        <v/>
      </c>
      <c r="J403" s="15" t="str">
        <f t="shared" si="89"/>
        <v>B124Adjustment of Precast Sidewalk BlocksCW 3235-R9m²</v>
      </c>
      <c r="K403" s="16">
        <f>MATCH(J403,'Pay Items'!$K$1:$K$647,0)</f>
        <v>194</v>
      </c>
      <c r="L403" s="17" t="str">
        <f t="shared" ca="1" si="85"/>
        <v>F0</v>
      </c>
      <c r="M403" s="17" t="str">
        <f t="shared" ca="1" si="86"/>
        <v>C2</v>
      </c>
      <c r="N403" s="17" t="str">
        <f t="shared" ca="1" si="87"/>
        <v>C2</v>
      </c>
    </row>
    <row r="404" spans="1:14" s="188" customFormat="1" ht="30.2" customHeight="1" x14ac:dyDescent="0.2">
      <c r="A404" s="209" t="s">
        <v>459</v>
      </c>
      <c r="B404" s="195" t="s">
        <v>976</v>
      </c>
      <c r="C404" s="196" t="s">
        <v>400</v>
      </c>
      <c r="D404" s="197" t="s">
        <v>6</v>
      </c>
      <c r="E404" s="198" t="s">
        <v>178</v>
      </c>
      <c r="F404" s="199">
        <v>5</v>
      </c>
      <c r="G404" s="200"/>
      <c r="H404" s="201">
        <f t="shared" si="90"/>
        <v>0</v>
      </c>
      <c r="I404" s="24" t="str">
        <f t="shared" ca="1" si="84"/>
        <v/>
      </c>
      <c r="J404" s="15" t="str">
        <f t="shared" si="89"/>
        <v>B125Supply of Precast Sidewalk BlocksCW 3235-R9m²</v>
      </c>
      <c r="K404" s="16">
        <f>MATCH(J404,'Pay Items'!$K$1:$K$647,0)</f>
        <v>195</v>
      </c>
      <c r="L404" s="17" t="str">
        <f t="shared" ca="1" si="85"/>
        <v>F0</v>
      </c>
      <c r="M404" s="17" t="str">
        <f t="shared" ca="1" si="86"/>
        <v>C2</v>
      </c>
      <c r="N404" s="17" t="str">
        <f t="shared" ca="1" si="87"/>
        <v>C2</v>
      </c>
    </row>
    <row r="405" spans="1:14" s="188" customFormat="1" ht="30.2" customHeight="1" x14ac:dyDescent="0.2">
      <c r="A405" s="209" t="s">
        <v>599</v>
      </c>
      <c r="B405" s="195" t="s">
        <v>576</v>
      </c>
      <c r="C405" s="196" t="s">
        <v>589</v>
      </c>
      <c r="D405" s="197" t="s">
        <v>6</v>
      </c>
      <c r="E405" s="198" t="s">
        <v>178</v>
      </c>
      <c r="F405" s="199">
        <v>5</v>
      </c>
      <c r="G405" s="200"/>
      <c r="H405" s="201">
        <f t="shared" si="90"/>
        <v>0</v>
      </c>
      <c r="I405" s="24" t="str">
        <f t="shared" ca="1" si="84"/>
        <v/>
      </c>
      <c r="J405" s="15" t="str">
        <f t="shared" si="89"/>
        <v>B125ARemoval of Precast Sidewalk BlocksCW 3235-R9m²</v>
      </c>
      <c r="K405" s="16">
        <f>MATCH(J405,'Pay Items'!$K$1:$K$647,0)</f>
        <v>196</v>
      </c>
      <c r="L405" s="17" t="str">
        <f t="shared" ca="1" si="85"/>
        <v>F0</v>
      </c>
      <c r="M405" s="17" t="str">
        <f t="shared" ca="1" si="86"/>
        <v>C2</v>
      </c>
      <c r="N405" s="17" t="str">
        <f t="shared" ca="1" si="87"/>
        <v>C2</v>
      </c>
    </row>
    <row r="406" spans="1:14" s="188" customFormat="1" ht="30.2" customHeight="1" x14ac:dyDescent="0.2">
      <c r="A406" s="209" t="s">
        <v>797</v>
      </c>
      <c r="B406" s="195" t="s">
        <v>577</v>
      </c>
      <c r="C406" s="196" t="s">
        <v>327</v>
      </c>
      <c r="D406" s="197" t="s">
        <v>900</v>
      </c>
      <c r="E406" s="198"/>
      <c r="F406" s="192" t="s">
        <v>173</v>
      </c>
      <c r="G406" s="193"/>
      <c r="H406" s="193"/>
      <c r="I406" s="24" t="str">
        <f t="shared" ca="1" si="84"/>
        <v>LOCKED</v>
      </c>
      <c r="J406" s="15" t="str">
        <f t="shared" si="89"/>
        <v>B126rConcrete Curb RemovalCW 3240-R10</v>
      </c>
      <c r="K406" s="16">
        <f>MATCH(J406,'Pay Items'!$K$1:$K$647,0)</f>
        <v>197</v>
      </c>
      <c r="L406" s="17" t="str">
        <f t="shared" ca="1" si="85"/>
        <v>G</v>
      </c>
      <c r="M406" s="17" t="str">
        <f t="shared" ca="1" si="86"/>
        <v>C2</v>
      </c>
      <c r="N406" s="17" t="str">
        <f t="shared" ca="1" si="87"/>
        <v>C2</v>
      </c>
    </row>
    <row r="407" spans="1:14" s="188" customFormat="1" ht="30.2" customHeight="1" x14ac:dyDescent="0.2">
      <c r="A407" s="209" t="s">
        <v>1123</v>
      </c>
      <c r="B407" s="203" t="s">
        <v>338</v>
      </c>
      <c r="C407" s="196" t="s">
        <v>948</v>
      </c>
      <c r="D407" s="197" t="s">
        <v>173</v>
      </c>
      <c r="E407" s="198" t="s">
        <v>182</v>
      </c>
      <c r="F407" s="199">
        <v>65</v>
      </c>
      <c r="G407" s="200"/>
      <c r="H407" s="201">
        <f t="shared" ref="H407:H409" si="91">ROUND(G407*F407,2)</f>
        <v>0</v>
      </c>
      <c r="I407" s="24" t="str">
        <f t="shared" ca="1" si="84"/>
        <v/>
      </c>
      <c r="J407" s="15" t="str">
        <f t="shared" si="89"/>
        <v>B127rABarrier Integralm</v>
      </c>
      <c r="K407" s="16">
        <f>MATCH(J407,'Pay Items'!$K$1:$K$647,0)</f>
        <v>199</v>
      </c>
      <c r="L407" s="17" t="str">
        <f t="shared" ca="1" si="85"/>
        <v>F0</v>
      </c>
      <c r="M407" s="17" t="str">
        <f t="shared" ca="1" si="86"/>
        <v>C2</v>
      </c>
      <c r="N407" s="17" t="str">
        <f t="shared" ca="1" si="87"/>
        <v>C2</v>
      </c>
    </row>
    <row r="408" spans="1:14" s="188" customFormat="1" ht="30.2" customHeight="1" x14ac:dyDescent="0.2">
      <c r="A408" s="209" t="s">
        <v>802</v>
      </c>
      <c r="B408" s="203" t="s">
        <v>339</v>
      </c>
      <c r="C408" s="196" t="s">
        <v>390</v>
      </c>
      <c r="D408" s="197" t="s">
        <v>334</v>
      </c>
      <c r="E408" s="198" t="s">
        <v>182</v>
      </c>
      <c r="F408" s="199">
        <v>890</v>
      </c>
      <c r="G408" s="200"/>
      <c r="H408" s="201">
        <f t="shared" si="91"/>
        <v>0</v>
      </c>
      <c r="I408" s="24" t="str">
        <f t="shared" ca="1" si="84"/>
        <v/>
      </c>
      <c r="J408" s="15" t="str">
        <f t="shared" si="89"/>
        <v>B131rLip CurbSD-202Cm</v>
      </c>
      <c r="K408" s="16">
        <f>MATCH(J408,'Pay Items'!$K$1:$K$647,0)</f>
        <v>204</v>
      </c>
      <c r="L408" s="17" t="str">
        <f t="shared" ca="1" si="85"/>
        <v>F0</v>
      </c>
      <c r="M408" s="17" t="str">
        <f t="shared" ca="1" si="86"/>
        <v>C2</v>
      </c>
      <c r="N408" s="17" t="str">
        <f t="shared" ca="1" si="87"/>
        <v>C2</v>
      </c>
    </row>
    <row r="409" spans="1:14" s="188" customFormat="1" ht="30.2" customHeight="1" x14ac:dyDescent="0.2">
      <c r="A409" s="209" t="s">
        <v>804</v>
      </c>
      <c r="B409" s="203" t="s">
        <v>340</v>
      </c>
      <c r="C409" s="196" t="s">
        <v>674</v>
      </c>
      <c r="D409" s="197" t="s">
        <v>173</v>
      </c>
      <c r="E409" s="198" t="s">
        <v>182</v>
      </c>
      <c r="F409" s="199">
        <v>15</v>
      </c>
      <c r="G409" s="200"/>
      <c r="H409" s="201">
        <f t="shared" si="91"/>
        <v>0</v>
      </c>
      <c r="I409" s="24" t="str">
        <f t="shared" ca="1" si="84"/>
        <v/>
      </c>
      <c r="J409" s="15" t="str">
        <f t="shared" si="89"/>
        <v>B132rCurb Rampm</v>
      </c>
      <c r="K409" s="16">
        <f>MATCH(J409,'Pay Items'!$K$1:$K$647,0)</f>
        <v>205</v>
      </c>
      <c r="L409" s="17" t="str">
        <f t="shared" ca="1" si="85"/>
        <v>F0</v>
      </c>
      <c r="M409" s="17" t="str">
        <f t="shared" ca="1" si="86"/>
        <v>C2</v>
      </c>
      <c r="N409" s="17" t="str">
        <f t="shared" ca="1" si="87"/>
        <v>C2</v>
      </c>
    </row>
    <row r="410" spans="1:14" s="188" customFormat="1" ht="30.2" customHeight="1" x14ac:dyDescent="0.2">
      <c r="A410" s="209" t="s">
        <v>807</v>
      </c>
      <c r="B410" s="195" t="s">
        <v>578</v>
      </c>
      <c r="C410" s="196" t="s">
        <v>329</v>
      </c>
      <c r="D410" s="197" t="s">
        <v>2148</v>
      </c>
      <c r="E410" s="198"/>
      <c r="F410" s="192" t="s">
        <v>173</v>
      </c>
      <c r="G410" s="193"/>
      <c r="H410" s="193"/>
      <c r="I410" s="24" t="str">
        <f t="shared" ca="1" si="84"/>
        <v>LOCKED</v>
      </c>
      <c r="J410" s="15" t="str">
        <f t="shared" si="89"/>
        <v>B135iConcrete Curb InstallationCW 3240-R10, E15</v>
      </c>
      <c r="K410" s="16" t="e">
        <f>MATCH(J410,'Pay Items'!$K$1:$K$647,0)</f>
        <v>#N/A</v>
      </c>
      <c r="L410" s="17" t="str">
        <f t="shared" ca="1" si="85"/>
        <v>G</v>
      </c>
      <c r="M410" s="17" t="str">
        <f t="shared" ca="1" si="86"/>
        <v>C2</v>
      </c>
      <c r="N410" s="17" t="str">
        <f t="shared" ca="1" si="87"/>
        <v>C2</v>
      </c>
    </row>
    <row r="411" spans="1:14" s="188" customFormat="1" ht="39.950000000000003" customHeight="1" x14ac:dyDescent="0.2">
      <c r="A411" s="209" t="s">
        <v>1133</v>
      </c>
      <c r="B411" s="203" t="s">
        <v>338</v>
      </c>
      <c r="C411" s="196" t="s">
        <v>1618</v>
      </c>
      <c r="D411" s="197" t="s">
        <v>386</v>
      </c>
      <c r="E411" s="198" t="s">
        <v>182</v>
      </c>
      <c r="F411" s="199">
        <v>65</v>
      </c>
      <c r="G411" s="200"/>
      <c r="H411" s="201">
        <f t="shared" ref="H411:H415" si="92">ROUND(G411*F411,2)</f>
        <v>0</v>
      </c>
      <c r="I411" s="24" t="str">
        <f t="shared" ca="1" si="84"/>
        <v/>
      </c>
      <c r="J411" s="15" t="str">
        <f t="shared" si="89"/>
        <v>B139iAType 2 Concrete Modified Barrier (150 mm reveal ht, Dowelled)SD-203Bm</v>
      </c>
      <c r="K411" s="16" t="e">
        <f>MATCH(J411,'Pay Items'!$K$1:$K$647,0)</f>
        <v>#N/A</v>
      </c>
      <c r="L411" s="17" t="str">
        <f t="shared" ca="1" si="85"/>
        <v>F0</v>
      </c>
      <c r="M411" s="17" t="str">
        <f t="shared" ca="1" si="86"/>
        <v>C2</v>
      </c>
      <c r="N411" s="17" t="str">
        <f t="shared" ca="1" si="87"/>
        <v>C2</v>
      </c>
    </row>
    <row r="412" spans="1:14" s="188" customFormat="1" ht="39.950000000000003" customHeight="1" x14ac:dyDescent="0.2">
      <c r="A412" s="209" t="s">
        <v>822</v>
      </c>
      <c r="B412" s="203" t="s">
        <v>339</v>
      </c>
      <c r="C412" s="196" t="s">
        <v>1619</v>
      </c>
      <c r="D412" s="197" t="s">
        <v>333</v>
      </c>
      <c r="E412" s="198" t="s">
        <v>182</v>
      </c>
      <c r="F412" s="199">
        <v>215</v>
      </c>
      <c r="G412" s="200"/>
      <c r="H412" s="201">
        <f t="shared" si="92"/>
        <v>0</v>
      </c>
      <c r="I412" s="24" t="str">
        <f t="shared" ca="1" si="84"/>
        <v/>
      </c>
      <c r="J412" s="15" t="str">
        <f t="shared" si="89"/>
        <v>B148iType 2 Concrete Lip Curb (40 mm reveal ht, Integral)SD-202Bm</v>
      </c>
      <c r="K412" s="16" t="e">
        <f>MATCH(J412,'Pay Items'!$K$1:$K$647,0)</f>
        <v>#N/A</v>
      </c>
      <c r="L412" s="17" t="str">
        <f t="shared" ca="1" si="85"/>
        <v>F0</v>
      </c>
      <c r="M412" s="17" t="str">
        <f t="shared" ca="1" si="86"/>
        <v>C2</v>
      </c>
      <c r="N412" s="17" t="str">
        <f t="shared" ca="1" si="87"/>
        <v>C2</v>
      </c>
    </row>
    <row r="413" spans="1:14" s="188" customFormat="1" ht="39.950000000000003" customHeight="1" x14ac:dyDescent="0.2">
      <c r="A413" s="209" t="s">
        <v>1142</v>
      </c>
      <c r="B413" s="203" t="s">
        <v>340</v>
      </c>
      <c r="C413" s="196" t="s">
        <v>1620</v>
      </c>
      <c r="D413" s="197" t="s">
        <v>334</v>
      </c>
      <c r="E413" s="198" t="s">
        <v>182</v>
      </c>
      <c r="F413" s="199">
        <v>680</v>
      </c>
      <c r="G413" s="200"/>
      <c r="H413" s="201">
        <f t="shared" si="92"/>
        <v>0</v>
      </c>
      <c r="I413" s="24" t="str">
        <f t="shared" ca="1" si="84"/>
        <v/>
      </c>
      <c r="J413" s="15" t="str">
        <f t="shared" si="89"/>
        <v>B149iAType 2 Concrete Modified Lip Curb (75 mm reveal ht, Dowelled)SD-202Cm</v>
      </c>
      <c r="K413" s="16" t="e">
        <f>MATCH(J413,'Pay Items'!$K$1:$K$647,0)</f>
        <v>#N/A</v>
      </c>
      <c r="L413" s="17" t="str">
        <f t="shared" ca="1" si="85"/>
        <v>F0</v>
      </c>
      <c r="M413" s="17" t="str">
        <f t="shared" ca="1" si="86"/>
        <v>C2</v>
      </c>
      <c r="N413" s="17" t="str">
        <f t="shared" ca="1" si="87"/>
        <v>C2</v>
      </c>
    </row>
    <row r="414" spans="1:14" s="188" customFormat="1" ht="39.950000000000003" customHeight="1" x14ac:dyDescent="0.2">
      <c r="A414" s="209" t="s">
        <v>923</v>
      </c>
      <c r="B414" s="203" t="s">
        <v>341</v>
      </c>
      <c r="C414" s="196" t="s">
        <v>1662</v>
      </c>
      <c r="D414" s="197" t="s">
        <v>355</v>
      </c>
      <c r="E414" s="198" t="s">
        <v>182</v>
      </c>
      <c r="F414" s="199">
        <v>15</v>
      </c>
      <c r="G414" s="200"/>
      <c r="H414" s="201">
        <f t="shared" si="92"/>
        <v>0</v>
      </c>
      <c r="I414" s="24" t="str">
        <f t="shared" ca="1" si="84"/>
        <v/>
      </c>
      <c r="J414" s="15" t="str">
        <f t="shared" si="89"/>
        <v>B150iAType 2 Concrete Curb Ramp (8-12 mm reveal ht, Monolithic)SD-229A,B,Cm</v>
      </c>
      <c r="K414" s="16" t="e">
        <f>MATCH(J414,'Pay Items'!$K$1:$K$647,0)</f>
        <v>#N/A</v>
      </c>
      <c r="L414" s="17" t="str">
        <f t="shared" ca="1" si="85"/>
        <v>F0</v>
      </c>
      <c r="M414" s="17" t="str">
        <f t="shared" ca="1" si="86"/>
        <v>C2</v>
      </c>
      <c r="N414" s="17" t="str">
        <f t="shared" ca="1" si="87"/>
        <v>C2</v>
      </c>
    </row>
    <row r="415" spans="1:14" s="188" customFormat="1" ht="39.950000000000003" customHeight="1" x14ac:dyDescent="0.2">
      <c r="A415" s="209" t="s">
        <v>461</v>
      </c>
      <c r="B415" s="195" t="s">
        <v>676</v>
      </c>
      <c r="C415" s="196" t="s">
        <v>165</v>
      </c>
      <c r="D415" s="197" t="s">
        <v>714</v>
      </c>
      <c r="E415" s="198" t="s">
        <v>178</v>
      </c>
      <c r="F415" s="199">
        <v>40</v>
      </c>
      <c r="G415" s="200"/>
      <c r="H415" s="201">
        <f t="shared" si="92"/>
        <v>0</v>
      </c>
      <c r="I415" s="24" t="str">
        <f t="shared" ca="1" si="84"/>
        <v/>
      </c>
      <c r="J415" s="15" t="str">
        <f t="shared" si="89"/>
        <v>B189Regrading Existing Interlocking Paving StonesCW 3330-R5m²</v>
      </c>
      <c r="K415" s="16">
        <f>MATCH(J415,'Pay Items'!$K$1:$K$647,0)</f>
        <v>304</v>
      </c>
      <c r="L415" s="17" t="str">
        <f t="shared" ca="1" si="85"/>
        <v>F0</v>
      </c>
      <c r="M415" s="17" t="str">
        <f t="shared" ca="1" si="86"/>
        <v>C2</v>
      </c>
      <c r="N415" s="17" t="str">
        <f t="shared" ca="1" si="87"/>
        <v>C2</v>
      </c>
    </row>
    <row r="416" spans="1:14" s="188" customFormat="1" ht="30.2" customHeight="1" x14ac:dyDescent="0.2">
      <c r="A416" s="209" t="s">
        <v>462</v>
      </c>
      <c r="B416" s="195" t="s">
        <v>1511</v>
      </c>
      <c r="C416" s="196" t="s">
        <v>350</v>
      </c>
      <c r="D416" s="197" t="s">
        <v>2144</v>
      </c>
      <c r="E416" s="198"/>
      <c r="F416" s="192" t="s">
        <v>173</v>
      </c>
      <c r="G416" s="193"/>
      <c r="H416" s="193"/>
      <c r="I416" s="24" t="str">
        <f t="shared" ca="1" si="84"/>
        <v>LOCKED</v>
      </c>
      <c r="J416" s="15" t="str">
        <f t="shared" si="89"/>
        <v>B190Construction of Asphaltic Concrete OverlayCW 3410-R12, E11</v>
      </c>
      <c r="K416" s="16" t="e">
        <f>MATCH(J416,'Pay Items'!$K$1:$K$647,0)</f>
        <v>#N/A</v>
      </c>
      <c r="L416" s="17" t="str">
        <f t="shared" ca="1" si="85"/>
        <v>G</v>
      </c>
      <c r="M416" s="17" t="str">
        <f t="shared" ca="1" si="86"/>
        <v>C2</v>
      </c>
      <c r="N416" s="17" t="str">
        <f t="shared" ca="1" si="87"/>
        <v>C2</v>
      </c>
    </row>
    <row r="417" spans="1:14" s="188" customFormat="1" ht="30.2" customHeight="1" x14ac:dyDescent="0.2">
      <c r="A417" s="209" t="s">
        <v>463</v>
      </c>
      <c r="B417" s="203" t="s">
        <v>338</v>
      </c>
      <c r="C417" s="196" t="s">
        <v>351</v>
      </c>
      <c r="D417" s="197"/>
      <c r="E417" s="198"/>
      <c r="F417" s="192" t="s">
        <v>173</v>
      </c>
      <c r="G417" s="193"/>
      <c r="H417" s="193"/>
      <c r="I417" s="24" t="str">
        <f t="shared" ca="1" si="84"/>
        <v>LOCKED</v>
      </c>
      <c r="J417" s="15" t="str">
        <f t="shared" si="89"/>
        <v>B191Main Line Paving</v>
      </c>
      <c r="K417" s="16">
        <f>MATCH(J417,'Pay Items'!$K$1:$K$647,0)</f>
        <v>306</v>
      </c>
      <c r="L417" s="17" t="str">
        <f t="shared" ca="1" si="85"/>
        <v>G</v>
      </c>
      <c r="M417" s="17" t="str">
        <f t="shared" ca="1" si="86"/>
        <v>C2</v>
      </c>
      <c r="N417" s="17" t="str">
        <f t="shared" ca="1" si="87"/>
        <v>C2</v>
      </c>
    </row>
    <row r="418" spans="1:14" s="188" customFormat="1" ht="30.2" customHeight="1" x14ac:dyDescent="0.2">
      <c r="A418" s="209" t="s">
        <v>1565</v>
      </c>
      <c r="B418" s="211" t="s">
        <v>684</v>
      </c>
      <c r="C418" s="196" t="s">
        <v>1566</v>
      </c>
      <c r="D418" s="197"/>
      <c r="E418" s="198" t="s">
        <v>180</v>
      </c>
      <c r="F418" s="199">
        <v>890</v>
      </c>
      <c r="G418" s="200"/>
      <c r="H418" s="201">
        <f>ROUND(G418*F418,2)</f>
        <v>0</v>
      </c>
      <c r="I418" s="24" t="str">
        <f t="shared" ca="1" si="84"/>
        <v/>
      </c>
      <c r="J418" s="15" t="str">
        <f t="shared" si="89"/>
        <v>B193AType MS1tonne</v>
      </c>
      <c r="K418" s="16">
        <f>MATCH(J418,'Pay Items'!$K$1:$K$647,0)</f>
        <v>309</v>
      </c>
      <c r="L418" s="17" t="str">
        <f t="shared" ca="1" si="85"/>
        <v>F0</v>
      </c>
      <c r="M418" s="17" t="str">
        <f t="shared" ca="1" si="86"/>
        <v>C2</v>
      </c>
      <c r="N418" s="17" t="str">
        <f t="shared" ca="1" si="87"/>
        <v>C2</v>
      </c>
    </row>
    <row r="419" spans="1:14" s="188" customFormat="1" ht="30.2" customHeight="1" x14ac:dyDescent="0.2">
      <c r="A419" s="209" t="s">
        <v>466</v>
      </c>
      <c r="B419" s="203" t="s">
        <v>339</v>
      </c>
      <c r="C419" s="196" t="s">
        <v>352</v>
      </c>
      <c r="D419" s="197"/>
      <c r="E419" s="198"/>
      <c r="F419" s="192" t="s">
        <v>173</v>
      </c>
      <c r="G419" s="193"/>
      <c r="H419" s="193"/>
      <c r="I419" s="24" t="str">
        <f t="shared" ca="1" si="84"/>
        <v>LOCKED</v>
      </c>
      <c r="J419" s="15" t="str">
        <f t="shared" si="89"/>
        <v>B194Tie-ins and Approaches</v>
      </c>
      <c r="K419" s="16">
        <f>MATCH(J419,'Pay Items'!$K$1:$K$647,0)</f>
        <v>311</v>
      </c>
      <c r="L419" s="17" t="str">
        <f t="shared" ca="1" si="85"/>
        <v>G</v>
      </c>
      <c r="M419" s="17" t="str">
        <f t="shared" ca="1" si="86"/>
        <v>C2</v>
      </c>
      <c r="N419" s="17" t="str">
        <f t="shared" ca="1" si="87"/>
        <v>C2</v>
      </c>
    </row>
    <row r="420" spans="1:14" s="188" customFormat="1" ht="30.2" customHeight="1" x14ac:dyDescent="0.2">
      <c r="A420" s="209" t="s">
        <v>1569</v>
      </c>
      <c r="B420" s="211" t="s">
        <v>684</v>
      </c>
      <c r="C420" s="196" t="s">
        <v>1566</v>
      </c>
      <c r="D420" s="197"/>
      <c r="E420" s="198" t="s">
        <v>180</v>
      </c>
      <c r="F420" s="199">
        <v>70</v>
      </c>
      <c r="G420" s="200"/>
      <c r="H420" s="201">
        <f t="shared" ref="H420:H423" si="93">ROUND(G420*F420,2)</f>
        <v>0</v>
      </c>
      <c r="I420" s="24" t="str">
        <f t="shared" ca="1" si="84"/>
        <v/>
      </c>
      <c r="J420" s="15" t="str">
        <f t="shared" si="89"/>
        <v>B195AType MS1tonne</v>
      </c>
      <c r="K420" s="16">
        <f>MATCH(J420,'Pay Items'!$K$1:$K$647,0)</f>
        <v>313</v>
      </c>
      <c r="L420" s="17" t="str">
        <f t="shared" ca="1" si="85"/>
        <v>F0</v>
      </c>
      <c r="M420" s="17" t="str">
        <f t="shared" ca="1" si="86"/>
        <v>C2</v>
      </c>
      <c r="N420" s="17" t="str">
        <f t="shared" ca="1" si="87"/>
        <v>C2</v>
      </c>
    </row>
    <row r="421" spans="1:14" s="188" customFormat="1" ht="30.2" customHeight="1" x14ac:dyDescent="0.2">
      <c r="A421" s="209" t="s">
        <v>557</v>
      </c>
      <c r="B421" s="195" t="s">
        <v>24</v>
      </c>
      <c r="C421" s="196" t="s">
        <v>1270</v>
      </c>
      <c r="D421" s="197" t="s">
        <v>1400</v>
      </c>
      <c r="E421" s="198"/>
      <c r="F421" s="192" t="s">
        <v>173</v>
      </c>
      <c r="G421" s="193"/>
      <c r="H421" s="193"/>
      <c r="I421" s="24" t="str">
        <f t="shared" ca="1" si="84"/>
        <v>LOCKED</v>
      </c>
      <c r="J421" s="15" t="str">
        <f t="shared" si="89"/>
        <v>B206Supply and Install Pavement Repair FabricCW 3140-R1</v>
      </c>
      <c r="K421" s="16">
        <f>MATCH(J421,'Pay Items'!$K$1:$K$647,0)</f>
        <v>325</v>
      </c>
      <c r="L421" s="17" t="str">
        <f t="shared" ca="1" si="85"/>
        <v>G</v>
      </c>
      <c r="M421" s="17" t="str">
        <f t="shared" ca="1" si="86"/>
        <v>C2</v>
      </c>
      <c r="N421" s="17" t="str">
        <f t="shared" ca="1" si="87"/>
        <v>C2</v>
      </c>
    </row>
    <row r="422" spans="1:14" s="188" customFormat="1" ht="30.2" customHeight="1" x14ac:dyDescent="0.2">
      <c r="A422" s="209" t="s">
        <v>1266</v>
      </c>
      <c r="B422" s="203" t="s">
        <v>338</v>
      </c>
      <c r="C422" s="196" t="s">
        <v>1268</v>
      </c>
      <c r="D422" s="197"/>
      <c r="E422" s="198" t="s">
        <v>178</v>
      </c>
      <c r="F422" s="212">
        <v>1350</v>
      </c>
      <c r="G422" s="200"/>
      <c r="H422" s="201">
        <f t="shared" si="93"/>
        <v>0</v>
      </c>
      <c r="I422" s="24" t="str">
        <f t="shared" ca="1" si="84"/>
        <v/>
      </c>
      <c r="J422" s="15" t="str">
        <f t="shared" si="89"/>
        <v>B206AType Am²</v>
      </c>
      <c r="K422" s="16">
        <f>MATCH(J422,'Pay Items'!$K$1:$K$647,0)</f>
        <v>326</v>
      </c>
      <c r="L422" s="17" t="str">
        <f t="shared" ca="1" si="85"/>
        <v>F0</v>
      </c>
      <c r="M422" s="17" t="str">
        <f t="shared" ca="1" si="86"/>
        <v>C2</v>
      </c>
      <c r="N422" s="17" t="str">
        <f t="shared" ca="1" si="87"/>
        <v>C2</v>
      </c>
    </row>
    <row r="423" spans="1:14" s="188" customFormat="1" ht="30.2" customHeight="1" x14ac:dyDescent="0.2">
      <c r="A423" s="209" t="s">
        <v>857</v>
      </c>
      <c r="B423" s="195" t="s">
        <v>1691</v>
      </c>
      <c r="C423" s="196" t="s">
        <v>891</v>
      </c>
      <c r="D423" s="197" t="s">
        <v>942</v>
      </c>
      <c r="E423" s="198" t="s">
        <v>181</v>
      </c>
      <c r="F423" s="212">
        <v>4</v>
      </c>
      <c r="G423" s="200"/>
      <c r="H423" s="201">
        <f t="shared" si="93"/>
        <v>0</v>
      </c>
      <c r="I423" s="24" t="str">
        <f t="shared" ca="1" si="84"/>
        <v/>
      </c>
      <c r="J423" s="15" t="str">
        <f t="shared" si="89"/>
        <v>B219Detectable Warning Surface TilesCW 3326-R3each</v>
      </c>
      <c r="K423" s="16">
        <f>MATCH(J423,'Pay Items'!$K$1:$K$647,0)</f>
        <v>331</v>
      </c>
      <c r="L423" s="17" t="str">
        <f t="shared" ca="1" si="85"/>
        <v>F0</v>
      </c>
      <c r="M423" s="17" t="str">
        <f t="shared" ca="1" si="86"/>
        <v>C2</v>
      </c>
      <c r="N423" s="17" t="str">
        <f t="shared" ca="1" si="87"/>
        <v>C2</v>
      </c>
    </row>
    <row r="424" spans="1:14" s="188" customFormat="1" ht="30.2" customHeight="1" x14ac:dyDescent="0.2">
      <c r="A424" s="182"/>
      <c r="B424" s="213"/>
      <c r="C424" s="206" t="s">
        <v>1692</v>
      </c>
      <c r="D424" s="207"/>
      <c r="E424" s="192"/>
      <c r="F424" s="192" t="s">
        <v>173</v>
      </c>
      <c r="G424" s="193"/>
      <c r="H424" s="193"/>
      <c r="I424" s="24" t="str">
        <f t="shared" ca="1" si="84"/>
        <v>LOCKED</v>
      </c>
      <c r="J424" s="15" t="str">
        <f t="shared" si="89"/>
        <v>ROADWORKS - NEW CONSTRUCTION</v>
      </c>
      <c r="K424" s="16" t="e">
        <f>MATCH(J424,'Pay Items'!$K$1:$K$647,0)</f>
        <v>#N/A</v>
      </c>
      <c r="L424" s="17" t="str">
        <f t="shared" ca="1" si="85"/>
        <v>G</v>
      </c>
      <c r="M424" s="17" t="str">
        <f t="shared" ca="1" si="86"/>
        <v>C2</v>
      </c>
      <c r="N424" s="17" t="str">
        <f t="shared" ca="1" si="87"/>
        <v>C2</v>
      </c>
    </row>
    <row r="425" spans="1:14" s="188" customFormat="1" ht="39.950000000000003" customHeight="1" x14ac:dyDescent="0.2">
      <c r="A425" s="194" t="s">
        <v>209</v>
      </c>
      <c r="B425" s="195" t="s">
        <v>1693</v>
      </c>
      <c r="C425" s="196" t="s">
        <v>454</v>
      </c>
      <c r="D425" s="197" t="s">
        <v>2126</v>
      </c>
      <c r="E425" s="198"/>
      <c r="F425" s="192" t="s">
        <v>173</v>
      </c>
      <c r="G425" s="193"/>
      <c r="H425" s="193"/>
      <c r="I425" s="24" t="str">
        <f t="shared" ca="1" si="84"/>
        <v>LOCKED</v>
      </c>
      <c r="J425" s="15" t="str">
        <f t="shared" si="89"/>
        <v>C001Concrete Pavements, Median Slabs, Bull-noses, and Safety MediansCW 3310-R19, E10</v>
      </c>
      <c r="K425" s="16" t="e">
        <f>MATCH(J425,'Pay Items'!$K$1:$K$647,0)</f>
        <v>#N/A</v>
      </c>
      <c r="L425" s="17" t="str">
        <f t="shared" ca="1" si="85"/>
        <v>G</v>
      </c>
      <c r="M425" s="17" t="str">
        <f t="shared" ca="1" si="86"/>
        <v>C2</v>
      </c>
      <c r="N425" s="17" t="str">
        <f t="shared" ca="1" si="87"/>
        <v>C2</v>
      </c>
    </row>
    <row r="426" spans="1:14" s="188" customFormat="1" ht="39.950000000000003" customHeight="1" x14ac:dyDescent="0.2">
      <c r="A426" s="194" t="s">
        <v>214</v>
      </c>
      <c r="B426" s="203" t="s">
        <v>338</v>
      </c>
      <c r="C426" s="196" t="s">
        <v>1694</v>
      </c>
      <c r="D426" s="197" t="s">
        <v>173</v>
      </c>
      <c r="E426" s="198" t="s">
        <v>178</v>
      </c>
      <c r="F426" s="212">
        <v>800</v>
      </c>
      <c r="G426" s="200"/>
      <c r="H426" s="201">
        <f t="shared" ref="H426" si="94">ROUND(G426*F426,2)</f>
        <v>0</v>
      </c>
      <c r="I426" s="24" t="str">
        <f t="shared" ca="1" si="84"/>
        <v/>
      </c>
      <c r="J426" s="15" t="str">
        <f t="shared" si="89"/>
        <v>C011Construction of 150 mm Type 2 Concrete Pavement (Reinforced)m²</v>
      </c>
      <c r="K426" s="16" t="e">
        <f>MATCH(J426,'Pay Items'!$K$1:$K$647,0)</f>
        <v>#N/A</v>
      </c>
      <c r="L426" s="17" t="str">
        <f t="shared" ca="1" si="85"/>
        <v>F0</v>
      </c>
      <c r="M426" s="17" t="str">
        <f t="shared" ca="1" si="86"/>
        <v>C2</v>
      </c>
      <c r="N426" s="17" t="str">
        <f t="shared" ca="1" si="87"/>
        <v>C2</v>
      </c>
    </row>
    <row r="427" spans="1:14" s="188" customFormat="1" ht="30.2" customHeight="1" x14ac:dyDescent="0.2">
      <c r="A427" s="194" t="s">
        <v>367</v>
      </c>
      <c r="B427" s="195" t="s">
        <v>1695</v>
      </c>
      <c r="C427" s="196" t="s">
        <v>123</v>
      </c>
      <c r="D427" s="197" t="s">
        <v>2126</v>
      </c>
      <c r="E427" s="198"/>
      <c r="F427" s="192" t="s">
        <v>173</v>
      </c>
      <c r="G427" s="193"/>
      <c r="H427" s="193"/>
      <c r="I427" s="24" t="str">
        <f t="shared" ca="1" si="84"/>
        <v>LOCKED</v>
      </c>
      <c r="J427" s="15" t="str">
        <f t="shared" si="89"/>
        <v>C019Concrete Pavements for Early OpeningCW 3310-R19, E10</v>
      </c>
      <c r="K427" s="16" t="e">
        <f>MATCH(J427,'Pay Items'!$K$1:$K$647,0)</f>
        <v>#N/A</v>
      </c>
      <c r="L427" s="17" t="str">
        <f t="shared" ca="1" si="85"/>
        <v>G</v>
      </c>
      <c r="M427" s="17" t="str">
        <f t="shared" ca="1" si="86"/>
        <v>C2</v>
      </c>
      <c r="N427" s="17" t="str">
        <f t="shared" ca="1" si="87"/>
        <v>C2</v>
      </c>
    </row>
    <row r="428" spans="1:14" s="188" customFormat="1" ht="50.1" customHeight="1" x14ac:dyDescent="0.2">
      <c r="A428" s="194" t="s">
        <v>1173</v>
      </c>
      <c r="B428" s="203" t="s">
        <v>338</v>
      </c>
      <c r="C428" s="196" t="s">
        <v>1259</v>
      </c>
      <c r="D428" s="197"/>
      <c r="E428" s="198" t="s">
        <v>178</v>
      </c>
      <c r="F428" s="212">
        <v>195</v>
      </c>
      <c r="G428" s="200"/>
      <c r="H428" s="201">
        <f t="shared" ref="H428" si="95">ROUND(G428*F428,2)</f>
        <v>0</v>
      </c>
      <c r="I428" s="24" t="str">
        <f t="shared" ca="1" si="84"/>
        <v/>
      </c>
      <c r="J428" s="15" t="str">
        <f t="shared" si="89"/>
        <v>C029-72Construction of 150 mm Type 4 Concrete Pavement for Early Opening 72 Hour (Reinforced)m²</v>
      </c>
      <c r="K428" s="16">
        <f>MATCH(J428,'Pay Items'!$K$1:$K$647,0)</f>
        <v>370</v>
      </c>
      <c r="L428" s="17" t="str">
        <f t="shared" ca="1" si="85"/>
        <v>F0</v>
      </c>
      <c r="M428" s="17" t="str">
        <f t="shared" ca="1" si="86"/>
        <v>C2</v>
      </c>
      <c r="N428" s="17" t="str">
        <f t="shared" ca="1" si="87"/>
        <v>C2</v>
      </c>
    </row>
    <row r="429" spans="1:14" s="188" customFormat="1" ht="30.2" customHeight="1" x14ac:dyDescent="0.2">
      <c r="A429" s="182"/>
      <c r="B429" s="213"/>
      <c r="C429" s="206" t="s">
        <v>199</v>
      </c>
      <c r="D429" s="207"/>
      <c r="E429" s="214"/>
      <c r="F429" s="192" t="s">
        <v>173</v>
      </c>
      <c r="G429" s="193"/>
      <c r="H429" s="193"/>
      <c r="I429" s="24" t="str">
        <f t="shared" ca="1" si="84"/>
        <v>LOCKED</v>
      </c>
      <c r="J429" s="15" t="str">
        <f t="shared" si="89"/>
        <v>JOINT AND CRACK SEALING</v>
      </c>
      <c r="K429" s="16">
        <f>MATCH(J429,'Pay Items'!$K$1:$K$647,0)</f>
        <v>434</v>
      </c>
      <c r="L429" s="17" t="str">
        <f t="shared" ca="1" si="85"/>
        <v>G</v>
      </c>
      <c r="M429" s="17" t="str">
        <f t="shared" ca="1" si="86"/>
        <v>C2</v>
      </c>
      <c r="N429" s="17" t="str">
        <f t="shared" ca="1" si="87"/>
        <v>C2</v>
      </c>
    </row>
    <row r="430" spans="1:14" s="188" customFormat="1" ht="30.2" customHeight="1" x14ac:dyDescent="0.2">
      <c r="A430" s="194" t="s">
        <v>533</v>
      </c>
      <c r="B430" s="195" t="s">
        <v>1696</v>
      </c>
      <c r="C430" s="196" t="s">
        <v>98</v>
      </c>
      <c r="D430" s="197" t="s">
        <v>718</v>
      </c>
      <c r="E430" s="198" t="s">
        <v>182</v>
      </c>
      <c r="F430" s="212">
        <v>800</v>
      </c>
      <c r="G430" s="200"/>
      <c r="H430" s="201">
        <f>ROUND(G430*F430,2)</f>
        <v>0</v>
      </c>
      <c r="I430" s="24" t="str">
        <f t="shared" ca="1" si="84"/>
        <v/>
      </c>
      <c r="J430" s="15" t="str">
        <f t="shared" si="89"/>
        <v>D006Reflective Crack MaintenanceCW 3250-R7m</v>
      </c>
      <c r="K430" s="16">
        <f>MATCH(J430,'Pay Items'!$K$1:$K$647,0)</f>
        <v>440</v>
      </c>
      <c r="L430" s="17" t="str">
        <f t="shared" ca="1" si="85"/>
        <v>F0</v>
      </c>
      <c r="M430" s="17" t="str">
        <f t="shared" ca="1" si="86"/>
        <v>C2</v>
      </c>
      <c r="N430" s="17" t="str">
        <f t="shared" ca="1" si="87"/>
        <v>C2</v>
      </c>
    </row>
    <row r="431" spans="1:14" s="188" customFormat="1" ht="39.950000000000003" customHeight="1" x14ac:dyDescent="0.2">
      <c r="A431" s="182"/>
      <c r="B431" s="213"/>
      <c r="C431" s="206" t="s">
        <v>200</v>
      </c>
      <c r="D431" s="207"/>
      <c r="E431" s="214"/>
      <c r="F431" s="192" t="s">
        <v>173</v>
      </c>
      <c r="G431" s="193"/>
      <c r="H431" s="193"/>
      <c r="I431" s="24" t="str">
        <f t="shared" ca="1" si="84"/>
        <v>LOCKED</v>
      </c>
      <c r="J431" s="15" t="str">
        <f t="shared" si="89"/>
        <v>ASSOCIATED DRAINAGE AND UNDERGROUND WORKS</v>
      </c>
      <c r="K431" s="16">
        <f>MATCH(J431,'Pay Items'!$K$1:$K$647,0)</f>
        <v>442</v>
      </c>
      <c r="L431" s="17" t="str">
        <f t="shared" ca="1" si="85"/>
        <v>G</v>
      </c>
      <c r="M431" s="17" t="str">
        <f t="shared" ca="1" si="86"/>
        <v>C2</v>
      </c>
      <c r="N431" s="17" t="str">
        <f t="shared" ca="1" si="87"/>
        <v>C2</v>
      </c>
    </row>
    <row r="432" spans="1:14" s="188" customFormat="1" ht="30.2" customHeight="1" x14ac:dyDescent="0.2">
      <c r="A432" s="194" t="s">
        <v>224</v>
      </c>
      <c r="B432" s="195" t="s">
        <v>1697</v>
      </c>
      <c r="C432" s="196" t="s">
        <v>402</v>
      </c>
      <c r="D432" s="197" t="s">
        <v>2145</v>
      </c>
      <c r="E432" s="198"/>
      <c r="F432" s="192" t="s">
        <v>173</v>
      </c>
      <c r="G432" s="193"/>
      <c r="H432" s="193"/>
      <c r="I432" s="24" t="str">
        <f t="shared" ca="1" si="84"/>
        <v>LOCKED</v>
      </c>
      <c r="J432" s="15" t="str">
        <f t="shared" si="89"/>
        <v>E003Catch BasinCW 2130-R12, E17</v>
      </c>
      <c r="K432" s="16" t="e">
        <f>MATCH(J432,'Pay Items'!$K$1:$K$647,0)</f>
        <v>#N/A</v>
      </c>
      <c r="L432" s="17" t="str">
        <f t="shared" ca="1" si="85"/>
        <v>G</v>
      </c>
      <c r="M432" s="17" t="str">
        <f t="shared" ca="1" si="86"/>
        <v>C2</v>
      </c>
      <c r="N432" s="17" t="str">
        <f t="shared" ca="1" si="87"/>
        <v>C2</v>
      </c>
    </row>
    <row r="433" spans="1:14" s="188" customFormat="1" ht="30.2" customHeight="1" x14ac:dyDescent="0.2">
      <c r="A433" s="194" t="s">
        <v>225</v>
      </c>
      <c r="B433" s="203" t="s">
        <v>338</v>
      </c>
      <c r="C433" s="196" t="s">
        <v>964</v>
      </c>
      <c r="D433" s="197"/>
      <c r="E433" s="198" t="s">
        <v>181</v>
      </c>
      <c r="F433" s="212">
        <v>2</v>
      </c>
      <c r="G433" s="200"/>
      <c r="H433" s="201">
        <f>ROUND(G433*F433,2)</f>
        <v>0</v>
      </c>
      <c r="I433" s="24" t="str">
        <f t="shared" ca="1" si="84"/>
        <v/>
      </c>
      <c r="J433" s="15" t="str">
        <f t="shared" si="89"/>
        <v>E004SD-024, 1200 mm deepeach</v>
      </c>
      <c r="K433" s="16">
        <f>MATCH(J433,'Pay Items'!$K$1:$K$647,0)</f>
        <v>444</v>
      </c>
      <c r="L433" s="17" t="str">
        <f t="shared" ca="1" si="85"/>
        <v>F0</v>
      </c>
      <c r="M433" s="17" t="str">
        <f t="shared" ca="1" si="86"/>
        <v>C2</v>
      </c>
      <c r="N433" s="17" t="str">
        <f t="shared" ca="1" si="87"/>
        <v>C2</v>
      </c>
    </row>
    <row r="434" spans="1:14" s="188" customFormat="1" ht="30.2" customHeight="1" x14ac:dyDescent="0.2">
      <c r="A434" s="194" t="s">
        <v>990</v>
      </c>
      <c r="B434" s="203" t="s">
        <v>339</v>
      </c>
      <c r="C434" s="196" t="s">
        <v>965</v>
      </c>
      <c r="D434" s="197"/>
      <c r="E434" s="198" t="s">
        <v>181</v>
      </c>
      <c r="F434" s="212">
        <v>1</v>
      </c>
      <c r="G434" s="200"/>
      <c r="H434" s="201">
        <f>ROUND(G434*F434,2)</f>
        <v>0</v>
      </c>
      <c r="I434" s="24" t="str">
        <f t="shared" ca="1" si="84"/>
        <v/>
      </c>
      <c r="J434" s="15" t="str">
        <f t="shared" si="89"/>
        <v>E004ASD-024, 1800 mm deepeach</v>
      </c>
      <c r="K434" s="16">
        <f>MATCH(J434,'Pay Items'!$K$1:$K$647,0)</f>
        <v>445</v>
      </c>
      <c r="L434" s="17" t="str">
        <f t="shared" ca="1" si="85"/>
        <v>F0</v>
      </c>
      <c r="M434" s="17" t="str">
        <f t="shared" ca="1" si="86"/>
        <v>C2</v>
      </c>
      <c r="N434" s="17" t="str">
        <f t="shared" ca="1" si="87"/>
        <v>C2</v>
      </c>
    </row>
    <row r="435" spans="1:14" s="188" customFormat="1" ht="30.2" customHeight="1" x14ac:dyDescent="0.2">
      <c r="A435" s="194" t="s">
        <v>227</v>
      </c>
      <c r="B435" s="195" t="s">
        <v>1698</v>
      </c>
      <c r="C435" s="196" t="s">
        <v>405</v>
      </c>
      <c r="D435" s="197" t="s">
        <v>2145</v>
      </c>
      <c r="E435" s="198"/>
      <c r="F435" s="192" t="s">
        <v>173</v>
      </c>
      <c r="G435" s="193"/>
      <c r="H435" s="193"/>
      <c r="I435" s="24" t="str">
        <f t="shared" ca="1" si="84"/>
        <v>LOCKED</v>
      </c>
      <c r="J435" s="15" t="str">
        <f t="shared" si="89"/>
        <v>E006Catch PitCW 2130-R12, E17</v>
      </c>
      <c r="K435" s="16" t="e">
        <f>MATCH(J435,'Pay Items'!$K$1:$K$647,0)</f>
        <v>#N/A</v>
      </c>
      <c r="L435" s="17" t="str">
        <f t="shared" ca="1" si="85"/>
        <v>G</v>
      </c>
      <c r="M435" s="17" t="str">
        <f t="shared" ca="1" si="86"/>
        <v>C2</v>
      </c>
      <c r="N435" s="17" t="str">
        <f t="shared" ca="1" si="87"/>
        <v>C2</v>
      </c>
    </row>
    <row r="436" spans="1:14" s="188" customFormat="1" ht="30.2" customHeight="1" x14ac:dyDescent="0.2">
      <c r="A436" s="194" t="s">
        <v>228</v>
      </c>
      <c r="B436" s="203" t="s">
        <v>338</v>
      </c>
      <c r="C436" s="196" t="s">
        <v>406</v>
      </c>
      <c r="D436" s="197"/>
      <c r="E436" s="198" t="s">
        <v>181</v>
      </c>
      <c r="F436" s="212">
        <v>7</v>
      </c>
      <c r="G436" s="200"/>
      <c r="H436" s="201">
        <f>ROUND(G436*F436,2)</f>
        <v>0</v>
      </c>
      <c r="I436" s="24" t="str">
        <f t="shared" ca="1" si="84"/>
        <v/>
      </c>
      <c r="J436" s="15" t="str">
        <f t="shared" si="89"/>
        <v>E007SD-023each</v>
      </c>
      <c r="K436" s="16">
        <f>MATCH(J436,'Pay Items'!$K$1:$K$647,0)</f>
        <v>449</v>
      </c>
      <c r="L436" s="17" t="str">
        <f t="shared" ca="1" si="85"/>
        <v>F0</v>
      </c>
      <c r="M436" s="17" t="str">
        <f t="shared" ca="1" si="86"/>
        <v>C2</v>
      </c>
      <c r="N436" s="17" t="str">
        <f t="shared" ca="1" si="87"/>
        <v>C2</v>
      </c>
    </row>
    <row r="437" spans="1:14" s="188" customFormat="1" ht="30.2" customHeight="1" x14ac:dyDescent="0.2">
      <c r="A437" s="194" t="s">
        <v>229</v>
      </c>
      <c r="B437" s="195" t="s">
        <v>1699</v>
      </c>
      <c r="C437" s="196" t="s">
        <v>407</v>
      </c>
      <c r="D437" s="197" t="s">
        <v>11</v>
      </c>
      <c r="E437" s="198"/>
      <c r="F437" s="192" t="s">
        <v>173</v>
      </c>
      <c r="G437" s="193"/>
      <c r="H437" s="193"/>
      <c r="I437" s="24" t="str">
        <f t="shared" ca="1" si="84"/>
        <v>LOCKED</v>
      </c>
      <c r="J437" s="15" t="str">
        <f t="shared" si="89"/>
        <v>E008Sewer ServiceCW 2130-R12</v>
      </c>
      <c r="K437" s="16">
        <f>MATCH(J437,'Pay Items'!$K$1:$K$647,0)</f>
        <v>455</v>
      </c>
      <c r="L437" s="17" t="str">
        <f t="shared" ca="1" si="85"/>
        <v>G</v>
      </c>
      <c r="M437" s="17" t="str">
        <f t="shared" ca="1" si="86"/>
        <v>C2</v>
      </c>
      <c r="N437" s="17" t="str">
        <f t="shared" ca="1" si="87"/>
        <v>C2</v>
      </c>
    </row>
    <row r="438" spans="1:14" s="188" customFormat="1" ht="30.2" customHeight="1" x14ac:dyDescent="0.2">
      <c r="A438" s="194" t="s">
        <v>53</v>
      </c>
      <c r="B438" s="203" t="s">
        <v>338</v>
      </c>
      <c r="C438" s="196" t="s">
        <v>1633</v>
      </c>
      <c r="D438" s="197"/>
      <c r="E438" s="198"/>
      <c r="F438" s="192" t="s">
        <v>173</v>
      </c>
      <c r="G438" s="193"/>
      <c r="H438" s="193"/>
      <c r="I438" s="24" t="str">
        <f t="shared" ca="1" si="84"/>
        <v>LOCKED</v>
      </c>
      <c r="J438" s="15" t="str">
        <f t="shared" si="89"/>
        <v>E009250 mm, PVC</v>
      </c>
      <c r="K438" s="16" t="e">
        <f>MATCH(J438,'Pay Items'!$K$1:$K$647,0)</f>
        <v>#N/A</v>
      </c>
      <c r="L438" s="17" t="str">
        <f t="shared" ca="1" si="85"/>
        <v>G</v>
      </c>
      <c r="M438" s="17" t="str">
        <f t="shared" ca="1" si="86"/>
        <v>C2</v>
      </c>
      <c r="N438" s="17" t="str">
        <f t="shared" ca="1" si="87"/>
        <v>C2</v>
      </c>
    </row>
    <row r="439" spans="1:14" s="188" customFormat="1" ht="39.950000000000003" customHeight="1" x14ac:dyDescent="0.2">
      <c r="A439" s="194" t="s">
        <v>54</v>
      </c>
      <c r="B439" s="211" t="s">
        <v>684</v>
      </c>
      <c r="C439" s="196" t="s">
        <v>1634</v>
      </c>
      <c r="D439" s="197"/>
      <c r="E439" s="198" t="s">
        <v>182</v>
      </c>
      <c r="F439" s="212">
        <v>20</v>
      </c>
      <c r="G439" s="200"/>
      <c r="H439" s="201">
        <f>ROUND(G439*F439,2)</f>
        <v>0</v>
      </c>
      <c r="I439" s="24" t="str">
        <f t="shared" ca="1" si="84"/>
        <v/>
      </c>
      <c r="J439" s="15" t="str">
        <f t="shared" si="89"/>
        <v>E010In a Trench, Class B Sand Bedding, Class 3 Backfillm</v>
      </c>
      <c r="K439" s="16" t="e">
        <f>MATCH(J439,'Pay Items'!$K$1:$K$647,0)</f>
        <v>#N/A</v>
      </c>
      <c r="L439" s="17" t="str">
        <f t="shared" ca="1" si="85"/>
        <v>F0</v>
      </c>
      <c r="M439" s="17" t="str">
        <f t="shared" ca="1" si="86"/>
        <v>C2</v>
      </c>
      <c r="N439" s="17" t="str">
        <f t="shared" ca="1" si="87"/>
        <v>C2</v>
      </c>
    </row>
    <row r="440" spans="1:14" s="188" customFormat="1" ht="30.2" customHeight="1" x14ac:dyDescent="0.2">
      <c r="A440" s="194" t="s">
        <v>56</v>
      </c>
      <c r="B440" s="195" t="s">
        <v>1700</v>
      </c>
      <c r="C440" s="196" t="s">
        <v>592</v>
      </c>
      <c r="D440" s="197" t="s">
        <v>11</v>
      </c>
      <c r="E440" s="198" t="s">
        <v>182</v>
      </c>
      <c r="F440" s="212">
        <v>25</v>
      </c>
      <c r="G440" s="200"/>
      <c r="H440" s="201">
        <f>ROUND(G440*F440,2)</f>
        <v>0</v>
      </c>
      <c r="I440" s="24" t="str">
        <f t="shared" ca="1" si="84"/>
        <v/>
      </c>
      <c r="J440" s="15" t="str">
        <f t="shared" si="89"/>
        <v>E012Drainage Connection PipeCW 2130-R12m</v>
      </c>
      <c r="K440" s="16">
        <f>MATCH(J440,'Pay Items'!$K$1:$K$647,0)</f>
        <v>460</v>
      </c>
      <c r="L440" s="17" t="str">
        <f t="shared" ca="1" si="85"/>
        <v>F0</v>
      </c>
      <c r="M440" s="17" t="str">
        <f t="shared" ca="1" si="86"/>
        <v>C2</v>
      </c>
      <c r="N440" s="17" t="str">
        <f t="shared" ca="1" si="87"/>
        <v>C2</v>
      </c>
    </row>
    <row r="441" spans="1:14" s="188" customFormat="1" ht="30.2" customHeight="1" x14ac:dyDescent="0.2">
      <c r="A441" s="194" t="s">
        <v>67</v>
      </c>
      <c r="B441" s="195" t="s">
        <v>1701</v>
      </c>
      <c r="C441" s="215" t="s">
        <v>1040</v>
      </c>
      <c r="D441" s="216" t="s">
        <v>1041</v>
      </c>
      <c r="E441" s="198"/>
      <c r="F441" s="192" t="s">
        <v>173</v>
      </c>
      <c r="G441" s="193"/>
      <c r="H441" s="193"/>
      <c r="I441" s="24" t="str">
        <f t="shared" ca="1" si="84"/>
        <v>LOCKED</v>
      </c>
      <c r="J441" s="15" t="str">
        <f t="shared" si="89"/>
        <v>E023Frames &amp; CoversCW 3210-R8</v>
      </c>
      <c r="K441" s="16">
        <f>MATCH(J441,'Pay Items'!$K$1:$K$647,0)</f>
        <v>509</v>
      </c>
      <c r="L441" s="17" t="str">
        <f t="shared" ca="1" si="85"/>
        <v>G</v>
      </c>
      <c r="M441" s="17" t="str">
        <f t="shared" ca="1" si="86"/>
        <v>C2</v>
      </c>
      <c r="N441" s="17" t="str">
        <f t="shared" ca="1" si="87"/>
        <v>C2</v>
      </c>
    </row>
    <row r="442" spans="1:14" s="188" customFormat="1" ht="39.950000000000003" customHeight="1" x14ac:dyDescent="0.2">
      <c r="A442" s="194" t="s">
        <v>68</v>
      </c>
      <c r="B442" s="203" t="s">
        <v>338</v>
      </c>
      <c r="C442" s="217" t="s">
        <v>1191</v>
      </c>
      <c r="D442" s="197"/>
      <c r="E442" s="198" t="s">
        <v>181</v>
      </c>
      <c r="F442" s="212">
        <v>6</v>
      </c>
      <c r="G442" s="200"/>
      <c r="H442" s="201">
        <f t="shared" ref="H442:H443" si="96">ROUND(G442*F442,2)</f>
        <v>0</v>
      </c>
      <c r="I442" s="24" t="str">
        <f t="shared" ca="1" si="84"/>
        <v/>
      </c>
      <c r="J442" s="15" t="str">
        <f t="shared" si="89"/>
        <v>E024AP-006 - Standard Frame for Manhole and Catch Basineach</v>
      </c>
      <c r="K442" s="16">
        <f>MATCH(J442,'Pay Items'!$K$1:$K$647,0)</f>
        <v>510</v>
      </c>
      <c r="L442" s="17" t="str">
        <f t="shared" ca="1" si="85"/>
        <v>F0</v>
      </c>
      <c r="M442" s="17" t="str">
        <f t="shared" ca="1" si="86"/>
        <v>C2</v>
      </c>
      <c r="N442" s="17" t="str">
        <f t="shared" ca="1" si="87"/>
        <v>C2</v>
      </c>
    </row>
    <row r="443" spans="1:14" s="188" customFormat="1" ht="39.950000000000003" customHeight="1" x14ac:dyDescent="0.2">
      <c r="A443" s="194" t="s">
        <v>69</v>
      </c>
      <c r="B443" s="203" t="s">
        <v>339</v>
      </c>
      <c r="C443" s="217" t="s">
        <v>1192</v>
      </c>
      <c r="D443" s="197"/>
      <c r="E443" s="198" t="s">
        <v>181</v>
      </c>
      <c r="F443" s="212">
        <v>6</v>
      </c>
      <c r="G443" s="200"/>
      <c r="H443" s="201">
        <f t="shared" si="96"/>
        <v>0</v>
      </c>
      <c r="I443" s="24" t="str">
        <f t="shared" ca="1" si="84"/>
        <v/>
      </c>
      <c r="J443" s="15" t="str">
        <f t="shared" si="89"/>
        <v>E025AP-007 - Standard Solid Cover for Standard Frameeach</v>
      </c>
      <c r="K443" s="16">
        <f>MATCH(J443,'Pay Items'!$K$1:$K$647,0)</f>
        <v>511</v>
      </c>
      <c r="L443" s="17" t="str">
        <f t="shared" ca="1" si="85"/>
        <v>F0</v>
      </c>
      <c r="M443" s="17" t="str">
        <f t="shared" ca="1" si="86"/>
        <v>C2</v>
      </c>
      <c r="N443" s="17" t="str">
        <f t="shared" ca="1" si="87"/>
        <v>C2</v>
      </c>
    </row>
    <row r="444" spans="1:14" s="188" customFormat="1" ht="30.2" customHeight="1" x14ac:dyDescent="0.2">
      <c r="A444" s="194" t="s">
        <v>74</v>
      </c>
      <c r="B444" s="195" t="s">
        <v>1702</v>
      </c>
      <c r="C444" s="218" t="s">
        <v>409</v>
      </c>
      <c r="D444" s="197" t="s">
        <v>11</v>
      </c>
      <c r="E444" s="198"/>
      <c r="F444" s="192" t="s">
        <v>173</v>
      </c>
      <c r="G444" s="193"/>
      <c r="H444" s="193"/>
      <c r="I444" s="24" t="str">
        <f t="shared" ca="1" si="84"/>
        <v>LOCKED</v>
      </c>
      <c r="J444" s="15" t="str">
        <f t="shared" si="89"/>
        <v>E032Connecting to Existing ManholeCW 2130-R12</v>
      </c>
      <c r="K444" s="16">
        <f>MATCH(J444,'Pay Items'!$K$1:$K$647,0)</f>
        <v>522</v>
      </c>
      <c r="L444" s="17" t="str">
        <f t="shared" ca="1" si="85"/>
        <v>G</v>
      </c>
      <c r="M444" s="17" t="str">
        <f t="shared" ca="1" si="86"/>
        <v>C2</v>
      </c>
      <c r="N444" s="17" t="str">
        <f t="shared" ca="1" si="87"/>
        <v>C2</v>
      </c>
    </row>
    <row r="445" spans="1:14" s="188" customFormat="1" ht="30.2" customHeight="1" x14ac:dyDescent="0.2">
      <c r="A445" s="194" t="s">
        <v>75</v>
      </c>
      <c r="B445" s="203" t="s">
        <v>338</v>
      </c>
      <c r="C445" s="218" t="s">
        <v>971</v>
      </c>
      <c r="D445" s="197"/>
      <c r="E445" s="198" t="s">
        <v>181</v>
      </c>
      <c r="F445" s="212">
        <v>1</v>
      </c>
      <c r="G445" s="200"/>
      <c r="H445" s="201">
        <f>ROUND(G445*F445,2)</f>
        <v>0</v>
      </c>
      <c r="I445" s="24" t="str">
        <f t="shared" ca="1" si="84"/>
        <v/>
      </c>
      <c r="J445" s="15" t="str">
        <f t="shared" si="89"/>
        <v>E033250 mm Catch Basin Leadeach</v>
      </c>
      <c r="K445" s="16">
        <f>MATCH(J445,'Pay Items'!$K$1:$K$647,0)</f>
        <v>525</v>
      </c>
      <c r="L445" s="17" t="str">
        <f t="shared" ca="1" si="85"/>
        <v>F0</v>
      </c>
      <c r="M445" s="17" t="str">
        <f t="shared" ca="1" si="86"/>
        <v>C2</v>
      </c>
      <c r="N445" s="17" t="str">
        <f t="shared" ca="1" si="87"/>
        <v>C2</v>
      </c>
    </row>
    <row r="446" spans="1:14" s="188" customFormat="1" ht="30.2" customHeight="1" x14ac:dyDescent="0.2">
      <c r="A446" s="194" t="s">
        <v>76</v>
      </c>
      <c r="B446" s="195" t="s">
        <v>1703</v>
      </c>
      <c r="C446" s="218" t="s">
        <v>410</v>
      </c>
      <c r="D446" s="197" t="s">
        <v>11</v>
      </c>
      <c r="E446" s="198"/>
      <c r="F446" s="192" t="s">
        <v>173</v>
      </c>
      <c r="G446" s="193"/>
      <c r="H446" s="193"/>
      <c r="I446" s="24" t="str">
        <f t="shared" ca="1" si="84"/>
        <v>LOCKED</v>
      </c>
      <c r="J446" s="15" t="str">
        <f t="shared" si="89"/>
        <v>E034Connecting to Existing Catch BasinCW 2130-R12</v>
      </c>
      <c r="K446" s="16">
        <f>MATCH(J446,'Pay Items'!$K$1:$K$647,0)</f>
        <v>526</v>
      </c>
      <c r="L446" s="17" t="str">
        <f t="shared" ca="1" si="85"/>
        <v>G</v>
      </c>
      <c r="M446" s="17" t="str">
        <f t="shared" ca="1" si="86"/>
        <v>C2</v>
      </c>
      <c r="N446" s="17" t="str">
        <f t="shared" ca="1" si="87"/>
        <v>C2</v>
      </c>
    </row>
    <row r="447" spans="1:14" s="188" customFormat="1" ht="30.2" customHeight="1" x14ac:dyDescent="0.2">
      <c r="A447" s="194" t="s">
        <v>77</v>
      </c>
      <c r="B447" s="203" t="s">
        <v>338</v>
      </c>
      <c r="C447" s="218" t="s">
        <v>973</v>
      </c>
      <c r="D447" s="197"/>
      <c r="E447" s="198" t="s">
        <v>181</v>
      </c>
      <c r="F447" s="212">
        <v>7</v>
      </c>
      <c r="G447" s="200"/>
      <c r="H447" s="201">
        <f>ROUND(G447*F447,2)</f>
        <v>0</v>
      </c>
      <c r="I447" s="24" t="str">
        <f t="shared" ca="1" si="84"/>
        <v/>
      </c>
      <c r="J447" s="15" t="str">
        <f t="shared" si="89"/>
        <v>E035250 mm Drainage Connection Pipeeach</v>
      </c>
      <c r="K447" s="16">
        <f>MATCH(J447,'Pay Items'!$K$1:$K$647,0)</f>
        <v>529</v>
      </c>
      <c r="L447" s="17" t="str">
        <f t="shared" ca="1" si="85"/>
        <v>F0</v>
      </c>
      <c r="M447" s="17" t="str">
        <f t="shared" ca="1" si="86"/>
        <v>C2</v>
      </c>
      <c r="N447" s="17" t="str">
        <f t="shared" ca="1" si="87"/>
        <v>C2</v>
      </c>
    </row>
    <row r="448" spans="1:14" s="188" customFormat="1" ht="39.950000000000003" customHeight="1" x14ac:dyDescent="0.2">
      <c r="A448" s="194" t="s">
        <v>84</v>
      </c>
      <c r="B448" s="195" t="s">
        <v>1704</v>
      </c>
      <c r="C448" s="218" t="s">
        <v>711</v>
      </c>
      <c r="D448" s="197" t="s">
        <v>11</v>
      </c>
      <c r="E448" s="198"/>
      <c r="F448" s="192" t="s">
        <v>173</v>
      </c>
      <c r="G448" s="193"/>
      <c r="H448" s="193"/>
      <c r="I448" s="24" t="str">
        <f t="shared" ca="1" si="84"/>
        <v>LOCKED</v>
      </c>
      <c r="J448" s="15" t="str">
        <f t="shared" si="89"/>
        <v>E042Connecting New Sewer Service to Existing Sewer ServiceCW 2130-R12</v>
      </c>
      <c r="K448" s="16">
        <f>MATCH(J448,'Pay Items'!$K$1:$K$647,0)</f>
        <v>546</v>
      </c>
      <c r="L448" s="17" t="str">
        <f t="shared" ca="1" si="85"/>
        <v>G</v>
      </c>
      <c r="M448" s="17" t="str">
        <f t="shared" ca="1" si="86"/>
        <v>C2</v>
      </c>
      <c r="N448" s="17" t="str">
        <f t="shared" ca="1" si="87"/>
        <v>C2</v>
      </c>
    </row>
    <row r="449" spans="1:14" s="188" customFormat="1" ht="30.2" customHeight="1" x14ac:dyDescent="0.2">
      <c r="A449" s="194" t="s">
        <v>85</v>
      </c>
      <c r="B449" s="203" t="s">
        <v>338</v>
      </c>
      <c r="C449" s="218" t="s">
        <v>1675</v>
      </c>
      <c r="D449" s="197"/>
      <c r="E449" s="198" t="s">
        <v>181</v>
      </c>
      <c r="F449" s="212">
        <v>2</v>
      </c>
      <c r="G449" s="200"/>
      <c r="H449" s="201">
        <f t="shared" ref="H449:H450" si="97">ROUND(G449*F449,2)</f>
        <v>0</v>
      </c>
      <c r="I449" s="24" t="str">
        <f t="shared" ca="1" si="84"/>
        <v/>
      </c>
      <c r="J449" s="15" t="str">
        <f t="shared" si="89"/>
        <v>E043250 mm PVCeach</v>
      </c>
      <c r="K449" s="16" t="e">
        <f>MATCH(J449,'Pay Items'!$K$1:$K$647,0)</f>
        <v>#N/A</v>
      </c>
      <c r="L449" s="17" t="str">
        <f t="shared" ca="1" si="85"/>
        <v>F0</v>
      </c>
      <c r="M449" s="17" t="str">
        <f t="shared" ca="1" si="86"/>
        <v>C2</v>
      </c>
      <c r="N449" s="17" t="str">
        <f t="shared" ca="1" si="87"/>
        <v>C2</v>
      </c>
    </row>
    <row r="450" spans="1:14" s="188" customFormat="1" ht="30" customHeight="1" x14ac:dyDescent="0.2">
      <c r="A450" s="194" t="s">
        <v>0</v>
      </c>
      <c r="B450" s="195" t="s">
        <v>1705</v>
      </c>
      <c r="C450" s="196" t="s">
        <v>1</v>
      </c>
      <c r="D450" s="197" t="s">
        <v>1562</v>
      </c>
      <c r="E450" s="198" t="s">
        <v>181</v>
      </c>
      <c r="F450" s="212">
        <v>7</v>
      </c>
      <c r="G450" s="200"/>
      <c r="H450" s="201">
        <f t="shared" si="97"/>
        <v>0</v>
      </c>
      <c r="I450" s="24" t="str">
        <f t="shared" ca="1" si="84"/>
        <v/>
      </c>
      <c r="J450" s="15" t="str">
        <f t="shared" si="89"/>
        <v>E050ACatch Basin CleaningCW 2140-R5each</v>
      </c>
      <c r="K450" s="16">
        <f>MATCH(J450,'Pay Items'!$K$1:$K$647,0)</f>
        <v>555</v>
      </c>
      <c r="L450" s="17" t="str">
        <f t="shared" ca="1" si="85"/>
        <v>F0</v>
      </c>
      <c r="M450" s="17" t="str">
        <f t="shared" ca="1" si="86"/>
        <v>C2</v>
      </c>
      <c r="N450" s="17" t="str">
        <f t="shared" ca="1" si="87"/>
        <v>C2</v>
      </c>
    </row>
    <row r="451" spans="1:14" s="188" customFormat="1" ht="30.2" customHeight="1" x14ac:dyDescent="0.2">
      <c r="A451" s="182"/>
      <c r="B451" s="219"/>
      <c r="C451" s="206" t="s">
        <v>201</v>
      </c>
      <c r="D451" s="207"/>
      <c r="E451" s="214"/>
      <c r="F451" s="192" t="s">
        <v>173</v>
      </c>
      <c r="G451" s="193"/>
      <c r="H451" s="193"/>
      <c r="I451" s="24" t="str">
        <f t="shared" ca="1" si="84"/>
        <v>LOCKED</v>
      </c>
      <c r="J451" s="15" t="str">
        <f t="shared" si="89"/>
        <v>ADJUSTMENTS</v>
      </c>
      <c r="K451" s="16">
        <f>MATCH(J451,'Pay Items'!$K$1:$K$647,0)</f>
        <v>587</v>
      </c>
      <c r="L451" s="17" t="str">
        <f t="shared" ca="1" si="85"/>
        <v>G</v>
      </c>
      <c r="M451" s="17" t="str">
        <f t="shared" ca="1" si="86"/>
        <v>C2</v>
      </c>
      <c r="N451" s="17" t="str">
        <f t="shared" ca="1" si="87"/>
        <v>C2</v>
      </c>
    </row>
    <row r="452" spans="1:14" s="188" customFormat="1" ht="39.950000000000003" customHeight="1" x14ac:dyDescent="0.2">
      <c r="A452" s="194" t="s">
        <v>230</v>
      </c>
      <c r="B452" s="195" t="s">
        <v>1706</v>
      </c>
      <c r="C452" s="217" t="s">
        <v>1042</v>
      </c>
      <c r="D452" s="216" t="s">
        <v>1041</v>
      </c>
      <c r="E452" s="198" t="s">
        <v>181</v>
      </c>
      <c r="F452" s="212">
        <v>12</v>
      </c>
      <c r="G452" s="200"/>
      <c r="H452" s="201">
        <f>ROUND(G452*F452,2)</f>
        <v>0</v>
      </c>
      <c r="I452" s="24" t="str">
        <f t="shared" ca="1" si="84"/>
        <v/>
      </c>
      <c r="J452" s="15" t="str">
        <f t="shared" si="89"/>
        <v>F001Adjustment of Manholes/Catch Basins FramesCW 3210-R8each</v>
      </c>
      <c r="K452" s="16">
        <f>MATCH(J452,'Pay Items'!$K$1:$K$647,0)</f>
        <v>588</v>
      </c>
      <c r="L452" s="17" t="str">
        <f t="shared" ca="1" si="85"/>
        <v>F0</v>
      </c>
      <c r="M452" s="17" t="str">
        <f t="shared" ca="1" si="86"/>
        <v>C2</v>
      </c>
      <c r="N452" s="17" t="str">
        <f t="shared" ca="1" si="87"/>
        <v>C2</v>
      </c>
    </row>
    <row r="453" spans="1:14" s="188" customFormat="1" ht="30.2" customHeight="1" x14ac:dyDescent="0.2">
      <c r="A453" s="194" t="s">
        <v>231</v>
      </c>
      <c r="B453" s="195" t="s">
        <v>1707</v>
      </c>
      <c r="C453" s="196" t="s">
        <v>669</v>
      </c>
      <c r="D453" s="197" t="s">
        <v>11</v>
      </c>
      <c r="E453" s="198"/>
      <c r="F453" s="192" t="s">
        <v>173</v>
      </c>
      <c r="G453" s="193"/>
      <c r="H453" s="193"/>
      <c r="I453" s="24" t="str">
        <f t="shared" ca="1" si="84"/>
        <v>LOCKED</v>
      </c>
      <c r="J453" s="15" t="str">
        <f t="shared" si="89"/>
        <v>F002Replacing Existing RisersCW 2130-R12</v>
      </c>
      <c r="K453" s="16">
        <f>MATCH(J453,'Pay Items'!$K$1:$K$647,0)</f>
        <v>589</v>
      </c>
      <c r="L453" s="17" t="str">
        <f t="shared" ca="1" si="85"/>
        <v>G</v>
      </c>
      <c r="M453" s="17" t="str">
        <f t="shared" ca="1" si="86"/>
        <v>C2</v>
      </c>
      <c r="N453" s="17" t="str">
        <f t="shared" ca="1" si="87"/>
        <v>C2</v>
      </c>
    </row>
    <row r="454" spans="1:14" s="188" customFormat="1" ht="30.2" customHeight="1" x14ac:dyDescent="0.2">
      <c r="A454" s="194" t="s">
        <v>670</v>
      </c>
      <c r="B454" s="203" t="s">
        <v>338</v>
      </c>
      <c r="C454" s="196" t="s">
        <v>680</v>
      </c>
      <c r="D454" s="197"/>
      <c r="E454" s="198" t="s">
        <v>183</v>
      </c>
      <c r="F454" s="221">
        <v>0.6</v>
      </c>
      <c r="G454" s="200"/>
      <c r="H454" s="201">
        <f>ROUND(G454*F454,2)</f>
        <v>0</v>
      </c>
      <c r="I454" s="24" t="str">
        <f t="shared" ref="I454:I517" ca="1" si="98">IF(CELL("protect",$G454)=1, "LOCKED", "")</f>
        <v/>
      </c>
      <c r="J454" s="15" t="str">
        <f t="shared" si="89"/>
        <v>F002APre-cast Concrete Risersvert. m</v>
      </c>
      <c r="K454" s="16">
        <f>MATCH(J454,'Pay Items'!$K$1:$K$647,0)</f>
        <v>590</v>
      </c>
      <c r="L454" s="17" t="str">
        <f t="shared" ref="L454:L517" ca="1" si="99">CELL("format",$F454)</f>
        <v>F1</v>
      </c>
      <c r="M454" s="17" t="str">
        <f t="shared" ref="M454:M517" ca="1" si="100">CELL("format",$G454)</f>
        <v>C2</v>
      </c>
      <c r="N454" s="17" t="str">
        <f t="shared" ref="N454:N517" ca="1" si="101">CELL("format",$H454)</f>
        <v>C2</v>
      </c>
    </row>
    <row r="455" spans="1:14" s="188" customFormat="1" ht="30.2" customHeight="1" x14ac:dyDescent="0.2">
      <c r="A455" s="194" t="s">
        <v>232</v>
      </c>
      <c r="B455" s="195" t="s">
        <v>1708</v>
      </c>
      <c r="C455" s="217" t="s">
        <v>1198</v>
      </c>
      <c r="D455" s="216" t="s">
        <v>1041</v>
      </c>
      <c r="E455" s="198"/>
      <c r="F455" s="192" t="s">
        <v>173</v>
      </c>
      <c r="G455" s="193"/>
      <c r="H455" s="193"/>
      <c r="I455" s="24" t="str">
        <f t="shared" ca="1" si="98"/>
        <v>LOCKED</v>
      </c>
      <c r="J455" s="15" t="str">
        <f t="shared" ref="J455:J518" si="102">CLEAN(CONCATENATE(TRIM($A455),TRIM($C455),IF(LEFT($D455)&lt;&gt;"E",TRIM($D455),),TRIM($E455)))</f>
        <v>F003Lifter Rings (AP-010)CW 3210-R8</v>
      </c>
      <c r="K455" s="16">
        <f>MATCH(J455,'Pay Items'!$K$1:$K$647,0)</f>
        <v>593</v>
      </c>
      <c r="L455" s="17" t="str">
        <f t="shared" ca="1" si="99"/>
        <v>G</v>
      </c>
      <c r="M455" s="17" t="str">
        <f t="shared" ca="1" si="100"/>
        <v>C2</v>
      </c>
      <c r="N455" s="17" t="str">
        <f t="shared" ca="1" si="101"/>
        <v>C2</v>
      </c>
    </row>
    <row r="456" spans="1:14" s="188" customFormat="1" ht="30.2" customHeight="1" x14ac:dyDescent="0.2">
      <c r="A456" s="194" t="s">
        <v>234</v>
      </c>
      <c r="B456" s="203" t="s">
        <v>338</v>
      </c>
      <c r="C456" s="196" t="s">
        <v>864</v>
      </c>
      <c r="D456" s="197"/>
      <c r="E456" s="198" t="s">
        <v>181</v>
      </c>
      <c r="F456" s="212">
        <v>1</v>
      </c>
      <c r="G456" s="200"/>
      <c r="H456" s="201">
        <f t="shared" ref="H456:H460" si="103">ROUND(G456*F456,2)</f>
        <v>0</v>
      </c>
      <c r="I456" s="24" t="str">
        <f t="shared" ca="1" si="98"/>
        <v/>
      </c>
      <c r="J456" s="15" t="str">
        <f t="shared" si="102"/>
        <v>F00551 mmeach</v>
      </c>
      <c r="K456" s="16">
        <f>MATCH(J456,'Pay Items'!$K$1:$K$647,0)</f>
        <v>595</v>
      </c>
      <c r="L456" s="17" t="str">
        <f t="shared" ca="1" si="99"/>
        <v>F0</v>
      </c>
      <c r="M456" s="17" t="str">
        <f t="shared" ca="1" si="100"/>
        <v>C2</v>
      </c>
      <c r="N456" s="17" t="str">
        <f t="shared" ca="1" si="101"/>
        <v>C2</v>
      </c>
    </row>
    <row r="457" spans="1:14" s="188" customFormat="1" ht="30.2" customHeight="1" x14ac:dyDescent="0.2">
      <c r="A457" s="194" t="s">
        <v>237</v>
      </c>
      <c r="B457" s="195" t="s">
        <v>1709</v>
      </c>
      <c r="C457" s="196" t="s">
        <v>585</v>
      </c>
      <c r="D457" s="216" t="s">
        <v>1041</v>
      </c>
      <c r="E457" s="198" t="s">
        <v>181</v>
      </c>
      <c r="F457" s="212">
        <v>6</v>
      </c>
      <c r="G457" s="200"/>
      <c r="H457" s="201">
        <f t="shared" si="103"/>
        <v>0</v>
      </c>
      <c r="I457" s="24" t="str">
        <f t="shared" ca="1" si="98"/>
        <v/>
      </c>
      <c r="J457" s="15" t="str">
        <f t="shared" si="102"/>
        <v>F009Adjustment of Valve BoxesCW 3210-R8each</v>
      </c>
      <c r="K457" s="16">
        <f>MATCH(J457,'Pay Items'!$K$1:$K$647,0)</f>
        <v>598</v>
      </c>
      <c r="L457" s="17" t="str">
        <f t="shared" ca="1" si="99"/>
        <v>F0</v>
      </c>
      <c r="M457" s="17" t="str">
        <f t="shared" ca="1" si="100"/>
        <v>C2</v>
      </c>
      <c r="N457" s="17" t="str">
        <f t="shared" ca="1" si="101"/>
        <v>C2</v>
      </c>
    </row>
    <row r="458" spans="1:14" s="188" customFormat="1" ht="30.2" customHeight="1" x14ac:dyDescent="0.2">
      <c r="A458" s="194" t="s">
        <v>445</v>
      </c>
      <c r="B458" s="195" t="s">
        <v>1710</v>
      </c>
      <c r="C458" s="196" t="s">
        <v>587</v>
      </c>
      <c r="D458" s="216" t="s">
        <v>1041</v>
      </c>
      <c r="E458" s="198" t="s">
        <v>181</v>
      </c>
      <c r="F458" s="212">
        <v>3</v>
      </c>
      <c r="G458" s="200"/>
      <c r="H458" s="201">
        <f t="shared" si="103"/>
        <v>0</v>
      </c>
      <c r="I458" s="24" t="str">
        <f t="shared" ca="1" si="98"/>
        <v/>
      </c>
      <c r="J458" s="15" t="str">
        <f t="shared" si="102"/>
        <v>F010Valve Box ExtensionsCW 3210-R8each</v>
      </c>
      <c r="K458" s="16">
        <f>MATCH(J458,'Pay Items'!$K$1:$K$647,0)</f>
        <v>599</v>
      </c>
      <c r="L458" s="17" t="str">
        <f t="shared" ca="1" si="99"/>
        <v>F0</v>
      </c>
      <c r="M458" s="17" t="str">
        <f t="shared" ca="1" si="100"/>
        <v>C2</v>
      </c>
      <c r="N458" s="17" t="str">
        <f t="shared" ca="1" si="101"/>
        <v>C2</v>
      </c>
    </row>
    <row r="459" spans="1:14" s="188" customFormat="1" ht="30.2" customHeight="1" x14ac:dyDescent="0.2">
      <c r="A459" s="194" t="s">
        <v>238</v>
      </c>
      <c r="B459" s="195" t="s">
        <v>1711</v>
      </c>
      <c r="C459" s="196" t="s">
        <v>586</v>
      </c>
      <c r="D459" s="216" t="s">
        <v>1041</v>
      </c>
      <c r="E459" s="198" t="s">
        <v>181</v>
      </c>
      <c r="F459" s="212">
        <v>2</v>
      </c>
      <c r="G459" s="200"/>
      <c r="H459" s="201">
        <f t="shared" si="103"/>
        <v>0</v>
      </c>
      <c r="I459" s="24" t="str">
        <f t="shared" ca="1" si="98"/>
        <v/>
      </c>
      <c r="J459" s="15" t="str">
        <f t="shared" si="102"/>
        <v>F011Adjustment of Curb Stop BoxesCW 3210-R8each</v>
      </c>
      <c r="K459" s="16">
        <f>MATCH(J459,'Pay Items'!$K$1:$K$647,0)</f>
        <v>600</v>
      </c>
      <c r="L459" s="17" t="str">
        <f t="shared" ca="1" si="99"/>
        <v>F0</v>
      </c>
      <c r="M459" s="17" t="str">
        <f t="shared" ca="1" si="100"/>
        <v>C2</v>
      </c>
      <c r="N459" s="17" t="str">
        <f t="shared" ca="1" si="101"/>
        <v>C2</v>
      </c>
    </row>
    <row r="460" spans="1:14" s="188" customFormat="1" ht="30.2" customHeight="1" x14ac:dyDescent="0.2">
      <c r="A460" s="222" t="s">
        <v>241</v>
      </c>
      <c r="B460" s="223" t="s">
        <v>1712</v>
      </c>
      <c r="C460" s="217" t="s">
        <v>588</v>
      </c>
      <c r="D460" s="216" t="s">
        <v>1041</v>
      </c>
      <c r="E460" s="224" t="s">
        <v>181</v>
      </c>
      <c r="F460" s="225">
        <v>1</v>
      </c>
      <c r="G460" s="226"/>
      <c r="H460" s="227">
        <f t="shared" si="103"/>
        <v>0</v>
      </c>
      <c r="I460" s="24" t="str">
        <f t="shared" ca="1" si="98"/>
        <v/>
      </c>
      <c r="J460" s="15" t="str">
        <f t="shared" si="102"/>
        <v>F018Curb Stop ExtensionsCW 3210-R8each</v>
      </c>
      <c r="K460" s="16">
        <f>MATCH(J460,'Pay Items'!$K$1:$K$647,0)</f>
        <v>601</v>
      </c>
      <c r="L460" s="17" t="str">
        <f t="shared" ca="1" si="99"/>
        <v>F0</v>
      </c>
      <c r="M460" s="17" t="str">
        <f t="shared" ca="1" si="100"/>
        <v>C2</v>
      </c>
      <c r="N460" s="17" t="str">
        <f t="shared" ca="1" si="101"/>
        <v>C2</v>
      </c>
    </row>
    <row r="461" spans="1:14" s="188" customFormat="1" ht="30.2" customHeight="1" x14ac:dyDescent="0.2">
      <c r="A461" s="182"/>
      <c r="B461" s="205"/>
      <c r="C461" s="206" t="s">
        <v>202</v>
      </c>
      <c r="D461" s="207"/>
      <c r="E461" s="208"/>
      <c r="F461" s="192" t="s">
        <v>173</v>
      </c>
      <c r="G461" s="193"/>
      <c r="H461" s="193"/>
      <c r="I461" s="24" t="str">
        <f t="shared" ca="1" si="98"/>
        <v>LOCKED</v>
      </c>
      <c r="J461" s="15" t="str">
        <f t="shared" si="102"/>
        <v>LANDSCAPING</v>
      </c>
      <c r="K461" s="16">
        <f>MATCH(J461,'Pay Items'!$K$1:$K$647,0)</f>
        <v>616</v>
      </c>
      <c r="L461" s="17" t="str">
        <f t="shared" ca="1" si="99"/>
        <v>G</v>
      </c>
      <c r="M461" s="17" t="str">
        <f t="shared" ca="1" si="100"/>
        <v>C2</v>
      </c>
      <c r="N461" s="17" t="str">
        <f t="shared" ca="1" si="101"/>
        <v>C2</v>
      </c>
    </row>
    <row r="462" spans="1:14" s="188" customFormat="1" ht="30.2" customHeight="1" x14ac:dyDescent="0.2">
      <c r="A462" s="209" t="s">
        <v>242</v>
      </c>
      <c r="B462" s="195" t="s">
        <v>1713</v>
      </c>
      <c r="C462" s="196" t="s">
        <v>147</v>
      </c>
      <c r="D462" s="197" t="s">
        <v>1513</v>
      </c>
      <c r="E462" s="198"/>
      <c r="F462" s="192" t="s">
        <v>173</v>
      </c>
      <c r="G462" s="193"/>
      <c r="H462" s="193"/>
      <c r="I462" s="24" t="str">
        <f t="shared" ca="1" si="98"/>
        <v>LOCKED</v>
      </c>
      <c r="J462" s="15" t="str">
        <f t="shared" si="102"/>
        <v>G001SoddingCW 3510-R10</v>
      </c>
      <c r="K462" s="16">
        <f>MATCH(J462,'Pay Items'!$K$1:$K$647,0)</f>
        <v>617</v>
      </c>
      <c r="L462" s="17" t="str">
        <f t="shared" ca="1" si="99"/>
        <v>G</v>
      </c>
      <c r="M462" s="17" t="str">
        <f t="shared" ca="1" si="100"/>
        <v>C2</v>
      </c>
      <c r="N462" s="17" t="str">
        <f t="shared" ca="1" si="101"/>
        <v>C2</v>
      </c>
    </row>
    <row r="463" spans="1:14" s="188" customFormat="1" ht="30.2" customHeight="1" x14ac:dyDescent="0.2">
      <c r="A463" s="209" t="s">
        <v>243</v>
      </c>
      <c r="B463" s="203" t="s">
        <v>338</v>
      </c>
      <c r="C463" s="196" t="s">
        <v>867</v>
      </c>
      <c r="D463" s="197"/>
      <c r="E463" s="198" t="s">
        <v>178</v>
      </c>
      <c r="F463" s="199">
        <v>200</v>
      </c>
      <c r="G463" s="200"/>
      <c r="H463" s="201">
        <f>ROUND(G463*F463,2)</f>
        <v>0</v>
      </c>
      <c r="I463" s="24" t="str">
        <f t="shared" ca="1" si="98"/>
        <v/>
      </c>
      <c r="J463" s="15" t="str">
        <f t="shared" si="102"/>
        <v>G002width &lt; 600 mmm²</v>
      </c>
      <c r="K463" s="16">
        <f>MATCH(J463,'Pay Items'!$K$1:$K$647,0)</f>
        <v>618</v>
      </c>
      <c r="L463" s="17" t="str">
        <f t="shared" ca="1" si="99"/>
        <v>F0</v>
      </c>
      <c r="M463" s="17" t="str">
        <f t="shared" ca="1" si="100"/>
        <v>C2</v>
      </c>
      <c r="N463" s="17" t="str">
        <f t="shared" ca="1" si="101"/>
        <v>C2</v>
      </c>
    </row>
    <row r="464" spans="1:14" s="188" customFormat="1" ht="30.2" customHeight="1" x14ac:dyDescent="0.2">
      <c r="A464" s="209" t="s">
        <v>244</v>
      </c>
      <c r="B464" s="203" t="s">
        <v>339</v>
      </c>
      <c r="C464" s="196" t="s">
        <v>868</v>
      </c>
      <c r="D464" s="197"/>
      <c r="E464" s="198" t="s">
        <v>178</v>
      </c>
      <c r="F464" s="199">
        <v>2000</v>
      </c>
      <c r="G464" s="200"/>
      <c r="H464" s="201">
        <f>ROUND(G464*F464,2)</f>
        <v>0</v>
      </c>
      <c r="I464" s="24" t="str">
        <f t="shared" ca="1" si="98"/>
        <v/>
      </c>
      <c r="J464" s="15" t="str">
        <f t="shared" si="102"/>
        <v>G003width &gt; or = 600 mmm²</v>
      </c>
      <c r="K464" s="16">
        <f>MATCH(J464,'Pay Items'!$K$1:$K$647,0)</f>
        <v>619</v>
      </c>
      <c r="L464" s="17" t="str">
        <f t="shared" ca="1" si="99"/>
        <v>F0</v>
      </c>
      <c r="M464" s="17" t="str">
        <f t="shared" ca="1" si="100"/>
        <v>C2</v>
      </c>
      <c r="N464" s="17" t="str">
        <f t="shared" ca="1" si="101"/>
        <v>C2</v>
      </c>
    </row>
    <row r="465" spans="1:14" s="188" customFormat="1" ht="10.5" customHeight="1" x14ac:dyDescent="0.2">
      <c r="A465" s="182"/>
      <c r="B465" s="189"/>
      <c r="C465" s="190"/>
      <c r="D465" s="191"/>
      <c r="E465" s="192"/>
      <c r="F465" s="192"/>
      <c r="G465" s="193"/>
      <c r="H465" s="193"/>
      <c r="I465" s="24" t="str">
        <f t="shared" ca="1" si="98"/>
        <v>LOCKED</v>
      </c>
      <c r="J465" s="15" t="str">
        <f t="shared" si="102"/>
        <v/>
      </c>
      <c r="K465" s="16" t="e">
        <f>MATCH(J465,'Pay Items'!$K$1:$K$647,0)</f>
        <v>#N/A</v>
      </c>
      <c r="L465" s="17" t="str">
        <f t="shared" ca="1" si="99"/>
        <v>G</v>
      </c>
      <c r="M465" s="17" t="str">
        <f t="shared" ca="1" si="100"/>
        <v>C2</v>
      </c>
      <c r="N465" s="17" t="str">
        <f t="shared" ca="1" si="101"/>
        <v>C2</v>
      </c>
    </row>
    <row r="466" spans="1:14" s="188" customFormat="1" ht="39.950000000000003" customHeight="1" thickBot="1" x14ac:dyDescent="0.25">
      <c r="A466" s="236"/>
      <c r="B466" s="235" t="str">
        <f>B369</f>
        <v>F</v>
      </c>
      <c r="C466" s="425" t="str">
        <f>C369</f>
        <v>MAJOR REHABILITATION:  ROGAN DRIVE - BELLAVISTA CRESCENT TO HAMILTON AVENUE</v>
      </c>
      <c r="D466" s="431"/>
      <c r="E466" s="431"/>
      <c r="F466" s="432"/>
      <c r="G466" s="236" t="s">
        <v>1624</v>
      </c>
      <c r="H466" s="236">
        <f>SUM(H369:H465)</f>
        <v>0</v>
      </c>
      <c r="I466" s="24" t="str">
        <f t="shared" ca="1" si="98"/>
        <v>LOCKED</v>
      </c>
      <c r="J466" s="15" t="str">
        <f t="shared" si="102"/>
        <v>MAJOR REHABILITATION: ROGAN DRIVE - BELLAVISTA CRESCENT TO HAMILTON AVENUE</v>
      </c>
      <c r="K466" s="16" t="e">
        <f>MATCH(J466,'Pay Items'!$K$1:$K$647,0)</f>
        <v>#N/A</v>
      </c>
      <c r="L466" s="17" t="str">
        <f t="shared" ca="1" si="99"/>
        <v>G</v>
      </c>
      <c r="M466" s="17" t="str">
        <f t="shared" ca="1" si="100"/>
        <v>C2</v>
      </c>
      <c r="N466" s="17" t="str">
        <f t="shared" ca="1" si="101"/>
        <v>C2</v>
      </c>
    </row>
    <row r="467" spans="1:14" s="188" customFormat="1" ht="39.950000000000003" customHeight="1" thickTop="1" x14ac:dyDescent="0.2">
      <c r="A467" s="185"/>
      <c r="B467" s="186" t="s">
        <v>597</v>
      </c>
      <c r="C467" s="416" t="s">
        <v>1714</v>
      </c>
      <c r="D467" s="417"/>
      <c r="E467" s="417"/>
      <c r="F467" s="418"/>
      <c r="G467" s="185"/>
      <c r="H467" s="187"/>
      <c r="I467" s="24" t="str">
        <f t="shared" ca="1" si="98"/>
        <v>LOCKED</v>
      </c>
      <c r="J467" s="15" t="str">
        <f t="shared" si="102"/>
        <v>THIN BITUMINOUS OVERLAY: CORA AVENUE - MAUREEN STREET TO WHITEGATES CRESCENT</v>
      </c>
      <c r="K467" s="16" t="e">
        <f>MATCH(J467,'Pay Items'!$K$1:$K$647,0)</f>
        <v>#N/A</v>
      </c>
      <c r="L467" s="17" t="str">
        <f t="shared" ca="1" si="99"/>
        <v>G</v>
      </c>
      <c r="M467" s="17" t="str">
        <f t="shared" ca="1" si="100"/>
        <v>C2</v>
      </c>
      <c r="N467" s="17" t="str">
        <f t="shared" ca="1" si="101"/>
        <v>C2</v>
      </c>
    </row>
    <row r="468" spans="1:14" s="188" customFormat="1" ht="30.2" customHeight="1" x14ac:dyDescent="0.2">
      <c r="A468" s="182"/>
      <c r="B468" s="189"/>
      <c r="C468" s="190" t="s">
        <v>196</v>
      </c>
      <c r="D468" s="191"/>
      <c r="E468" s="192" t="s">
        <v>173</v>
      </c>
      <c r="F468" s="192" t="s">
        <v>173</v>
      </c>
      <c r="G468" s="193" t="s">
        <v>173</v>
      </c>
      <c r="H468" s="193"/>
      <c r="I468" s="24" t="str">
        <f t="shared" ca="1" si="98"/>
        <v>LOCKED</v>
      </c>
      <c r="J468" s="15" t="str">
        <f t="shared" si="102"/>
        <v>EARTH AND BASE WORKS</v>
      </c>
      <c r="K468" s="16">
        <f>MATCH(J468,'Pay Items'!$K$1:$K$647,0)</f>
        <v>3</v>
      </c>
      <c r="L468" s="17" t="str">
        <f t="shared" ca="1" si="99"/>
        <v>G</v>
      </c>
      <c r="M468" s="17" t="str">
        <f t="shared" ca="1" si="100"/>
        <v>C2</v>
      </c>
      <c r="N468" s="17" t="str">
        <f t="shared" ca="1" si="101"/>
        <v>C2</v>
      </c>
    </row>
    <row r="469" spans="1:14" s="188" customFormat="1" ht="30.2" customHeight="1" x14ac:dyDescent="0.2">
      <c r="A469" s="194" t="s">
        <v>426</v>
      </c>
      <c r="B469" s="195" t="s">
        <v>145</v>
      </c>
      <c r="C469" s="196" t="s">
        <v>104</v>
      </c>
      <c r="D469" s="197" t="s">
        <v>1273</v>
      </c>
      <c r="E469" s="198" t="s">
        <v>179</v>
      </c>
      <c r="F469" s="199">
        <v>10</v>
      </c>
      <c r="G469" s="200"/>
      <c r="H469" s="201">
        <f t="shared" ref="H469:H471" si="104">ROUND(G469*F469,2)</f>
        <v>0</v>
      </c>
      <c r="I469" s="24" t="str">
        <f t="shared" ca="1" si="98"/>
        <v/>
      </c>
      <c r="J469" s="15" t="str">
        <f t="shared" si="102"/>
        <v>A003ExcavationCW 3110-R22m³</v>
      </c>
      <c r="K469" s="16">
        <f>MATCH(J469,'Pay Items'!$K$1:$K$647,0)</f>
        <v>6</v>
      </c>
      <c r="L469" s="17" t="str">
        <f t="shared" ca="1" si="99"/>
        <v>F0</v>
      </c>
      <c r="M469" s="17" t="str">
        <f t="shared" ca="1" si="100"/>
        <v>C2</v>
      </c>
      <c r="N469" s="17" t="str">
        <f t="shared" ca="1" si="101"/>
        <v>C2</v>
      </c>
    </row>
    <row r="470" spans="1:14" s="188" customFormat="1" ht="39.950000000000003" customHeight="1" x14ac:dyDescent="0.2">
      <c r="A470" s="202" t="s">
        <v>1101</v>
      </c>
      <c r="B470" s="203" t="s">
        <v>338</v>
      </c>
      <c r="C470" s="196" t="s">
        <v>1102</v>
      </c>
      <c r="D470" s="197" t="s">
        <v>173</v>
      </c>
      <c r="E470" s="198" t="s">
        <v>179</v>
      </c>
      <c r="F470" s="199">
        <v>10</v>
      </c>
      <c r="G470" s="200"/>
      <c r="H470" s="201">
        <f t="shared" si="104"/>
        <v>0</v>
      </c>
      <c r="I470" s="24" t="str">
        <f t="shared" ca="1" si="98"/>
        <v/>
      </c>
      <c r="J470" s="15" t="str">
        <f t="shared" si="102"/>
        <v>A010C2Base Course Material - Granular C Recycled Concretem³</v>
      </c>
      <c r="K470" s="16">
        <f>MATCH(J470,'Pay Items'!$K$1:$K$647,0)</f>
        <v>34</v>
      </c>
      <c r="L470" s="17" t="str">
        <f t="shared" ca="1" si="99"/>
        <v>F0</v>
      </c>
      <c r="M470" s="17" t="str">
        <f t="shared" ca="1" si="100"/>
        <v>C2</v>
      </c>
      <c r="N470" s="17" t="str">
        <f t="shared" ca="1" si="101"/>
        <v>C2</v>
      </c>
    </row>
    <row r="471" spans="1:14" s="188" customFormat="1" ht="30.2" customHeight="1" x14ac:dyDescent="0.2">
      <c r="A471" s="194" t="s">
        <v>252</v>
      </c>
      <c r="B471" s="195" t="s">
        <v>146</v>
      </c>
      <c r="C471" s="196" t="s">
        <v>108</v>
      </c>
      <c r="D471" s="197" t="s">
        <v>1273</v>
      </c>
      <c r="E471" s="198" t="s">
        <v>178</v>
      </c>
      <c r="F471" s="199">
        <v>400</v>
      </c>
      <c r="G471" s="200"/>
      <c r="H471" s="201">
        <f t="shared" si="104"/>
        <v>0</v>
      </c>
      <c r="I471" s="24" t="str">
        <f t="shared" ca="1" si="98"/>
        <v/>
      </c>
      <c r="J471" s="15" t="str">
        <f t="shared" si="102"/>
        <v>A012Grading of BoulevardsCW 3110-R22m²</v>
      </c>
      <c r="K471" s="16">
        <f>MATCH(J471,'Pay Items'!$K$1:$K$647,0)</f>
        <v>37</v>
      </c>
      <c r="L471" s="17" t="str">
        <f t="shared" ca="1" si="99"/>
        <v>F0</v>
      </c>
      <c r="M471" s="17" t="str">
        <f t="shared" ca="1" si="100"/>
        <v>C2</v>
      </c>
      <c r="N471" s="17" t="str">
        <f t="shared" ca="1" si="101"/>
        <v>C2</v>
      </c>
    </row>
    <row r="472" spans="1:14" s="188" customFormat="1" ht="30.2" customHeight="1" x14ac:dyDescent="0.2">
      <c r="A472" s="182"/>
      <c r="B472" s="205"/>
      <c r="C472" s="206" t="s">
        <v>1612</v>
      </c>
      <c r="D472" s="207"/>
      <c r="E472" s="208"/>
      <c r="F472" s="192" t="s">
        <v>173</v>
      </c>
      <c r="G472" s="193"/>
      <c r="H472" s="193"/>
      <c r="I472" s="24" t="str">
        <f t="shared" ca="1" si="98"/>
        <v>LOCKED</v>
      </c>
      <c r="J472" s="15" t="str">
        <f t="shared" si="102"/>
        <v>ROADWORKS - REMOVALS/RENEWALS</v>
      </c>
      <c r="K472" s="16" t="e">
        <f>MATCH(J472,'Pay Items'!$K$1:$K$647,0)</f>
        <v>#N/A</v>
      </c>
      <c r="L472" s="17" t="str">
        <f t="shared" ca="1" si="99"/>
        <v>G</v>
      </c>
      <c r="M472" s="17" t="str">
        <f t="shared" ca="1" si="100"/>
        <v>C2</v>
      </c>
      <c r="N472" s="17" t="str">
        <f t="shared" ca="1" si="101"/>
        <v>C2</v>
      </c>
    </row>
    <row r="473" spans="1:14" s="188" customFormat="1" ht="30.2" customHeight="1" x14ac:dyDescent="0.2">
      <c r="A473" s="209" t="s">
        <v>359</v>
      </c>
      <c r="B473" s="195" t="s">
        <v>853</v>
      </c>
      <c r="C473" s="196" t="s">
        <v>304</v>
      </c>
      <c r="D473" s="197" t="s">
        <v>1273</v>
      </c>
      <c r="E473" s="198"/>
      <c r="F473" s="192" t="s">
        <v>173</v>
      </c>
      <c r="G473" s="193"/>
      <c r="H473" s="193"/>
      <c r="I473" s="24" t="str">
        <f t="shared" ca="1" si="98"/>
        <v>LOCKED</v>
      </c>
      <c r="J473" s="15" t="str">
        <f t="shared" si="102"/>
        <v>B001Pavement RemovalCW 3110-R22</v>
      </c>
      <c r="K473" s="16">
        <f>MATCH(J473,'Pay Items'!$K$1:$K$647,0)</f>
        <v>69</v>
      </c>
      <c r="L473" s="17" t="str">
        <f t="shared" ca="1" si="99"/>
        <v>G</v>
      </c>
      <c r="M473" s="17" t="str">
        <f t="shared" ca="1" si="100"/>
        <v>C2</v>
      </c>
      <c r="N473" s="17" t="str">
        <f t="shared" ca="1" si="101"/>
        <v>C2</v>
      </c>
    </row>
    <row r="474" spans="1:14" s="188" customFormat="1" ht="30.2" customHeight="1" x14ac:dyDescent="0.2">
      <c r="A474" s="209" t="s">
        <v>262</v>
      </c>
      <c r="B474" s="203" t="s">
        <v>338</v>
      </c>
      <c r="C474" s="196" t="s">
        <v>306</v>
      </c>
      <c r="D474" s="197" t="s">
        <v>173</v>
      </c>
      <c r="E474" s="198" t="s">
        <v>178</v>
      </c>
      <c r="F474" s="199">
        <v>30</v>
      </c>
      <c r="G474" s="200"/>
      <c r="H474" s="201">
        <f>ROUND(G474*F474,2)</f>
        <v>0</v>
      </c>
      <c r="I474" s="24" t="str">
        <f t="shared" ca="1" si="98"/>
        <v/>
      </c>
      <c r="J474" s="15" t="str">
        <f t="shared" si="102"/>
        <v>B003Asphalt Pavementm²</v>
      </c>
      <c r="K474" s="16">
        <f>MATCH(J474,'Pay Items'!$K$1:$K$647,0)</f>
        <v>71</v>
      </c>
      <c r="L474" s="17" t="str">
        <f t="shared" ca="1" si="99"/>
        <v>F0</v>
      </c>
      <c r="M474" s="17" t="str">
        <f t="shared" ca="1" si="100"/>
        <v>C2</v>
      </c>
      <c r="N474" s="17" t="str">
        <f t="shared" ca="1" si="101"/>
        <v>C2</v>
      </c>
    </row>
    <row r="475" spans="1:14" s="188" customFormat="1" ht="30.2" customHeight="1" x14ac:dyDescent="0.2">
      <c r="A475" s="209" t="s">
        <v>263</v>
      </c>
      <c r="B475" s="195" t="s">
        <v>1715</v>
      </c>
      <c r="C475" s="196" t="s">
        <v>448</v>
      </c>
      <c r="D475" s="197" t="s">
        <v>2141</v>
      </c>
      <c r="E475" s="198"/>
      <c r="F475" s="192" t="s">
        <v>173</v>
      </c>
      <c r="G475" s="193"/>
      <c r="H475" s="193"/>
      <c r="I475" s="24" t="str">
        <f t="shared" ca="1" si="98"/>
        <v>LOCKED</v>
      </c>
      <c r="J475" s="15" t="str">
        <f t="shared" si="102"/>
        <v>B004Slab ReplacementCW 3230-R8, E10, E15</v>
      </c>
      <c r="K475" s="16" t="e">
        <f>MATCH(J475,'Pay Items'!$K$1:$K$647,0)</f>
        <v>#N/A</v>
      </c>
      <c r="L475" s="17" t="str">
        <f t="shared" ca="1" si="99"/>
        <v>G</v>
      </c>
      <c r="M475" s="17" t="str">
        <f t="shared" ca="1" si="100"/>
        <v>C2</v>
      </c>
      <c r="N475" s="17" t="str">
        <f t="shared" ca="1" si="101"/>
        <v>C2</v>
      </c>
    </row>
    <row r="476" spans="1:14" s="188" customFormat="1" ht="39.950000000000003" customHeight="1" x14ac:dyDescent="0.2">
      <c r="A476" s="209" t="s">
        <v>270</v>
      </c>
      <c r="B476" s="203" t="s">
        <v>338</v>
      </c>
      <c r="C476" s="196" t="s">
        <v>1613</v>
      </c>
      <c r="D476" s="197" t="s">
        <v>173</v>
      </c>
      <c r="E476" s="198" t="s">
        <v>178</v>
      </c>
      <c r="F476" s="199">
        <v>80</v>
      </c>
      <c r="G476" s="200"/>
      <c r="H476" s="201">
        <f>ROUND(G476*F476,2)</f>
        <v>0</v>
      </c>
      <c r="I476" s="24" t="str">
        <f t="shared" ca="1" si="98"/>
        <v/>
      </c>
      <c r="J476" s="15" t="str">
        <f t="shared" si="102"/>
        <v>B014150 mm Type 2 Concrete Pavement (Reinforced)m²</v>
      </c>
      <c r="K476" s="16" t="e">
        <f>MATCH(J476,'Pay Items'!$K$1:$K$647,0)</f>
        <v>#N/A</v>
      </c>
      <c r="L476" s="17" t="str">
        <f t="shared" ca="1" si="99"/>
        <v>F0</v>
      </c>
      <c r="M476" s="17" t="str">
        <f t="shared" ca="1" si="100"/>
        <v>C2</v>
      </c>
      <c r="N476" s="17" t="str">
        <f t="shared" ca="1" si="101"/>
        <v>C2</v>
      </c>
    </row>
    <row r="477" spans="1:14" s="188" customFormat="1" ht="30.2" customHeight="1" x14ac:dyDescent="0.2">
      <c r="A477" s="209" t="s">
        <v>272</v>
      </c>
      <c r="B477" s="195" t="s">
        <v>1716</v>
      </c>
      <c r="C477" s="196" t="s">
        <v>449</v>
      </c>
      <c r="D477" s="197" t="s">
        <v>2142</v>
      </c>
      <c r="E477" s="198"/>
      <c r="F477" s="192" t="s">
        <v>173</v>
      </c>
      <c r="G477" s="193"/>
      <c r="H477" s="193"/>
      <c r="I477" s="24" t="str">
        <f t="shared" ca="1" si="98"/>
        <v>LOCKED</v>
      </c>
      <c r="J477" s="15" t="str">
        <f t="shared" si="102"/>
        <v>B017Partial Slab PatchesCW 3230-R8, E15</v>
      </c>
      <c r="K477" s="16" t="e">
        <f>MATCH(J477,'Pay Items'!$K$1:$K$647,0)</f>
        <v>#N/A</v>
      </c>
      <c r="L477" s="17" t="str">
        <f t="shared" ca="1" si="99"/>
        <v>G</v>
      </c>
      <c r="M477" s="17" t="str">
        <f t="shared" ca="1" si="100"/>
        <v>C2</v>
      </c>
      <c r="N477" s="17" t="str">
        <f t="shared" ca="1" si="101"/>
        <v>C2</v>
      </c>
    </row>
    <row r="478" spans="1:14" s="188" customFormat="1" ht="39.950000000000003" customHeight="1" x14ac:dyDescent="0.2">
      <c r="A478" s="209" t="s">
        <v>285</v>
      </c>
      <c r="B478" s="203" t="s">
        <v>338</v>
      </c>
      <c r="C478" s="196" t="s">
        <v>1614</v>
      </c>
      <c r="D478" s="197" t="s">
        <v>173</v>
      </c>
      <c r="E478" s="198" t="s">
        <v>178</v>
      </c>
      <c r="F478" s="199">
        <v>5</v>
      </c>
      <c r="G478" s="200"/>
      <c r="H478" s="201">
        <f t="shared" ref="H478:H480" si="105">ROUND(G478*F478,2)</f>
        <v>0</v>
      </c>
      <c r="I478" s="24" t="str">
        <f t="shared" ca="1" si="98"/>
        <v/>
      </c>
      <c r="J478" s="15" t="str">
        <f t="shared" si="102"/>
        <v>B030150 mm Type 2 Concrete Pavement (Type A)m²</v>
      </c>
      <c r="K478" s="16" t="e">
        <f>MATCH(J478,'Pay Items'!$K$1:$K$647,0)</f>
        <v>#N/A</v>
      </c>
      <c r="L478" s="17" t="str">
        <f t="shared" ca="1" si="99"/>
        <v>F0</v>
      </c>
      <c r="M478" s="17" t="str">
        <f t="shared" ca="1" si="100"/>
        <v>C2</v>
      </c>
      <c r="N478" s="17" t="str">
        <f t="shared" ca="1" si="101"/>
        <v>C2</v>
      </c>
    </row>
    <row r="479" spans="1:14" s="188" customFormat="1" ht="39.950000000000003" customHeight="1" x14ac:dyDescent="0.2">
      <c r="A479" s="209" t="s">
        <v>286</v>
      </c>
      <c r="B479" s="203" t="s">
        <v>339</v>
      </c>
      <c r="C479" s="196" t="s">
        <v>1615</v>
      </c>
      <c r="D479" s="197" t="s">
        <v>173</v>
      </c>
      <c r="E479" s="198" t="s">
        <v>178</v>
      </c>
      <c r="F479" s="199">
        <v>10</v>
      </c>
      <c r="G479" s="200"/>
      <c r="H479" s="201">
        <f t="shared" si="105"/>
        <v>0</v>
      </c>
      <c r="I479" s="24" t="str">
        <f t="shared" ca="1" si="98"/>
        <v/>
      </c>
      <c r="J479" s="15" t="str">
        <f t="shared" si="102"/>
        <v>B031150 mm Type 2 Concrete Pavement (Type B)m²</v>
      </c>
      <c r="K479" s="16" t="e">
        <f>MATCH(J479,'Pay Items'!$K$1:$K$647,0)</f>
        <v>#N/A</v>
      </c>
      <c r="L479" s="17" t="str">
        <f t="shared" ca="1" si="99"/>
        <v>F0</v>
      </c>
      <c r="M479" s="17" t="str">
        <f t="shared" ca="1" si="100"/>
        <v>C2</v>
      </c>
      <c r="N479" s="17" t="str">
        <f t="shared" ca="1" si="101"/>
        <v>C2</v>
      </c>
    </row>
    <row r="480" spans="1:14" s="188" customFormat="1" ht="39.950000000000003" customHeight="1" x14ac:dyDescent="0.2">
      <c r="A480" s="209" t="s">
        <v>288</v>
      </c>
      <c r="B480" s="203" t="s">
        <v>340</v>
      </c>
      <c r="C480" s="196" t="s">
        <v>1616</v>
      </c>
      <c r="D480" s="197" t="s">
        <v>173</v>
      </c>
      <c r="E480" s="198" t="s">
        <v>178</v>
      </c>
      <c r="F480" s="199">
        <v>10</v>
      </c>
      <c r="G480" s="200"/>
      <c r="H480" s="201">
        <f t="shared" si="105"/>
        <v>0</v>
      </c>
      <c r="I480" s="24" t="str">
        <f t="shared" ca="1" si="98"/>
        <v/>
      </c>
      <c r="J480" s="15" t="str">
        <f t="shared" si="102"/>
        <v>B033150 mm Type 2 Concrete Pavement (Type D)m²</v>
      </c>
      <c r="K480" s="16" t="e">
        <f>MATCH(J480,'Pay Items'!$K$1:$K$647,0)</f>
        <v>#N/A</v>
      </c>
      <c r="L480" s="17" t="str">
        <f t="shared" ca="1" si="99"/>
        <v>F0</v>
      </c>
      <c r="M480" s="17" t="str">
        <f t="shared" ca="1" si="100"/>
        <v>C2</v>
      </c>
      <c r="N480" s="17" t="str">
        <f t="shared" ca="1" si="101"/>
        <v>C2</v>
      </c>
    </row>
    <row r="481" spans="1:14" s="188" customFormat="1" ht="39.950000000000003" customHeight="1" x14ac:dyDescent="0.2">
      <c r="A481" s="209" t="s">
        <v>748</v>
      </c>
      <c r="B481" s="195" t="s">
        <v>1717</v>
      </c>
      <c r="C481" s="196" t="s">
        <v>561</v>
      </c>
      <c r="D481" s="197" t="s">
        <v>2141</v>
      </c>
      <c r="E481" s="198"/>
      <c r="F481" s="192" t="s">
        <v>173</v>
      </c>
      <c r="G481" s="193"/>
      <c r="H481" s="193"/>
      <c r="I481" s="24" t="str">
        <f t="shared" ca="1" si="98"/>
        <v>LOCKED</v>
      </c>
      <c r="J481" s="15" t="str">
        <f t="shared" si="102"/>
        <v>B064-72Slab Replacement - Early Opening (72 hour)CW 3230-R8, E10, E15</v>
      </c>
      <c r="K481" s="16" t="e">
        <f>MATCH(J481,'Pay Items'!$K$1:$K$647,0)</f>
        <v>#N/A</v>
      </c>
      <c r="L481" s="17" t="str">
        <f t="shared" ca="1" si="99"/>
        <v>G</v>
      </c>
      <c r="M481" s="17" t="str">
        <f t="shared" ca="1" si="100"/>
        <v>C2</v>
      </c>
      <c r="N481" s="17" t="str">
        <f t="shared" ca="1" si="101"/>
        <v>C2</v>
      </c>
    </row>
    <row r="482" spans="1:14" s="188" customFormat="1" ht="39.950000000000003" customHeight="1" x14ac:dyDescent="0.2">
      <c r="A482" s="209" t="s">
        <v>755</v>
      </c>
      <c r="B482" s="203" t="s">
        <v>338</v>
      </c>
      <c r="C482" s="196" t="s">
        <v>1544</v>
      </c>
      <c r="D482" s="197" t="s">
        <v>173</v>
      </c>
      <c r="E482" s="198" t="s">
        <v>178</v>
      </c>
      <c r="F482" s="199">
        <v>25</v>
      </c>
      <c r="G482" s="200"/>
      <c r="H482" s="201">
        <f>ROUND(G482*F482,2)</f>
        <v>0</v>
      </c>
      <c r="I482" s="24" t="str">
        <f t="shared" ca="1" si="98"/>
        <v/>
      </c>
      <c r="J482" s="15" t="str">
        <f t="shared" si="102"/>
        <v>B074-72150 mm Type 4 Concrete Pavement (Reinforced)m²</v>
      </c>
      <c r="K482" s="16">
        <f>MATCH(J482,'Pay Items'!$K$1:$K$647,0)</f>
        <v>131</v>
      </c>
      <c r="L482" s="17" t="str">
        <f t="shared" ca="1" si="99"/>
        <v>F0</v>
      </c>
      <c r="M482" s="17" t="str">
        <f t="shared" ca="1" si="100"/>
        <v>C2</v>
      </c>
      <c r="N482" s="17" t="str">
        <f t="shared" ca="1" si="101"/>
        <v>C2</v>
      </c>
    </row>
    <row r="483" spans="1:14" s="188" customFormat="1" ht="39.950000000000003" customHeight="1" x14ac:dyDescent="0.2">
      <c r="A483" s="209" t="s">
        <v>757</v>
      </c>
      <c r="B483" s="210" t="s">
        <v>1718</v>
      </c>
      <c r="C483" s="196" t="s">
        <v>452</v>
      </c>
      <c r="D483" s="197" t="s">
        <v>2142</v>
      </c>
      <c r="E483" s="198"/>
      <c r="F483" s="192" t="s">
        <v>173</v>
      </c>
      <c r="G483" s="193"/>
      <c r="H483" s="193"/>
      <c r="I483" s="24" t="str">
        <f t="shared" ca="1" si="98"/>
        <v>LOCKED</v>
      </c>
      <c r="J483" s="15" t="str">
        <f t="shared" si="102"/>
        <v>B077-72Partial Slab Patches - Early Opening (72 hour)CW 3230-R8, E15</v>
      </c>
      <c r="K483" s="16" t="e">
        <f>MATCH(J483,'Pay Items'!$K$1:$K$647,0)</f>
        <v>#N/A</v>
      </c>
      <c r="L483" s="17" t="str">
        <f t="shared" ca="1" si="99"/>
        <v>G</v>
      </c>
      <c r="M483" s="17" t="str">
        <f t="shared" ca="1" si="100"/>
        <v>C2</v>
      </c>
      <c r="N483" s="17" t="str">
        <f t="shared" ca="1" si="101"/>
        <v>C2</v>
      </c>
    </row>
    <row r="484" spans="1:14" s="188" customFormat="1" ht="39.950000000000003" customHeight="1" x14ac:dyDescent="0.2">
      <c r="A484" s="209" t="s">
        <v>770</v>
      </c>
      <c r="B484" s="203" t="s">
        <v>338</v>
      </c>
      <c r="C484" s="196" t="s">
        <v>1558</v>
      </c>
      <c r="D484" s="197" t="s">
        <v>173</v>
      </c>
      <c r="E484" s="198" t="s">
        <v>178</v>
      </c>
      <c r="F484" s="199">
        <v>5</v>
      </c>
      <c r="G484" s="200"/>
      <c r="H484" s="201">
        <f t="shared" ref="H484:H486" si="106">ROUND(G484*F484,2)</f>
        <v>0</v>
      </c>
      <c r="I484" s="24" t="str">
        <f t="shared" ca="1" si="98"/>
        <v/>
      </c>
      <c r="J484" s="15" t="str">
        <f t="shared" si="102"/>
        <v>B090-72150 mm Type 4 Concrete Pavement (Type A)m²</v>
      </c>
      <c r="K484" s="16">
        <f>MATCH(J484,'Pay Items'!$K$1:$K$647,0)</f>
        <v>146</v>
      </c>
      <c r="L484" s="17" t="str">
        <f t="shared" ca="1" si="99"/>
        <v>F0</v>
      </c>
      <c r="M484" s="17" t="str">
        <f t="shared" ca="1" si="100"/>
        <v>C2</v>
      </c>
      <c r="N484" s="17" t="str">
        <f t="shared" ca="1" si="101"/>
        <v>C2</v>
      </c>
    </row>
    <row r="485" spans="1:14" s="188" customFormat="1" ht="39.950000000000003" customHeight="1" x14ac:dyDescent="0.2">
      <c r="A485" s="209" t="s">
        <v>771</v>
      </c>
      <c r="B485" s="203" t="s">
        <v>339</v>
      </c>
      <c r="C485" s="196" t="s">
        <v>1559</v>
      </c>
      <c r="D485" s="197" t="s">
        <v>173</v>
      </c>
      <c r="E485" s="198" t="s">
        <v>178</v>
      </c>
      <c r="F485" s="199">
        <v>10</v>
      </c>
      <c r="G485" s="200"/>
      <c r="H485" s="201">
        <f t="shared" si="106"/>
        <v>0</v>
      </c>
      <c r="I485" s="24" t="str">
        <f t="shared" ca="1" si="98"/>
        <v/>
      </c>
      <c r="J485" s="15" t="str">
        <f t="shared" si="102"/>
        <v>B091-72150 mm Type 4 Concrete Pavement (Type B)m²</v>
      </c>
      <c r="K485" s="16">
        <f>MATCH(J485,'Pay Items'!$K$1:$K$647,0)</f>
        <v>147</v>
      </c>
      <c r="L485" s="17" t="str">
        <f t="shared" ca="1" si="99"/>
        <v>F0</v>
      </c>
      <c r="M485" s="17" t="str">
        <f t="shared" ca="1" si="100"/>
        <v>C2</v>
      </c>
      <c r="N485" s="17" t="str">
        <f t="shared" ca="1" si="101"/>
        <v>C2</v>
      </c>
    </row>
    <row r="486" spans="1:14" s="188" customFormat="1" ht="39.950000000000003" customHeight="1" x14ac:dyDescent="0.2">
      <c r="A486" s="209" t="s">
        <v>773</v>
      </c>
      <c r="B486" s="203" t="s">
        <v>340</v>
      </c>
      <c r="C486" s="196" t="s">
        <v>1561</v>
      </c>
      <c r="D486" s="197" t="s">
        <v>173</v>
      </c>
      <c r="E486" s="198" t="s">
        <v>178</v>
      </c>
      <c r="F486" s="199">
        <v>10</v>
      </c>
      <c r="G486" s="200"/>
      <c r="H486" s="201">
        <f t="shared" si="106"/>
        <v>0</v>
      </c>
      <c r="I486" s="24" t="str">
        <f t="shared" ca="1" si="98"/>
        <v/>
      </c>
      <c r="J486" s="15" t="str">
        <f t="shared" si="102"/>
        <v>B093-72150 mm Type 4 Concrete Pavement (Type D)m²</v>
      </c>
      <c r="K486" s="16">
        <f>MATCH(J486,'Pay Items'!$K$1:$K$647,0)</f>
        <v>149</v>
      </c>
      <c r="L486" s="17" t="str">
        <f t="shared" ca="1" si="99"/>
        <v>F0</v>
      </c>
      <c r="M486" s="17" t="str">
        <f t="shared" ca="1" si="100"/>
        <v>C2</v>
      </c>
      <c r="N486" s="17" t="str">
        <f t="shared" ca="1" si="101"/>
        <v>C2</v>
      </c>
    </row>
    <row r="487" spans="1:14" s="188" customFormat="1" ht="30.2" customHeight="1" x14ac:dyDescent="0.2">
      <c r="A487" s="209" t="s">
        <v>289</v>
      </c>
      <c r="B487" s="195" t="s">
        <v>1719</v>
      </c>
      <c r="C487" s="196" t="s">
        <v>161</v>
      </c>
      <c r="D487" s="197" t="s">
        <v>903</v>
      </c>
      <c r="E487" s="198"/>
      <c r="F487" s="192" t="s">
        <v>173</v>
      </c>
      <c r="G487" s="193"/>
      <c r="H487" s="193"/>
      <c r="I487" s="24" t="str">
        <f t="shared" ca="1" si="98"/>
        <v>LOCKED</v>
      </c>
      <c r="J487" s="15" t="str">
        <f t="shared" si="102"/>
        <v>B094Drilled DowelsCW 3230-R8</v>
      </c>
      <c r="K487" s="16">
        <f>MATCH(J487,'Pay Items'!$K$1:$K$647,0)</f>
        <v>152</v>
      </c>
      <c r="L487" s="17" t="str">
        <f t="shared" ca="1" si="99"/>
        <v>G</v>
      </c>
      <c r="M487" s="17" t="str">
        <f t="shared" ca="1" si="100"/>
        <v>C2</v>
      </c>
      <c r="N487" s="17" t="str">
        <f t="shared" ca="1" si="101"/>
        <v>C2</v>
      </c>
    </row>
    <row r="488" spans="1:14" s="188" customFormat="1" ht="30.2" customHeight="1" x14ac:dyDescent="0.2">
      <c r="A488" s="209" t="s">
        <v>290</v>
      </c>
      <c r="B488" s="203" t="s">
        <v>338</v>
      </c>
      <c r="C488" s="196" t="s">
        <v>189</v>
      </c>
      <c r="D488" s="197" t="s">
        <v>173</v>
      </c>
      <c r="E488" s="198" t="s">
        <v>181</v>
      </c>
      <c r="F488" s="199">
        <v>70</v>
      </c>
      <c r="G488" s="200"/>
      <c r="H488" s="201">
        <f>ROUND(G488*F488,2)</f>
        <v>0</v>
      </c>
      <c r="I488" s="24" t="str">
        <f t="shared" ca="1" si="98"/>
        <v/>
      </c>
      <c r="J488" s="15" t="str">
        <f t="shared" si="102"/>
        <v>B09519.1 mm Diametereach</v>
      </c>
      <c r="K488" s="16">
        <f>MATCH(J488,'Pay Items'!$K$1:$K$647,0)</f>
        <v>153</v>
      </c>
      <c r="L488" s="17" t="str">
        <f t="shared" ca="1" si="99"/>
        <v>F0</v>
      </c>
      <c r="M488" s="17" t="str">
        <f t="shared" ca="1" si="100"/>
        <v>C2</v>
      </c>
      <c r="N488" s="17" t="str">
        <f t="shared" ca="1" si="101"/>
        <v>C2</v>
      </c>
    </row>
    <row r="489" spans="1:14" s="188" customFormat="1" ht="30.2" customHeight="1" x14ac:dyDescent="0.2">
      <c r="A489" s="209" t="s">
        <v>292</v>
      </c>
      <c r="B489" s="195" t="s">
        <v>1720</v>
      </c>
      <c r="C489" s="196" t="s">
        <v>162</v>
      </c>
      <c r="D489" s="197" t="s">
        <v>903</v>
      </c>
      <c r="E489" s="198"/>
      <c r="F489" s="192" t="s">
        <v>173</v>
      </c>
      <c r="G489" s="193"/>
      <c r="H489" s="193"/>
      <c r="I489" s="24" t="str">
        <f t="shared" ca="1" si="98"/>
        <v>LOCKED</v>
      </c>
      <c r="J489" s="15" t="str">
        <f t="shared" si="102"/>
        <v>B097Drilled Tie BarsCW 3230-R8</v>
      </c>
      <c r="K489" s="16">
        <f>MATCH(J489,'Pay Items'!$K$1:$K$647,0)</f>
        <v>155</v>
      </c>
      <c r="L489" s="17" t="str">
        <f t="shared" ca="1" si="99"/>
        <v>G</v>
      </c>
      <c r="M489" s="17" t="str">
        <f t="shared" ca="1" si="100"/>
        <v>C2</v>
      </c>
      <c r="N489" s="17" t="str">
        <f t="shared" ca="1" si="101"/>
        <v>C2</v>
      </c>
    </row>
    <row r="490" spans="1:14" s="188" customFormat="1" ht="30.2" customHeight="1" x14ac:dyDescent="0.2">
      <c r="A490" s="209" t="s">
        <v>293</v>
      </c>
      <c r="B490" s="203" t="s">
        <v>338</v>
      </c>
      <c r="C490" s="196" t="s">
        <v>187</v>
      </c>
      <c r="D490" s="197" t="s">
        <v>173</v>
      </c>
      <c r="E490" s="198" t="s">
        <v>181</v>
      </c>
      <c r="F490" s="199">
        <v>120</v>
      </c>
      <c r="G490" s="200"/>
      <c r="H490" s="201">
        <f>ROUND(G490*F490,2)</f>
        <v>0</v>
      </c>
      <c r="I490" s="24" t="str">
        <f t="shared" ca="1" si="98"/>
        <v/>
      </c>
      <c r="J490" s="15" t="str">
        <f t="shared" si="102"/>
        <v>B09820 M Deformed Tie Bareach</v>
      </c>
      <c r="K490" s="16">
        <f>MATCH(J490,'Pay Items'!$K$1:$K$647,0)</f>
        <v>157</v>
      </c>
      <c r="L490" s="17" t="str">
        <f t="shared" ca="1" si="99"/>
        <v>F0</v>
      </c>
      <c r="M490" s="17" t="str">
        <f t="shared" ca="1" si="100"/>
        <v>C2</v>
      </c>
      <c r="N490" s="17" t="str">
        <f t="shared" ca="1" si="101"/>
        <v>C2</v>
      </c>
    </row>
    <row r="491" spans="1:14" s="188" customFormat="1" ht="30.2" customHeight="1" x14ac:dyDescent="0.2">
      <c r="A491" s="209" t="s">
        <v>797</v>
      </c>
      <c r="B491" s="195" t="s">
        <v>1721</v>
      </c>
      <c r="C491" s="196" t="s">
        <v>327</v>
      </c>
      <c r="D491" s="197" t="s">
        <v>900</v>
      </c>
      <c r="E491" s="198"/>
      <c r="F491" s="192" t="s">
        <v>173</v>
      </c>
      <c r="G491" s="193"/>
      <c r="H491" s="193"/>
      <c r="I491" s="24" t="str">
        <f t="shared" ca="1" si="98"/>
        <v>LOCKED</v>
      </c>
      <c r="J491" s="15" t="str">
        <f t="shared" si="102"/>
        <v>B126rConcrete Curb RemovalCW 3240-R10</v>
      </c>
      <c r="K491" s="16">
        <f>MATCH(J491,'Pay Items'!$K$1:$K$647,0)</f>
        <v>197</v>
      </c>
      <c r="L491" s="17" t="str">
        <f t="shared" ca="1" si="99"/>
        <v>G</v>
      </c>
      <c r="M491" s="17" t="str">
        <f t="shared" ca="1" si="100"/>
        <v>C2</v>
      </c>
      <c r="N491" s="17" t="str">
        <f t="shared" ca="1" si="101"/>
        <v>C2</v>
      </c>
    </row>
    <row r="492" spans="1:14" s="188" customFormat="1" ht="30.2" customHeight="1" x14ac:dyDescent="0.2">
      <c r="A492" s="209" t="s">
        <v>1123</v>
      </c>
      <c r="B492" s="203" t="s">
        <v>338</v>
      </c>
      <c r="C492" s="196" t="s">
        <v>948</v>
      </c>
      <c r="D492" s="197" t="s">
        <v>173</v>
      </c>
      <c r="E492" s="198" t="s">
        <v>182</v>
      </c>
      <c r="F492" s="199">
        <v>10</v>
      </c>
      <c r="G492" s="200"/>
      <c r="H492" s="201">
        <f t="shared" ref="H492:H493" si="107">ROUND(G492*F492,2)</f>
        <v>0</v>
      </c>
      <c r="I492" s="24" t="str">
        <f t="shared" ca="1" si="98"/>
        <v/>
      </c>
      <c r="J492" s="15" t="str">
        <f t="shared" si="102"/>
        <v>B127rABarrier Integralm</v>
      </c>
      <c r="K492" s="16">
        <f>MATCH(J492,'Pay Items'!$K$1:$K$647,0)</f>
        <v>199</v>
      </c>
      <c r="L492" s="17" t="str">
        <f t="shared" ca="1" si="99"/>
        <v>F0</v>
      </c>
      <c r="M492" s="17" t="str">
        <f t="shared" ca="1" si="100"/>
        <v>C2</v>
      </c>
      <c r="N492" s="17" t="str">
        <f t="shared" ca="1" si="101"/>
        <v>C2</v>
      </c>
    </row>
    <row r="493" spans="1:14" s="188" customFormat="1" ht="30.2" customHeight="1" x14ac:dyDescent="0.2">
      <c r="A493" s="209" t="s">
        <v>802</v>
      </c>
      <c r="B493" s="203" t="s">
        <v>339</v>
      </c>
      <c r="C493" s="196" t="s">
        <v>390</v>
      </c>
      <c r="D493" s="197" t="s">
        <v>334</v>
      </c>
      <c r="E493" s="198" t="s">
        <v>182</v>
      </c>
      <c r="F493" s="199">
        <v>255</v>
      </c>
      <c r="G493" s="200"/>
      <c r="H493" s="201">
        <f t="shared" si="107"/>
        <v>0</v>
      </c>
      <c r="I493" s="24" t="str">
        <f t="shared" ca="1" si="98"/>
        <v/>
      </c>
      <c r="J493" s="15" t="str">
        <f t="shared" si="102"/>
        <v>B131rLip CurbSD-202Cm</v>
      </c>
      <c r="K493" s="16">
        <f>MATCH(J493,'Pay Items'!$K$1:$K$647,0)</f>
        <v>204</v>
      </c>
      <c r="L493" s="17" t="str">
        <f t="shared" ca="1" si="99"/>
        <v>F0</v>
      </c>
      <c r="M493" s="17" t="str">
        <f t="shared" ca="1" si="100"/>
        <v>C2</v>
      </c>
      <c r="N493" s="17" t="str">
        <f t="shared" ca="1" si="101"/>
        <v>C2</v>
      </c>
    </row>
    <row r="494" spans="1:14" s="188" customFormat="1" ht="30.2" customHeight="1" x14ac:dyDescent="0.2">
      <c r="A494" s="209" t="s">
        <v>807</v>
      </c>
      <c r="B494" s="195" t="s">
        <v>1722</v>
      </c>
      <c r="C494" s="196" t="s">
        <v>329</v>
      </c>
      <c r="D494" s="197" t="s">
        <v>2143</v>
      </c>
      <c r="E494" s="198"/>
      <c r="F494" s="192" t="s">
        <v>173</v>
      </c>
      <c r="G494" s="193"/>
      <c r="H494" s="193"/>
      <c r="I494" s="24" t="str">
        <f t="shared" ca="1" si="98"/>
        <v>LOCKED</v>
      </c>
      <c r="J494" s="15" t="str">
        <f t="shared" si="102"/>
        <v>B135iConcrete Curb InstallationCW 3240-R10, E15</v>
      </c>
      <c r="K494" s="16" t="e">
        <f>MATCH(J494,'Pay Items'!$K$1:$K$647,0)</f>
        <v>#N/A</v>
      </c>
      <c r="L494" s="17" t="str">
        <f t="shared" ca="1" si="99"/>
        <v>G</v>
      </c>
      <c r="M494" s="17" t="str">
        <f t="shared" ca="1" si="100"/>
        <v>C2</v>
      </c>
      <c r="N494" s="17" t="str">
        <f t="shared" ca="1" si="101"/>
        <v>C2</v>
      </c>
    </row>
    <row r="495" spans="1:14" s="188" customFormat="1" ht="39.950000000000003" customHeight="1" x14ac:dyDescent="0.2">
      <c r="A495" s="209" t="s">
        <v>1133</v>
      </c>
      <c r="B495" s="203" t="s">
        <v>338</v>
      </c>
      <c r="C495" s="196" t="s">
        <v>1618</v>
      </c>
      <c r="D495" s="197" t="s">
        <v>386</v>
      </c>
      <c r="E495" s="198" t="s">
        <v>182</v>
      </c>
      <c r="F495" s="199">
        <v>10</v>
      </c>
      <c r="G495" s="200"/>
      <c r="H495" s="201">
        <f t="shared" ref="H495:H498" si="108">ROUND(G495*F495,2)</f>
        <v>0</v>
      </c>
      <c r="I495" s="24" t="str">
        <f t="shared" ca="1" si="98"/>
        <v/>
      </c>
      <c r="J495" s="15" t="str">
        <f t="shared" si="102"/>
        <v>B139iAType 2 Concrete Modified Barrier (150 mm reveal ht, Dowelled)SD-203Bm</v>
      </c>
      <c r="K495" s="16" t="e">
        <f>MATCH(J495,'Pay Items'!$K$1:$K$647,0)</f>
        <v>#N/A</v>
      </c>
      <c r="L495" s="17" t="str">
        <f t="shared" ca="1" si="99"/>
        <v>F0</v>
      </c>
      <c r="M495" s="17" t="str">
        <f t="shared" ca="1" si="100"/>
        <v>C2</v>
      </c>
      <c r="N495" s="17" t="str">
        <f t="shared" ca="1" si="101"/>
        <v>C2</v>
      </c>
    </row>
    <row r="496" spans="1:14" s="188" customFormat="1" ht="39.950000000000003" customHeight="1" x14ac:dyDescent="0.2">
      <c r="A496" s="209" t="s">
        <v>822</v>
      </c>
      <c r="B496" s="203" t="s">
        <v>339</v>
      </c>
      <c r="C496" s="196" t="s">
        <v>1619</v>
      </c>
      <c r="D496" s="197" t="s">
        <v>333</v>
      </c>
      <c r="E496" s="198" t="s">
        <v>182</v>
      </c>
      <c r="F496" s="199">
        <v>40</v>
      </c>
      <c r="G496" s="200"/>
      <c r="H496" s="201">
        <f t="shared" si="108"/>
        <v>0</v>
      </c>
      <c r="I496" s="24" t="str">
        <f t="shared" ca="1" si="98"/>
        <v/>
      </c>
      <c r="J496" s="15" t="str">
        <f t="shared" si="102"/>
        <v>B148iType 2 Concrete Lip Curb (40 mm reveal ht, Integral)SD-202Bm</v>
      </c>
      <c r="K496" s="16" t="e">
        <f>MATCH(J496,'Pay Items'!$K$1:$K$647,0)</f>
        <v>#N/A</v>
      </c>
      <c r="L496" s="17" t="str">
        <f t="shared" ca="1" si="99"/>
        <v>F0</v>
      </c>
      <c r="M496" s="17" t="str">
        <f t="shared" ca="1" si="100"/>
        <v>C2</v>
      </c>
      <c r="N496" s="17" t="str">
        <f t="shared" ca="1" si="101"/>
        <v>C2</v>
      </c>
    </row>
    <row r="497" spans="1:14" s="188" customFormat="1" ht="39.950000000000003" customHeight="1" x14ac:dyDescent="0.2">
      <c r="A497" s="209" t="s">
        <v>1142</v>
      </c>
      <c r="B497" s="203" t="s">
        <v>340</v>
      </c>
      <c r="C497" s="196" t="s">
        <v>1620</v>
      </c>
      <c r="D497" s="197" t="s">
        <v>334</v>
      </c>
      <c r="E497" s="198" t="s">
        <v>182</v>
      </c>
      <c r="F497" s="199">
        <v>215</v>
      </c>
      <c r="G497" s="200"/>
      <c r="H497" s="201">
        <f t="shared" si="108"/>
        <v>0</v>
      </c>
      <c r="I497" s="24" t="str">
        <f t="shared" ca="1" si="98"/>
        <v/>
      </c>
      <c r="J497" s="15" t="str">
        <f t="shared" si="102"/>
        <v>B149iAType 2 Concrete Modified Lip Curb (75 mm reveal ht, Dowelled)SD-202Cm</v>
      </c>
      <c r="K497" s="16" t="e">
        <f>MATCH(J497,'Pay Items'!$K$1:$K$647,0)</f>
        <v>#N/A</v>
      </c>
      <c r="L497" s="17" t="str">
        <f t="shared" ca="1" si="99"/>
        <v>F0</v>
      </c>
      <c r="M497" s="17" t="str">
        <f t="shared" ca="1" si="100"/>
        <v>C2</v>
      </c>
      <c r="N497" s="17" t="str">
        <f t="shared" ca="1" si="101"/>
        <v>C2</v>
      </c>
    </row>
    <row r="498" spans="1:14" s="188" customFormat="1" ht="39.950000000000003" customHeight="1" x14ac:dyDescent="0.2">
      <c r="A498" s="209" t="s">
        <v>461</v>
      </c>
      <c r="B498" s="195" t="s">
        <v>1723</v>
      </c>
      <c r="C498" s="196" t="s">
        <v>165</v>
      </c>
      <c r="D498" s="197" t="s">
        <v>714</v>
      </c>
      <c r="E498" s="198" t="s">
        <v>178</v>
      </c>
      <c r="F498" s="199">
        <v>25</v>
      </c>
      <c r="G498" s="200"/>
      <c r="H498" s="201">
        <f t="shared" si="108"/>
        <v>0</v>
      </c>
      <c r="I498" s="24" t="str">
        <f t="shared" ca="1" si="98"/>
        <v/>
      </c>
      <c r="J498" s="15" t="str">
        <f t="shared" si="102"/>
        <v>B189Regrading Existing Interlocking Paving StonesCW 3330-R5m²</v>
      </c>
      <c r="K498" s="16">
        <f>MATCH(J498,'Pay Items'!$K$1:$K$647,0)</f>
        <v>304</v>
      </c>
      <c r="L498" s="17" t="str">
        <f t="shared" ca="1" si="99"/>
        <v>F0</v>
      </c>
      <c r="M498" s="17" t="str">
        <f t="shared" ca="1" si="100"/>
        <v>C2</v>
      </c>
      <c r="N498" s="17" t="str">
        <f t="shared" ca="1" si="101"/>
        <v>C2</v>
      </c>
    </row>
    <row r="499" spans="1:14" s="188" customFormat="1" ht="30.2" customHeight="1" x14ac:dyDescent="0.2">
      <c r="A499" s="209" t="s">
        <v>462</v>
      </c>
      <c r="B499" s="195" t="s">
        <v>1724</v>
      </c>
      <c r="C499" s="196" t="s">
        <v>350</v>
      </c>
      <c r="D499" s="197" t="s">
        <v>2144</v>
      </c>
      <c r="E499" s="198"/>
      <c r="F499" s="192" t="s">
        <v>173</v>
      </c>
      <c r="G499" s="193"/>
      <c r="H499" s="193"/>
      <c r="I499" s="24" t="str">
        <f t="shared" ca="1" si="98"/>
        <v>LOCKED</v>
      </c>
      <c r="J499" s="15" t="str">
        <f t="shared" si="102"/>
        <v>B190Construction of Asphaltic Concrete OverlayCW 3410-R12, E11</v>
      </c>
      <c r="K499" s="16" t="e">
        <f>MATCH(J499,'Pay Items'!$K$1:$K$647,0)</f>
        <v>#N/A</v>
      </c>
      <c r="L499" s="17" t="str">
        <f t="shared" ca="1" si="99"/>
        <v>G</v>
      </c>
      <c r="M499" s="17" t="str">
        <f t="shared" ca="1" si="100"/>
        <v>C2</v>
      </c>
      <c r="N499" s="17" t="str">
        <f t="shared" ca="1" si="101"/>
        <v>C2</v>
      </c>
    </row>
    <row r="500" spans="1:14" s="188" customFormat="1" ht="30.2" customHeight="1" x14ac:dyDescent="0.2">
      <c r="A500" s="209" t="s">
        <v>463</v>
      </c>
      <c r="B500" s="203" t="s">
        <v>338</v>
      </c>
      <c r="C500" s="196" t="s">
        <v>351</v>
      </c>
      <c r="D500" s="197"/>
      <c r="E500" s="198"/>
      <c r="F500" s="192" t="s">
        <v>173</v>
      </c>
      <c r="G500" s="193"/>
      <c r="H500" s="193"/>
      <c r="I500" s="24" t="str">
        <f t="shared" ca="1" si="98"/>
        <v>LOCKED</v>
      </c>
      <c r="J500" s="15" t="str">
        <f t="shared" si="102"/>
        <v>B191Main Line Paving</v>
      </c>
      <c r="K500" s="16">
        <f>MATCH(J500,'Pay Items'!$K$1:$K$647,0)</f>
        <v>306</v>
      </c>
      <c r="L500" s="17" t="str">
        <f t="shared" ca="1" si="99"/>
        <v>G</v>
      </c>
      <c r="M500" s="17" t="str">
        <f t="shared" ca="1" si="100"/>
        <v>C2</v>
      </c>
      <c r="N500" s="17" t="str">
        <f t="shared" ca="1" si="101"/>
        <v>C2</v>
      </c>
    </row>
    <row r="501" spans="1:14" s="188" customFormat="1" ht="30.2" customHeight="1" x14ac:dyDescent="0.2">
      <c r="A501" s="209" t="s">
        <v>1565</v>
      </c>
      <c r="B501" s="211" t="s">
        <v>684</v>
      </c>
      <c r="C501" s="196" t="s">
        <v>1566</v>
      </c>
      <c r="D501" s="197"/>
      <c r="E501" s="198" t="s">
        <v>180</v>
      </c>
      <c r="F501" s="199">
        <v>205</v>
      </c>
      <c r="G501" s="200"/>
      <c r="H501" s="201">
        <f>ROUND(G501*F501,2)</f>
        <v>0</v>
      </c>
      <c r="I501" s="24" t="str">
        <f t="shared" ca="1" si="98"/>
        <v/>
      </c>
      <c r="J501" s="15" t="str">
        <f t="shared" si="102"/>
        <v>B193AType MS1tonne</v>
      </c>
      <c r="K501" s="16">
        <f>MATCH(J501,'Pay Items'!$K$1:$K$647,0)</f>
        <v>309</v>
      </c>
      <c r="L501" s="17" t="str">
        <f t="shared" ca="1" si="99"/>
        <v>F0</v>
      </c>
      <c r="M501" s="17" t="str">
        <f t="shared" ca="1" si="100"/>
        <v>C2</v>
      </c>
      <c r="N501" s="17" t="str">
        <f t="shared" ca="1" si="101"/>
        <v>C2</v>
      </c>
    </row>
    <row r="502" spans="1:14" s="188" customFormat="1" ht="30.2" customHeight="1" x14ac:dyDescent="0.2">
      <c r="A502" s="209" t="s">
        <v>466</v>
      </c>
      <c r="B502" s="203" t="s">
        <v>339</v>
      </c>
      <c r="C502" s="196" t="s">
        <v>352</v>
      </c>
      <c r="D502" s="197"/>
      <c r="E502" s="198"/>
      <c r="F502" s="192" t="s">
        <v>173</v>
      </c>
      <c r="G502" s="193"/>
      <c r="H502" s="193"/>
      <c r="I502" s="24" t="str">
        <f t="shared" ca="1" si="98"/>
        <v>LOCKED</v>
      </c>
      <c r="J502" s="15" t="str">
        <f t="shared" si="102"/>
        <v>B194Tie-ins and Approaches</v>
      </c>
      <c r="K502" s="16">
        <f>MATCH(J502,'Pay Items'!$K$1:$K$647,0)</f>
        <v>311</v>
      </c>
      <c r="L502" s="17" t="str">
        <f t="shared" ca="1" si="99"/>
        <v>G</v>
      </c>
      <c r="M502" s="17" t="str">
        <f t="shared" ca="1" si="100"/>
        <v>C2</v>
      </c>
      <c r="N502" s="17" t="str">
        <f t="shared" ca="1" si="101"/>
        <v>C2</v>
      </c>
    </row>
    <row r="503" spans="1:14" s="188" customFormat="1" ht="30.2" customHeight="1" x14ac:dyDescent="0.2">
      <c r="A503" s="209" t="s">
        <v>1569</v>
      </c>
      <c r="B503" s="211" t="s">
        <v>684</v>
      </c>
      <c r="C503" s="196" t="s">
        <v>1566</v>
      </c>
      <c r="D503" s="197"/>
      <c r="E503" s="198" t="s">
        <v>180</v>
      </c>
      <c r="F503" s="199">
        <v>20</v>
      </c>
      <c r="G503" s="200"/>
      <c r="H503" s="201">
        <f t="shared" ref="H503:H505" si="109">ROUND(G503*F503,2)</f>
        <v>0</v>
      </c>
      <c r="I503" s="24" t="str">
        <f t="shared" ca="1" si="98"/>
        <v/>
      </c>
      <c r="J503" s="15" t="str">
        <f t="shared" si="102"/>
        <v>B195AType MS1tonne</v>
      </c>
      <c r="K503" s="16">
        <f>MATCH(J503,'Pay Items'!$K$1:$K$647,0)</f>
        <v>313</v>
      </c>
      <c r="L503" s="17" t="str">
        <f t="shared" ca="1" si="99"/>
        <v>F0</v>
      </c>
      <c r="M503" s="17" t="str">
        <f t="shared" ca="1" si="100"/>
        <v>C2</v>
      </c>
      <c r="N503" s="17" t="str">
        <f t="shared" ca="1" si="101"/>
        <v>C2</v>
      </c>
    </row>
    <row r="504" spans="1:14" s="188" customFormat="1" ht="30.2" customHeight="1" x14ac:dyDescent="0.2">
      <c r="A504" s="209" t="s">
        <v>557</v>
      </c>
      <c r="B504" s="195" t="s">
        <v>1725</v>
      </c>
      <c r="C504" s="196" t="s">
        <v>1270</v>
      </c>
      <c r="D504" s="197" t="s">
        <v>1400</v>
      </c>
      <c r="E504" s="198"/>
      <c r="F504" s="192" t="s">
        <v>173</v>
      </c>
      <c r="G504" s="193"/>
      <c r="H504" s="193"/>
      <c r="I504" s="24" t="str">
        <f t="shared" ca="1" si="98"/>
        <v>LOCKED</v>
      </c>
      <c r="J504" s="15" t="str">
        <f t="shared" si="102"/>
        <v>B206Supply and Install Pavement Repair FabricCW 3140-R1</v>
      </c>
      <c r="K504" s="16">
        <f>MATCH(J504,'Pay Items'!$K$1:$K$647,0)</f>
        <v>325</v>
      </c>
      <c r="L504" s="17" t="str">
        <f t="shared" ca="1" si="99"/>
        <v>G</v>
      </c>
      <c r="M504" s="17" t="str">
        <f t="shared" ca="1" si="100"/>
        <v>C2</v>
      </c>
      <c r="N504" s="17" t="str">
        <f t="shared" ca="1" si="101"/>
        <v>C2</v>
      </c>
    </row>
    <row r="505" spans="1:14" s="188" customFormat="1" ht="30.2" customHeight="1" x14ac:dyDescent="0.2">
      <c r="A505" s="209" t="s">
        <v>1266</v>
      </c>
      <c r="B505" s="203" t="s">
        <v>338</v>
      </c>
      <c r="C505" s="196" t="s">
        <v>1268</v>
      </c>
      <c r="D505" s="197"/>
      <c r="E505" s="198" t="s">
        <v>178</v>
      </c>
      <c r="F505" s="212">
        <v>150</v>
      </c>
      <c r="G505" s="200"/>
      <c r="H505" s="201">
        <f t="shared" si="109"/>
        <v>0</v>
      </c>
      <c r="I505" s="24" t="str">
        <f t="shared" ca="1" si="98"/>
        <v/>
      </c>
      <c r="J505" s="15" t="str">
        <f t="shared" si="102"/>
        <v>B206AType Am²</v>
      </c>
      <c r="K505" s="16">
        <f>MATCH(J505,'Pay Items'!$K$1:$K$647,0)</f>
        <v>326</v>
      </c>
      <c r="L505" s="17" t="str">
        <f t="shared" ca="1" si="99"/>
        <v>F0</v>
      </c>
      <c r="M505" s="17" t="str">
        <f t="shared" ca="1" si="100"/>
        <v>C2</v>
      </c>
      <c r="N505" s="17" t="str">
        <f t="shared" ca="1" si="101"/>
        <v>C2</v>
      </c>
    </row>
    <row r="506" spans="1:14" s="188" customFormat="1" ht="30.2" customHeight="1" x14ac:dyDescent="0.2">
      <c r="A506" s="182"/>
      <c r="B506" s="213"/>
      <c r="C506" s="206" t="s">
        <v>199</v>
      </c>
      <c r="D506" s="207"/>
      <c r="E506" s="214"/>
      <c r="F506" s="192" t="s">
        <v>173</v>
      </c>
      <c r="G506" s="193"/>
      <c r="H506" s="193"/>
      <c r="I506" s="24" t="str">
        <f t="shared" ca="1" si="98"/>
        <v>LOCKED</v>
      </c>
      <c r="J506" s="15" t="str">
        <f t="shared" si="102"/>
        <v>JOINT AND CRACK SEALING</v>
      </c>
      <c r="K506" s="16">
        <f>MATCH(J506,'Pay Items'!$K$1:$K$647,0)</f>
        <v>434</v>
      </c>
      <c r="L506" s="17" t="str">
        <f t="shared" ca="1" si="99"/>
        <v>G</v>
      </c>
      <c r="M506" s="17" t="str">
        <f t="shared" ca="1" si="100"/>
        <v>C2</v>
      </c>
      <c r="N506" s="17" t="str">
        <f t="shared" ca="1" si="101"/>
        <v>C2</v>
      </c>
    </row>
    <row r="507" spans="1:14" s="188" customFormat="1" ht="30.2" customHeight="1" x14ac:dyDescent="0.2">
      <c r="A507" s="194" t="s">
        <v>533</v>
      </c>
      <c r="B507" s="195" t="s">
        <v>1726</v>
      </c>
      <c r="C507" s="196" t="s">
        <v>98</v>
      </c>
      <c r="D507" s="197" t="s">
        <v>718</v>
      </c>
      <c r="E507" s="198" t="s">
        <v>182</v>
      </c>
      <c r="F507" s="212">
        <v>480</v>
      </c>
      <c r="G507" s="200"/>
      <c r="H507" s="201">
        <f>ROUND(G507*F507,2)</f>
        <v>0</v>
      </c>
      <c r="I507" s="24" t="str">
        <f t="shared" ca="1" si="98"/>
        <v/>
      </c>
      <c r="J507" s="15" t="str">
        <f t="shared" si="102"/>
        <v>D006Reflective Crack MaintenanceCW 3250-R7m</v>
      </c>
      <c r="K507" s="16">
        <f>MATCH(J507,'Pay Items'!$K$1:$K$647,0)</f>
        <v>440</v>
      </c>
      <c r="L507" s="17" t="str">
        <f t="shared" ca="1" si="99"/>
        <v>F0</v>
      </c>
      <c r="M507" s="17" t="str">
        <f t="shared" ca="1" si="100"/>
        <v>C2</v>
      </c>
      <c r="N507" s="17" t="str">
        <f t="shared" ca="1" si="101"/>
        <v>C2</v>
      </c>
    </row>
    <row r="508" spans="1:14" s="188" customFormat="1" ht="39.950000000000003" customHeight="1" x14ac:dyDescent="0.2">
      <c r="A508" s="182"/>
      <c r="B508" s="213"/>
      <c r="C508" s="206" t="s">
        <v>200</v>
      </c>
      <c r="D508" s="207"/>
      <c r="E508" s="214"/>
      <c r="F508" s="192" t="s">
        <v>173</v>
      </c>
      <c r="G508" s="193"/>
      <c r="H508" s="193"/>
      <c r="I508" s="24" t="str">
        <f t="shared" ca="1" si="98"/>
        <v>LOCKED</v>
      </c>
      <c r="J508" s="15" t="str">
        <f t="shared" si="102"/>
        <v>ASSOCIATED DRAINAGE AND UNDERGROUND WORKS</v>
      </c>
      <c r="K508" s="16">
        <f>MATCH(J508,'Pay Items'!$K$1:$K$647,0)</f>
        <v>442</v>
      </c>
      <c r="L508" s="17" t="str">
        <f t="shared" ca="1" si="99"/>
        <v>G</v>
      </c>
      <c r="M508" s="17" t="str">
        <f t="shared" ca="1" si="100"/>
        <v>C2</v>
      </c>
      <c r="N508" s="17" t="str">
        <f t="shared" ca="1" si="101"/>
        <v>C2</v>
      </c>
    </row>
    <row r="509" spans="1:14" s="188" customFormat="1" ht="30.2" customHeight="1" x14ac:dyDescent="0.2">
      <c r="A509" s="194" t="s">
        <v>67</v>
      </c>
      <c r="B509" s="195" t="s">
        <v>1727</v>
      </c>
      <c r="C509" s="215" t="s">
        <v>1040</v>
      </c>
      <c r="D509" s="216" t="s">
        <v>1041</v>
      </c>
      <c r="E509" s="198"/>
      <c r="F509" s="192" t="s">
        <v>173</v>
      </c>
      <c r="G509" s="193"/>
      <c r="H509" s="193"/>
      <c r="I509" s="24" t="str">
        <f t="shared" ca="1" si="98"/>
        <v>LOCKED</v>
      </c>
      <c r="J509" s="15" t="str">
        <f t="shared" si="102"/>
        <v>E023Frames &amp; CoversCW 3210-R8</v>
      </c>
      <c r="K509" s="16">
        <f>MATCH(J509,'Pay Items'!$K$1:$K$647,0)</f>
        <v>509</v>
      </c>
      <c r="L509" s="17" t="str">
        <f t="shared" ca="1" si="99"/>
        <v>G</v>
      </c>
      <c r="M509" s="17" t="str">
        <f t="shared" ca="1" si="100"/>
        <v>C2</v>
      </c>
      <c r="N509" s="17" t="str">
        <f t="shared" ca="1" si="101"/>
        <v>C2</v>
      </c>
    </row>
    <row r="510" spans="1:14" s="188" customFormat="1" ht="39.950000000000003" customHeight="1" x14ac:dyDescent="0.2">
      <c r="A510" s="194" t="s">
        <v>68</v>
      </c>
      <c r="B510" s="203" t="s">
        <v>338</v>
      </c>
      <c r="C510" s="217" t="s">
        <v>1191</v>
      </c>
      <c r="D510" s="197"/>
      <c r="E510" s="198" t="s">
        <v>181</v>
      </c>
      <c r="F510" s="212">
        <v>1</v>
      </c>
      <c r="G510" s="200"/>
      <c r="H510" s="201">
        <f t="shared" ref="H510:H512" si="110">ROUND(G510*F510,2)</f>
        <v>0</v>
      </c>
      <c r="I510" s="24" t="str">
        <f t="shared" ca="1" si="98"/>
        <v/>
      </c>
      <c r="J510" s="15" t="str">
        <f t="shared" si="102"/>
        <v>E024AP-006 - Standard Frame for Manhole and Catch Basineach</v>
      </c>
      <c r="K510" s="16">
        <f>MATCH(J510,'Pay Items'!$K$1:$K$647,0)</f>
        <v>510</v>
      </c>
      <c r="L510" s="17" t="str">
        <f t="shared" ca="1" si="99"/>
        <v>F0</v>
      </c>
      <c r="M510" s="17" t="str">
        <f t="shared" ca="1" si="100"/>
        <v>C2</v>
      </c>
      <c r="N510" s="17" t="str">
        <f t="shared" ca="1" si="101"/>
        <v>C2</v>
      </c>
    </row>
    <row r="511" spans="1:14" s="188" customFormat="1" ht="39.950000000000003" customHeight="1" x14ac:dyDescent="0.2">
      <c r="A511" s="194" t="s">
        <v>69</v>
      </c>
      <c r="B511" s="203" t="s">
        <v>339</v>
      </c>
      <c r="C511" s="217" t="s">
        <v>1192</v>
      </c>
      <c r="D511" s="197"/>
      <c r="E511" s="198" t="s">
        <v>181</v>
      </c>
      <c r="F511" s="212">
        <v>1</v>
      </c>
      <c r="G511" s="200"/>
      <c r="H511" s="201">
        <f t="shared" si="110"/>
        <v>0</v>
      </c>
      <c r="I511" s="24" t="str">
        <f t="shared" ca="1" si="98"/>
        <v/>
      </c>
      <c r="J511" s="15" t="str">
        <f t="shared" si="102"/>
        <v>E025AP-007 - Standard Solid Cover for Standard Frameeach</v>
      </c>
      <c r="K511" s="16">
        <f>MATCH(J511,'Pay Items'!$K$1:$K$647,0)</f>
        <v>511</v>
      </c>
      <c r="L511" s="17" t="str">
        <f t="shared" ca="1" si="99"/>
        <v>F0</v>
      </c>
      <c r="M511" s="17" t="str">
        <f t="shared" ca="1" si="100"/>
        <v>C2</v>
      </c>
      <c r="N511" s="17" t="str">
        <f t="shared" ca="1" si="101"/>
        <v>C2</v>
      </c>
    </row>
    <row r="512" spans="1:14" s="188" customFormat="1" ht="30" customHeight="1" x14ac:dyDescent="0.2">
      <c r="A512" s="194" t="s">
        <v>0</v>
      </c>
      <c r="B512" s="195" t="s">
        <v>1728</v>
      </c>
      <c r="C512" s="196" t="s">
        <v>1</v>
      </c>
      <c r="D512" s="197" t="s">
        <v>1562</v>
      </c>
      <c r="E512" s="198" t="s">
        <v>181</v>
      </c>
      <c r="F512" s="212">
        <v>2</v>
      </c>
      <c r="G512" s="200"/>
      <c r="H512" s="201">
        <f t="shared" si="110"/>
        <v>0</v>
      </c>
      <c r="I512" s="24" t="str">
        <f t="shared" ca="1" si="98"/>
        <v/>
      </c>
      <c r="J512" s="15" t="str">
        <f t="shared" si="102"/>
        <v>E050ACatch Basin CleaningCW 2140-R5each</v>
      </c>
      <c r="K512" s="16">
        <f>MATCH(J512,'Pay Items'!$K$1:$K$647,0)</f>
        <v>555</v>
      </c>
      <c r="L512" s="17" t="str">
        <f t="shared" ca="1" si="99"/>
        <v>F0</v>
      </c>
      <c r="M512" s="17" t="str">
        <f t="shared" ca="1" si="100"/>
        <v>C2</v>
      </c>
      <c r="N512" s="17" t="str">
        <f t="shared" ca="1" si="101"/>
        <v>C2</v>
      </c>
    </row>
    <row r="513" spans="1:14" s="188" customFormat="1" ht="30.2" customHeight="1" x14ac:dyDescent="0.2">
      <c r="A513" s="182"/>
      <c r="B513" s="219"/>
      <c r="C513" s="206" t="s">
        <v>201</v>
      </c>
      <c r="D513" s="207"/>
      <c r="E513" s="214"/>
      <c r="F513" s="192" t="s">
        <v>173</v>
      </c>
      <c r="G513" s="193"/>
      <c r="H513" s="193"/>
      <c r="I513" s="24" t="str">
        <f t="shared" ca="1" si="98"/>
        <v>LOCKED</v>
      </c>
      <c r="J513" s="15" t="str">
        <f t="shared" si="102"/>
        <v>ADJUSTMENTS</v>
      </c>
      <c r="K513" s="16">
        <f>MATCH(J513,'Pay Items'!$K$1:$K$647,0)</f>
        <v>587</v>
      </c>
      <c r="L513" s="17" t="str">
        <f t="shared" ca="1" si="99"/>
        <v>G</v>
      </c>
      <c r="M513" s="17" t="str">
        <f t="shared" ca="1" si="100"/>
        <v>C2</v>
      </c>
      <c r="N513" s="17" t="str">
        <f t="shared" ca="1" si="101"/>
        <v>C2</v>
      </c>
    </row>
    <row r="514" spans="1:14" s="188" customFormat="1" ht="39.950000000000003" customHeight="1" x14ac:dyDescent="0.2">
      <c r="A514" s="194" t="s">
        <v>230</v>
      </c>
      <c r="B514" s="195" t="s">
        <v>1729</v>
      </c>
      <c r="C514" s="217" t="s">
        <v>1042</v>
      </c>
      <c r="D514" s="216" t="s">
        <v>1041</v>
      </c>
      <c r="E514" s="198" t="s">
        <v>181</v>
      </c>
      <c r="F514" s="212">
        <v>1</v>
      </c>
      <c r="G514" s="200"/>
      <c r="H514" s="201">
        <f>ROUND(G514*F514,2)</f>
        <v>0</v>
      </c>
      <c r="I514" s="24" t="str">
        <f t="shared" ca="1" si="98"/>
        <v/>
      </c>
      <c r="J514" s="15" t="str">
        <f t="shared" si="102"/>
        <v>F001Adjustment of Manholes/Catch Basins FramesCW 3210-R8each</v>
      </c>
      <c r="K514" s="16">
        <f>MATCH(J514,'Pay Items'!$K$1:$K$647,0)</f>
        <v>588</v>
      </c>
      <c r="L514" s="17" t="str">
        <f t="shared" ca="1" si="99"/>
        <v>F0</v>
      </c>
      <c r="M514" s="17" t="str">
        <f t="shared" ca="1" si="100"/>
        <v>C2</v>
      </c>
      <c r="N514" s="17" t="str">
        <f t="shared" ca="1" si="101"/>
        <v>C2</v>
      </c>
    </row>
    <row r="515" spans="1:14" s="188" customFormat="1" ht="30.2" customHeight="1" x14ac:dyDescent="0.2">
      <c r="A515" s="194" t="s">
        <v>237</v>
      </c>
      <c r="B515" s="195" t="s">
        <v>1730</v>
      </c>
      <c r="C515" s="196" t="s">
        <v>585</v>
      </c>
      <c r="D515" s="216" t="s">
        <v>1041</v>
      </c>
      <c r="E515" s="198" t="s">
        <v>181</v>
      </c>
      <c r="F515" s="212">
        <v>2</v>
      </c>
      <c r="G515" s="200"/>
      <c r="H515" s="201">
        <f t="shared" ref="H515:H518" si="111">ROUND(G515*F515,2)</f>
        <v>0</v>
      </c>
      <c r="I515" s="24" t="str">
        <f t="shared" ca="1" si="98"/>
        <v/>
      </c>
      <c r="J515" s="15" t="str">
        <f t="shared" si="102"/>
        <v>F009Adjustment of Valve BoxesCW 3210-R8each</v>
      </c>
      <c r="K515" s="16">
        <f>MATCH(J515,'Pay Items'!$K$1:$K$647,0)</f>
        <v>598</v>
      </c>
      <c r="L515" s="17" t="str">
        <f t="shared" ca="1" si="99"/>
        <v>F0</v>
      </c>
      <c r="M515" s="17" t="str">
        <f t="shared" ca="1" si="100"/>
        <v>C2</v>
      </c>
      <c r="N515" s="17" t="str">
        <f t="shared" ca="1" si="101"/>
        <v>C2</v>
      </c>
    </row>
    <row r="516" spans="1:14" s="188" customFormat="1" ht="30.2" customHeight="1" x14ac:dyDescent="0.2">
      <c r="A516" s="194" t="s">
        <v>445</v>
      </c>
      <c r="B516" s="195" t="s">
        <v>1731</v>
      </c>
      <c r="C516" s="196" t="s">
        <v>587</v>
      </c>
      <c r="D516" s="216" t="s">
        <v>1041</v>
      </c>
      <c r="E516" s="198" t="s">
        <v>181</v>
      </c>
      <c r="F516" s="212">
        <v>1</v>
      </c>
      <c r="G516" s="200"/>
      <c r="H516" s="201">
        <f t="shared" si="111"/>
        <v>0</v>
      </c>
      <c r="I516" s="24" t="str">
        <f t="shared" ca="1" si="98"/>
        <v/>
      </c>
      <c r="J516" s="15" t="str">
        <f t="shared" si="102"/>
        <v>F010Valve Box ExtensionsCW 3210-R8each</v>
      </c>
      <c r="K516" s="16">
        <f>MATCH(J516,'Pay Items'!$K$1:$K$647,0)</f>
        <v>599</v>
      </c>
      <c r="L516" s="17" t="str">
        <f t="shared" ca="1" si="99"/>
        <v>F0</v>
      </c>
      <c r="M516" s="17" t="str">
        <f t="shared" ca="1" si="100"/>
        <v>C2</v>
      </c>
      <c r="N516" s="17" t="str">
        <f t="shared" ca="1" si="101"/>
        <v>C2</v>
      </c>
    </row>
    <row r="517" spans="1:14" s="188" customFormat="1" ht="30.2" customHeight="1" x14ac:dyDescent="0.2">
      <c r="A517" s="194" t="s">
        <v>238</v>
      </c>
      <c r="B517" s="195" t="s">
        <v>1732</v>
      </c>
      <c r="C517" s="196" t="s">
        <v>586</v>
      </c>
      <c r="D517" s="216" t="s">
        <v>1041</v>
      </c>
      <c r="E517" s="198" t="s">
        <v>181</v>
      </c>
      <c r="F517" s="212">
        <v>1</v>
      </c>
      <c r="G517" s="200"/>
      <c r="H517" s="201">
        <f t="shared" si="111"/>
        <v>0</v>
      </c>
      <c r="I517" s="24" t="str">
        <f t="shared" ca="1" si="98"/>
        <v/>
      </c>
      <c r="J517" s="15" t="str">
        <f t="shared" si="102"/>
        <v>F011Adjustment of Curb Stop BoxesCW 3210-R8each</v>
      </c>
      <c r="K517" s="16">
        <f>MATCH(J517,'Pay Items'!$K$1:$K$647,0)</f>
        <v>600</v>
      </c>
      <c r="L517" s="17" t="str">
        <f t="shared" ca="1" si="99"/>
        <v>F0</v>
      </c>
      <c r="M517" s="17" t="str">
        <f t="shared" ca="1" si="100"/>
        <v>C2</v>
      </c>
      <c r="N517" s="17" t="str">
        <f t="shared" ca="1" si="101"/>
        <v>C2</v>
      </c>
    </row>
    <row r="518" spans="1:14" s="188" customFormat="1" ht="30.2" customHeight="1" x14ac:dyDescent="0.2">
      <c r="A518" s="222" t="s">
        <v>241</v>
      </c>
      <c r="B518" s="223" t="s">
        <v>1733</v>
      </c>
      <c r="C518" s="217" t="s">
        <v>588</v>
      </c>
      <c r="D518" s="216" t="s">
        <v>1041</v>
      </c>
      <c r="E518" s="224" t="s">
        <v>181</v>
      </c>
      <c r="F518" s="225">
        <v>1</v>
      </c>
      <c r="G518" s="226"/>
      <c r="H518" s="227">
        <f t="shared" si="111"/>
        <v>0</v>
      </c>
      <c r="I518" s="24" t="str">
        <f t="shared" ref="I518:I581" ca="1" si="112">IF(CELL("protect",$G518)=1, "LOCKED", "")</f>
        <v/>
      </c>
      <c r="J518" s="15" t="str">
        <f t="shared" si="102"/>
        <v>F018Curb Stop ExtensionsCW 3210-R8each</v>
      </c>
      <c r="K518" s="16">
        <f>MATCH(J518,'Pay Items'!$K$1:$K$647,0)</f>
        <v>601</v>
      </c>
      <c r="L518" s="17" t="str">
        <f t="shared" ref="L518:L581" ca="1" si="113">CELL("format",$F518)</f>
        <v>F0</v>
      </c>
      <c r="M518" s="17" t="str">
        <f t="shared" ref="M518:M581" ca="1" si="114">CELL("format",$G518)</f>
        <v>C2</v>
      </c>
      <c r="N518" s="17" t="str">
        <f t="shared" ref="N518:N581" ca="1" si="115">CELL("format",$H518)</f>
        <v>C2</v>
      </c>
    </row>
    <row r="519" spans="1:14" s="188" customFormat="1" ht="30.2" customHeight="1" x14ac:dyDescent="0.2">
      <c r="A519" s="182"/>
      <c r="B519" s="205"/>
      <c r="C519" s="206" t="s">
        <v>202</v>
      </c>
      <c r="D519" s="207"/>
      <c r="E519" s="208"/>
      <c r="F519" s="192" t="s">
        <v>173</v>
      </c>
      <c r="G519" s="193"/>
      <c r="H519" s="193"/>
      <c r="I519" s="24" t="str">
        <f t="shared" ca="1" si="112"/>
        <v>LOCKED</v>
      </c>
      <c r="J519" s="15" t="str">
        <f t="shared" ref="J519:J582" si="116">CLEAN(CONCATENATE(TRIM($A519),TRIM($C519),IF(LEFT($D519)&lt;&gt;"E",TRIM($D519),),TRIM($E519)))</f>
        <v>LANDSCAPING</v>
      </c>
      <c r="K519" s="16">
        <f>MATCH(J519,'Pay Items'!$K$1:$K$647,0)</f>
        <v>616</v>
      </c>
      <c r="L519" s="17" t="str">
        <f t="shared" ca="1" si="113"/>
        <v>G</v>
      </c>
      <c r="M519" s="17" t="str">
        <f t="shared" ca="1" si="114"/>
        <v>C2</v>
      </c>
      <c r="N519" s="17" t="str">
        <f t="shared" ca="1" si="115"/>
        <v>C2</v>
      </c>
    </row>
    <row r="520" spans="1:14" s="188" customFormat="1" ht="30.2" customHeight="1" x14ac:dyDescent="0.2">
      <c r="A520" s="209" t="s">
        <v>242</v>
      </c>
      <c r="B520" s="195" t="s">
        <v>1734</v>
      </c>
      <c r="C520" s="196" t="s">
        <v>147</v>
      </c>
      <c r="D520" s="197" t="s">
        <v>1513</v>
      </c>
      <c r="E520" s="198"/>
      <c r="F520" s="192" t="s">
        <v>173</v>
      </c>
      <c r="G520" s="193"/>
      <c r="H520" s="193"/>
      <c r="I520" s="24" t="str">
        <f t="shared" ca="1" si="112"/>
        <v>LOCKED</v>
      </c>
      <c r="J520" s="15" t="str">
        <f t="shared" si="116"/>
        <v>G001SoddingCW 3510-R10</v>
      </c>
      <c r="K520" s="16">
        <f>MATCH(J520,'Pay Items'!$K$1:$K$647,0)</f>
        <v>617</v>
      </c>
      <c r="L520" s="17" t="str">
        <f t="shared" ca="1" si="113"/>
        <v>G</v>
      </c>
      <c r="M520" s="17" t="str">
        <f t="shared" ca="1" si="114"/>
        <v>C2</v>
      </c>
      <c r="N520" s="17" t="str">
        <f t="shared" ca="1" si="115"/>
        <v>C2</v>
      </c>
    </row>
    <row r="521" spans="1:14" s="188" customFormat="1" ht="30.2" customHeight="1" x14ac:dyDescent="0.2">
      <c r="A521" s="209" t="s">
        <v>243</v>
      </c>
      <c r="B521" s="203" t="s">
        <v>338</v>
      </c>
      <c r="C521" s="196" t="s">
        <v>867</v>
      </c>
      <c r="D521" s="197"/>
      <c r="E521" s="198" t="s">
        <v>178</v>
      </c>
      <c r="F521" s="199">
        <v>80</v>
      </c>
      <c r="G521" s="200"/>
      <c r="H521" s="201">
        <f>ROUND(G521*F521,2)</f>
        <v>0</v>
      </c>
      <c r="I521" s="24" t="str">
        <f t="shared" ca="1" si="112"/>
        <v/>
      </c>
      <c r="J521" s="15" t="str">
        <f t="shared" si="116"/>
        <v>G002width &lt; 600 mmm²</v>
      </c>
      <c r="K521" s="16">
        <f>MATCH(J521,'Pay Items'!$K$1:$K$647,0)</f>
        <v>618</v>
      </c>
      <c r="L521" s="17" t="str">
        <f t="shared" ca="1" si="113"/>
        <v>F0</v>
      </c>
      <c r="M521" s="17" t="str">
        <f t="shared" ca="1" si="114"/>
        <v>C2</v>
      </c>
      <c r="N521" s="17" t="str">
        <f t="shared" ca="1" si="115"/>
        <v>C2</v>
      </c>
    </row>
    <row r="522" spans="1:14" s="188" customFormat="1" ht="30.2" customHeight="1" x14ac:dyDescent="0.2">
      <c r="A522" s="209" t="s">
        <v>244</v>
      </c>
      <c r="B522" s="203" t="s">
        <v>339</v>
      </c>
      <c r="C522" s="196" t="s">
        <v>868</v>
      </c>
      <c r="D522" s="197"/>
      <c r="E522" s="198" t="s">
        <v>178</v>
      </c>
      <c r="F522" s="199">
        <v>320</v>
      </c>
      <c r="G522" s="200"/>
      <c r="H522" s="201">
        <f>ROUND(G522*F522,2)</f>
        <v>0</v>
      </c>
      <c r="I522" s="24" t="str">
        <f t="shared" ca="1" si="112"/>
        <v/>
      </c>
      <c r="J522" s="15" t="str">
        <f t="shared" si="116"/>
        <v>G003width &gt; or = 600 mmm²</v>
      </c>
      <c r="K522" s="16">
        <f>MATCH(J522,'Pay Items'!$K$1:$K$647,0)</f>
        <v>619</v>
      </c>
      <c r="L522" s="17" t="str">
        <f t="shared" ca="1" si="113"/>
        <v>F0</v>
      </c>
      <c r="M522" s="17" t="str">
        <f t="shared" ca="1" si="114"/>
        <v>C2</v>
      </c>
      <c r="N522" s="17" t="str">
        <f t="shared" ca="1" si="115"/>
        <v>C2</v>
      </c>
    </row>
    <row r="523" spans="1:14" s="188" customFormat="1" ht="9.75" customHeight="1" x14ac:dyDescent="0.2">
      <c r="A523" s="182"/>
      <c r="B523" s="189"/>
      <c r="C523" s="190"/>
      <c r="D523" s="191"/>
      <c r="E523" s="192"/>
      <c r="F523" s="192"/>
      <c r="G523" s="193"/>
      <c r="H523" s="193"/>
      <c r="I523" s="24" t="str">
        <f t="shared" ca="1" si="112"/>
        <v>LOCKED</v>
      </c>
      <c r="J523" s="15" t="str">
        <f t="shared" si="116"/>
        <v/>
      </c>
      <c r="K523" s="16" t="e">
        <f>MATCH(J523,'Pay Items'!$K$1:$K$647,0)</f>
        <v>#N/A</v>
      </c>
      <c r="L523" s="17" t="str">
        <f t="shared" ca="1" si="113"/>
        <v>G</v>
      </c>
      <c r="M523" s="17" t="str">
        <f t="shared" ca="1" si="114"/>
        <v>C2</v>
      </c>
      <c r="N523" s="17" t="str">
        <f t="shared" ca="1" si="115"/>
        <v>C2</v>
      </c>
    </row>
    <row r="524" spans="1:14" s="188" customFormat="1" ht="39.950000000000003" customHeight="1" thickBot="1" x14ac:dyDescent="0.25">
      <c r="A524" s="236"/>
      <c r="B524" s="235" t="str">
        <f>B467</f>
        <v>G</v>
      </c>
      <c r="C524" s="425" t="str">
        <f>C467</f>
        <v>THIN BITUMINOUS OVERLAY:  CORA AVENUE - MAUREEN STREET TO WHITEGATES CRESCENT</v>
      </c>
      <c r="D524" s="431"/>
      <c r="E524" s="431"/>
      <c r="F524" s="432"/>
      <c r="G524" s="236" t="s">
        <v>1624</v>
      </c>
      <c r="H524" s="236">
        <f>SUM(H467:H523)</f>
        <v>0</v>
      </c>
      <c r="I524" s="24" t="str">
        <f t="shared" ca="1" si="112"/>
        <v>LOCKED</v>
      </c>
      <c r="J524" s="15" t="str">
        <f t="shared" si="116"/>
        <v>THIN BITUMINOUS OVERLAY: CORA AVENUE - MAUREEN STREET TO WHITEGATES CRESCENT</v>
      </c>
      <c r="K524" s="16" t="e">
        <f>MATCH(J524,'Pay Items'!$K$1:$K$647,0)</f>
        <v>#N/A</v>
      </c>
      <c r="L524" s="17" t="str">
        <f t="shared" ca="1" si="113"/>
        <v>G</v>
      </c>
      <c r="M524" s="17" t="str">
        <f t="shared" ca="1" si="114"/>
        <v>C2</v>
      </c>
      <c r="N524" s="17" t="str">
        <f t="shared" ca="1" si="115"/>
        <v>C2</v>
      </c>
    </row>
    <row r="525" spans="1:14" s="188" customFormat="1" ht="39.950000000000003" customHeight="1" thickTop="1" x14ac:dyDescent="0.2">
      <c r="A525" s="185"/>
      <c r="B525" s="186" t="s">
        <v>598</v>
      </c>
      <c r="C525" s="416" t="s">
        <v>1735</v>
      </c>
      <c r="D525" s="417"/>
      <c r="E525" s="417"/>
      <c r="F525" s="418"/>
      <c r="G525" s="185"/>
      <c r="H525" s="187"/>
      <c r="I525" s="24" t="str">
        <f t="shared" ca="1" si="112"/>
        <v>LOCKED</v>
      </c>
      <c r="J525" s="15" t="str">
        <f t="shared" si="116"/>
        <v>THIN BITUMINOUS OVERLAY: KILMER AVENUE - LONGFELLOW BAY TO CARROLL ROAD</v>
      </c>
      <c r="K525" s="16" t="e">
        <f>MATCH(J525,'Pay Items'!$K$1:$K$647,0)</f>
        <v>#N/A</v>
      </c>
      <c r="L525" s="17" t="str">
        <f t="shared" ca="1" si="113"/>
        <v>G</v>
      </c>
      <c r="M525" s="17" t="str">
        <f t="shared" ca="1" si="114"/>
        <v>C2</v>
      </c>
      <c r="N525" s="17" t="str">
        <f t="shared" ca="1" si="115"/>
        <v>C2</v>
      </c>
    </row>
    <row r="526" spans="1:14" s="188" customFormat="1" ht="30.2" customHeight="1" x14ac:dyDescent="0.2">
      <c r="A526" s="182"/>
      <c r="B526" s="189"/>
      <c r="C526" s="190" t="s">
        <v>196</v>
      </c>
      <c r="D526" s="191"/>
      <c r="E526" s="192" t="s">
        <v>173</v>
      </c>
      <c r="F526" s="192" t="s">
        <v>173</v>
      </c>
      <c r="G526" s="193" t="s">
        <v>173</v>
      </c>
      <c r="H526" s="193"/>
      <c r="I526" s="24" t="str">
        <f t="shared" ca="1" si="112"/>
        <v>LOCKED</v>
      </c>
      <c r="J526" s="15" t="str">
        <f t="shared" si="116"/>
        <v>EARTH AND BASE WORKS</v>
      </c>
      <c r="K526" s="16">
        <f>MATCH(J526,'Pay Items'!$K$1:$K$647,0)</f>
        <v>3</v>
      </c>
      <c r="L526" s="17" t="str">
        <f t="shared" ca="1" si="113"/>
        <v>G</v>
      </c>
      <c r="M526" s="17" t="str">
        <f t="shared" ca="1" si="114"/>
        <v>C2</v>
      </c>
      <c r="N526" s="17" t="str">
        <f t="shared" ca="1" si="115"/>
        <v>C2</v>
      </c>
    </row>
    <row r="527" spans="1:14" s="188" customFormat="1" ht="30.2" customHeight="1" x14ac:dyDescent="0.2">
      <c r="A527" s="194" t="s">
        <v>426</v>
      </c>
      <c r="B527" s="195" t="s">
        <v>447</v>
      </c>
      <c r="C527" s="196" t="s">
        <v>104</v>
      </c>
      <c r="D527" s="197" t="s">
        <v>1273</v>
      </c>
      <c r="E527" s="198" t="s">
        <v>179</v>
      </c>
      <c r="F527" s="199">
        <v>25</v>
      </c>
      <c r="G527" s="200"/>
      <c r="H527" s="201">
        <f t="shared" ref="H527" si="117">ROUND(G527*F527,2)</f>
        <v>0</v>
      </c>
      <c r="I527" s="24" t="str">
        <f t="shared" ca="1" si="112"/>
        <v/>
      </c>
      <c r="J527" s="15" t="str">
        <f t="shared" si="116"/>
        <v>A003ExcavationCW 3110-R22m³</v>
      </c>
      <c r="K527" s="16">
        <f>MATCH(J527,'Pay Items'!$K$1:$K$647,0)</f>
        <v>6</v>
      </c>
      <c r="L527" s="17" t="str">
        <f t="shared" ca="1" si="113"/>
        <v>F0</v>
      </c>
      <c r="M527" s="17" t="str">
        <f t="shared" ca="1" si="114"/>
        <v>C2</v>
      </c>
      <c r="N527" s="17" t="str">
        <f t="shared" ca="1" si="115"/>
        <v>C2</v>
      </c>
    </row>
    <row r="528" spans="1:14" s="188" customFormat="1" ht="39.950000000000003" customHeight="1" x14ac:dyDescent="0.2">
      <c r="A528" s="202" t="s">
        <v>250</v>
      </c>
      <c r="B528" s="195" t="s">
        <v>148</v>
      </c>
      <c r="C528" s="196" t="s">
        <v>307</v>
      </c>
      <c r="D528" s="197" t="s">
        <v>1273</v>
      </c>
      <c r="E528" s="198"/>
      <c r="F528" s="192" t="s">
        <v>173</v>
      </c>
      <c r="G528" s="193"/>
      <c r="H528" s="193"/>
      <c r="I528" s="24" t="str">
        <f t="shared" ca="1" si="112"/>
        <v>LOCKED</v>
      </c>
      <c r="J528" s="15" t="str">
        <f t="shared" si="116"/>
        <v>A010Supplying and Placing Base Course MaterialCW 3110-R22</v>
      </c>
      <c r="K528" s="16">
        <f>MATCH(J528,'Pay Items'!$K$1:$K$647,0)</f>
        <v>27</v>
      </c>
      <c r="L528" s="17" t="str">
        <f t="shared" ca="1" si="113"/>
        <v>G</v>
      </c>
      <c r="M528" s="17" t="str">
        <f t="shared" ca="1" si="114"/>
        <v>C2</v>
      </c>
      <c r="N528" s="17" t="str">
        <f t="shared" ca="1" si="115"/>
        <v>C2</v>
      </c>
    </row>
    <row r="529" spans="1:14" s="188" customFormat="1" ht="39.950000000000003" customHeight="1" x14ac:dyDescent="0.2">
      <c r="A529" s="202" t="s">
        <v>1101</v>
      </c>
      <c r="B529" s="203" t="s">
        <v>338</v>
      </c>
      <c r="C529" s="196" t="s">
        <v>1102</v>
      </c>
      <c r="D529" s="197" t="s">
        <v>173</v>
      </c>
      <c r="E529" s="198" t="s">
        <v>179</v>
      </c>
      <c r="F529" s="199">
        <v>25</v>
      </c>
      <c r="G529" s="200"/>
      <c r="H529" s="201">
        <f t="shared" ref="H529:H530" si="118">ROUND(G529*F529,2)</f>
        <v>0</v>
      </c>
      <c r="I529" s="24" t="str">
        <f t="shared" ca="1" si="112"/>
        <v/>
      </c>
      <c r="J529" s="15" t="str">
        <f t="shared" si="116"/>
        <v>A010C2Base Course Material - Granular C Recycled Concretem³</v>
      </c>
      <c r="K529" s="16">
        <f>MATCH(J529,'Pay Items'!$K$1:$K$647,0)</f>
        <v>34</v>
      </c>
      <c r="L529" s="17" t="str">
        <f t="shared" ca="1" si="113"/>
        <v>F0</v>
      </c>
      <c r="M529" s="17" t="str">
        <f t="shared" ca="1" si="114"/>
        <v>C2</v>
      </c>
      <c r="N529" s="17" t="str">
        <f t="shared" ca="1" si="115"/>
        <v>C2</v>
      </c>
    </row>
    <row r="530" spans="1:14" s="188" customFormat="1" ht="30.2" customHeight="1" x14ac:dyDescent="0.2">
      <c r="A530" s="194" t="s">
        <v>252</v>
      </c>
      <c r="B530" s="195" t="s">
        <v>498</v>
      </c>
      <c r="C530" s="196" t="s">
        <v>108</v>
      </c>
      <c r="D530" s="197" t="s">
        <v>1273</v>
      </c>
      <c r="E530" s="198" t="s">
        <v>178</v>
      </c>
      <c r="F530" s="199">
        <v>830</v>
      </c>
      <c r="G530" s="200"/>
      <c r="H530" s="201">
        <f t="shared" si="118"/>
        <v>0</v>
      </c>
      <c r="I530" s="24" t="str">
        <f t="shared" ca="1" si="112"/>
        <v/>
      </c>
      <c r="J530" s="15" t="str">
        <f t="shared" si="116"/>
        <v>A012Grading of BoulevardsCW 3110-R22m²</v>
      </c>
      <c r="K530" s="16">
        <f>MATCH(J530,'Pay Items'!$K$1:$K$647,0)</f>
        <v>37</v>
      </c>
      <c r="L530" s="17" t="str">
        <f t="shared" ca="1" si="113"/>
        <v>F0</v>
      </c>
      <c r="M530" s="17" t="str">
        <f t="shared" ca="1" si="114"/>
        <v>C2</v>
      </c>
      <c r="N530" s="17" t="str">
        <f t="shared" ca="1" si="115"/>
        <v>C2</v>
      </c>
    </row>
    <row r="531" spans="1:14" s="188" customFormat="1" ht="30.2" customHeight="1" x14ac:dyDescent="0.2">
      <c r="A531" s="182"/>
      <c r="B531" s="205"/>
      <c r="C531" s="206" t="s">
        <v>1612</v>
      </c>
      <c r="D531" s="207"/>
      <c r="E531" s="208"/>
      <c r="F531" s="192" t="s">
        <v>173</v>
      </c>
      <c r="G531" s="193"/>
      <c r="H531" s="193"/>
      <c r="I531" s="24" t="str">
        <f t="shared" ca="1" si="112"/>
        <v>LOCKED</v>
      </c>
      <c r="J531" s="15" t="str">
        <f t="shared" si="116"/>
        <v>ROADWORKS - REMOVALS/RENEWALS</v>
      </c>
      <c r="K531" s="16" t="e">
        <f>MATCH(J531,'Pay Items'!$K$1:$K$647,0)</f>
        <v>#N/A</v>
      </c>
      <c r="L531" s="17" t="str">
        <f t="shared" ca="1" si="113"/>
        <v>G</v>
      </c>
      <c r="M531" s="17" t="str">
        <f t="shared" ca="1" si="114"/>
        <v>C2</v>
      </c>
      <c r="N531" s="17" t="str">
        <f t="shared" ca="1" si="115"/>
        <v>C2</v>
      </c>
    </row>
    <row r="532" spans="1:14" s="188" customFormat="1" ht="30.2" customHeight="1" x14ac:dyDescent="0.2">
      <c r="A532" s="209" t="s">
        <v>359</v>
      </c>
      <c r="B532" s="195" t="s">
        <v>503</v>
      </c>
      <c r="C532" s="196" t="s">
        <v>304</v>
      </c>
      <c r="D532" s="197" t="s">
        <v>1273</v>
      </c>
      <c r="E532" s="198"/>
      <c r="F532" s="192" t="s">
        <v>173</v>
      </c>
      <c r="G532" s="193"/>
      <c r="H532" s="193"/>
      <c r="I532" s="24" t="str">
        <f t="shared" ca="1" si="112"/>
        <v>LOCKED</v>
      </c>
      <c r="J532" s="15" t="str">
        <f t="shared" si="116"/>
        <v>B001Pavement RemovalCW 3110-R22</v>
      </c>
      <c r="K532" s="16">
        <f>MATCH(J532,'Pay Items'!$K$1:$K$647,0)</f>
        <v>69</v>
      </c>
      <c r="L532" s="17" t="str">
        <f t="shared" ca="1" si="113"/>
        <v>G</v>
      </c>
      <c r="M532" s="17" t="str">
        <f t="shared" ca="1" si="114"/>
        <v>C2</v>
      </c>
      <c r="N532" s="17" t="str">
        <f t="shared" ca="1" si="115"/>
        <v>C2</v>
      </c>
    </row>
    <row r="533" spans="1:14" s="188" customFormat="1" ht="30.2" customHeight="1" x14ac:dyDescent="0.2">
      <c r="A533" s="209" t="s">
        <v>262</v>
      </c>
      <c r="B533" s="203" t="s">
        <v>338</v>
      </c>
      <c r="C533" s="196" t="s">
        <v>306</v>
      </c>
      <c r="D533" s="197" t="s">
        <v>173</v>
      </c>
      <c r="E533" s="198" t="s">
        <v>178</v>
      </c>
      <c r="F533" s="199">
        <v>105</v>
      </c>
      <c r="G533" s="200"/>
      <c r="H533" s="201">
        <f>ROUND(G533*F533,2)</f>
        <v>0</v>
      </c>
      <c r="I533" s="24" t="str">
        <f t="shared" ca="1" si="112"/>
        <v/>
      </c>
      <c r="J533" s="15" t="str">
        <f t="shared" si="116"/>
        <v>B003Asphalt Pavementm²</v>
      </c>
      <c r="K533" s="16">
        <f>MATCH(J533,'Pay Items'!$K$1:$K$647,0)</f>
        <v>71</v>
      </c>
      <c r="L533" s="17" t="str">
        <f t="shared" ca="1" si="113"/>
        <v>F0</v>
      </c>
      <c r="M533" s="17" t="str">
        <f t="shared" ca="1" si="114"/>
        <v>C2</v>
      </c>
      <c r="N533" s="17" t="str">
        <f t="shared" ca="1" si="115"/>
        <v>C2</v>
      </c>
    </row>
    <row r="534" spans="1:14" s="188" customFormat="1" ht="30.2" customHeight="1" x14ac:dyDescent="0.2">
      <c r="A534" s="209" t="s">
        <v>263</v>
      </c>
      <c r="B534" s="195" t="s">
        <v>504</v>
      </c>
      <c r="C534" s="196" t="s">
        <v>448</v>
      </c>
      <c r="D534" s="197" t="s">
        <v>2141</v>
      </c>
      <c r="E534" s="198"/>
      <c r="F534" s="192" t="s">
        <v>173</v>
      </c>
      <c r="G534" s="193"/>
      <c r="H534" s="193"/>
      <c r="I534" s="24" t="str">
        <f t="shared" ca="1" si="112"/>
        <v>LOCKED</v>
      </c>
      <c r="J534" s="15" t="str">
        <f t="shared" si="116"/>
        <v>B004Slab ReplacementCW 3230-R8, E10, E15</v>
      </c>
      <c r="K534" s="16" t="e">
        <f>MATCH(J534,'Pay Items'!$K$1:$K$647,0)</f>
        <v>#N/A</v>
      </c>
      <c r="L534" s="17" t="str">
        <f t="shared" ca="1" si="113"/>
        <v>G</v>
      </c>
      <c r="M534" s="17" t="str">
        <f t="shared" ca="1" si="114"/>
        <v>C2</v>
      </c>
      <c r="N534" s="17" t="str">
        <f t="shared" ca="1" si="115"/>
        <v>C2</v>
      </c>
    </row>
    <row r="535" spans="1:14" s="188" customFormat="1" ht="39.950000000000003" customHeight="1" x14ac:dyDescent="0.2">
      <c r="A535" s="209" t="s">
        <v>270</v>
      </c>
      <c r="B535" s="203" t="s">
        <v>338</v>
      </c>
      <c r="C535" s="196" t="s">
        <v>1613</v>
      </c>
      <c r="D535" s="197" t="s">
        <v>173</v>
      </c>
      <c r="E535" s="198" t="s">
        <v>178</v>
      </c>
      <c r="F535" s="199">
        <v>220</v>
      </c>
      <c r="G535" s="200"/>
      <c r="H535" s="201">
        <f>ROUND(G535*F535,2)</f>
        <v>0</v>
      </c>
      <c r="I535" s="24" t="str">
        <f t="shared" ca="1" si="112"/>
        <v/>
      </c>
      <c r="J535" s="15" t="str">
        <f t="shared" si="116"/>
        <v>B014150 mm Type 2 Concrete Pavement (Reinforced)m²</v>
      </c>
      <c r="K535" s="16" t="e">
        <f>MATCH(J535,'Pay Items'!$K$1:$K$647,0)</f>
        <v>#N/A</v>
      </c>
      <c r="L535" s="17" t="str">
        <f t="shared" ca="1" si="113"/>
        <v>F0</v>
      </c>
      <c r="M535" s="17" t="str">
        <f t="shared" ca="1" si="114"/>
        <v>C2</v>
      </c>
      <c r="N535" s="17" t="str">
        <f t="shared" ca="1" si="115"/>
        <v>C2</v>
      </c>
    </row>
    <row r="536" spans="1:14" s="188" customFormat="1" ht="30.2" customHeight="1" x14ac:dyDescent="0.2">
      <c r="A536" s="209" t="s">
        <v>272</v>
      </c>
      <c r="B536" s="195" t="s">
        <v>505</v>
      </c>
      <c r="C536" s="196" t="s">
        <v>449</v>
      </c>
      <c r="D536" s="197" t="s">
        <v>2146</v>
      </c>
      <c r="E536" s="198"/>
      <c r="F536" s="192" t="s">
        <v>173</v>
      </c>
      <c r="G536" s="193"/>
      <c r="H536" s="193"/>
      <c r="I536" s="24" t="str">
        <f t="shared" ca="1" si="112"/>
        <v>LOCKED</v>
      </c>
      <c r="J536" s="15" t="str">
        <f t="shared" si="116"/>
        <v xml:space="preserve">B017Partial Slab PatchesCW 3230-R8, E15 </v>
      </c>
      <c r="K536" s="16" t="e">
        <f>MATCH(J536,'Pay Items'!$K$1:$K$647,0)</f>
        <v>#N/A</v>
      </c>
      <c r="L536" s="17" t="str">
        <f t="shared" ca="1" si="113"/>
        <v>G</v>
      </c>
      <c r="M536" s="17" t="str">
        <f t="shared" ca="1" si="114"/>
        <v>C2</v>
      </c>
      <c r="N536" s="17" t="str">
        <f t="shared" ca="1" si="115"/>
        <v>C2</v>
      </c>
    </row>
    <row r="537" spans="1:14" s="188" customFormat="1" ht="39.950000000000003" customHeight="1" x14ac:dyDescent="0.2">
      <c r="A537" s="209" t="s">
        <v>285</v>
      </c>
      <c r="B537" s="203" t="s">
        <v>338</v>
      </c>
      <c r="C537" s="196" t="s">
        <v>1614</v>
      </c>
      <c r="D537" s="197" t="s">
        <v>173</v>
      </c>
      <c r="E537" s="198" t="s">
        <v>178</v>
      </c>
      <c r="F537" s="199">
        <v>5</v>
      </c>
      <c r="G537" s="200"/>
      <c r="H537" s="201">
        <f t="shared" ref="H537:H539" si="119">ROUND(G537*F537,2)</f>
        <v>0</v>
      </c>
      <c r="I537" s="24" t="str">
        <f t="shared" ca="1" si="112"/>
        <v/>
      </c>
      <c r="J537" s="15" t="str">
        <f t="shared" si="116"/>
        <v>B030150 mm Type 2 Concrete Pavement (Type A)m²</v>
      </c>
      <c r="K537" s="16" t="e">
        <f>MATCH(J537,'Pay Items'!$K$1:$K$647,0)</f>
        <v>#N/A</v>
      </c>
      <c r="L537" s="17" t="str">
        <f t="shared" ca="1" si="113"/>
        <v>F0</v>
      </c>
      <c r="M537" s="17" t="str">
        <f t="shared" ca="1" si="114"/>
        <v>C2</v>
      </c>
      <c r="N537" s="17" t="str">
        <f t="shared" ca="1" si="115"/>
        <v>C2</v>
      </c>
    </row>
    <row r="538" spans="1:14" s="188" customFormat="1" ht="39.950000000000003" customHeight="1" x14ac:dyDescent="0.2">
      <c r="A538" s="209" t="s">
        <v>286</v>
      </c>
      <c r="B538" s="203" t="s">
        <v>339</v>
      </c>
      <c r="C538" s="196" t="s">
        <v>1615</v>
      </c>
      <c r="D538" s="197" t="s">
        <v>173</v>
      </c>
      <c r="E538" s="198" t="s">
        <v>178</v>
      </c>
      <c r="F538" s="199">
        <v>10</v>
      </c>
      <c r="G538" s="200"/>
      <c r="H538" s="201">
        <f t="shared" si="119"/>
        <v>0</v>
      </c>
      <c r="I538" s="24" t="str">
        <f t="shared" ca="1" si="112"/>
        <v/>
      </c>
      <c r="J538" s="15" t="str">
        <f t="shared" si="116"/>
        <v>B031150 mm Type 2 Concrete Pavement (Type B)m²</v>
      </c>
      <c r="K538" s="16" t="e">
        <f>MATCH(J538,'Pay Items'!$K$1:$K$647,0)</f>
        <v>#N/A</v>
      </c>
      <c r="L538" s="17" t="str">
        <f t="shared" ca="1" si="113"/>
        <v>F0</v>
      </c>
      <c r="M538" s="17" t="str">
        <f t="shared" ca="1" si="114"/>
        <v>C2</v>
      </c>
      <c r="N538" s="17" t="str">
        <f t="shared" ca="1" si="115"/>
        <v>C2</v>
      </c>
    </row>
    <row r="539" spans="1:14" s="188" customFormat="1" ht="39.950000000000003" customHeight="1" x14ac:dyDescent="0.2">
      <c r="A539" s="209" t="s">
        <v>288</v>
      </c>
      <c r="B539" s="203" t="s">
        <v>340</v>
      </c>
      <c r="C539" s="196" t="s">
        <v>1616</v>
      </c>
      <c r="D539" s="197" t="s">
        <v>173</v>
      </c>
      <c r="E539" s="198" t="s">
        <v>178</v>
      </c>
      <c r="F539" s="199">
        <v>20</v>
      </c>
      <c r="G539" s="200"/>
      <c r="H539" s="201">
        <f t="shared" si="119"/>
        <v>0</v>
      </c>
      <c r="I539" s="24" t="str">
        <f t="shared" ca="1" si="112"/>
        <v/>
      </c>
      <c r="J539" s="15" t="str">
        <f t="shared" si="116"/>
        <v>B033150 mm Type 2 Concrete Pavement (Type D)m²</v>
      </c>
      <c r="K539" s="16" t="e">
        <f>MATCH(J539,'Pay Items'!$K$1:$K$647,0)</f>
        <v>#N/A</v>
      </c>
      <c r="L539" s="17" t="str">
        <f t="shared" ca="1" si="113"/>
        <v>F0</v>
      </c>
      <c r="M539" s="17" t="str">
        <f t="shared" ca="1" si="114"/>
        <v>C2</v>
      </c>
      <c r="N539" s="17" t="str">
        <f t="shared" ca="1" si="115"/>
        <v>C2</v>
      </c>
    </row>
    <row r="540" spans="1:14" s="188" customFormat="1" ht="39.950000000000003" customHeight="1" x14ac:dyDescent="0.2">
      <c r="A540" s="209" t="s">
        <v>748</v>
      </c>
      <c r="B540" s="195" t="s">
        <v>506</v>
      </c>
      <c r="C540" s="196" t="s">
        <v>561</v>
      </c>
      <c r="D540" s="197" t="s">
        <v>2141</v>
      </c>
      <c r="E540" s="198"/>
      <c r="F540" s="192" t="s">
        <v>173</v>
      </c>
      <c r="G540" s="193"/>
      <c r="H540" s="193"/>
      <c r="I540" s="24" t="str">
        <f t="shared" ca="1" si="112"/>
        <v>LOCKED</v>
      </c>
      <c r="J540" s="15" t="str">
        <f t="shared" si="116"/>
        <v>B064-72Slab Replacement - Early Opening (72 hour)CW 3230-R8, E10, E15</v>
      </c>
      <c r="K540" s="16" t="e">
        <f>MATCH(J540,'Pay Items'!$K$1:$K$647,0)</f>
        <v>#N/A</v>
      </c>
      <c r="L540" s="17" t="str">
        <f t="shared" ca="1" si="113"/>
        <v>G</v>
      </c>
      <c r="M540" s="17" t="str">
        <f t="shared" ca="1" si="114"/>
        <v>C2</v>
      </c>
      <c r="N540" s="17" t="str">
        <f t="shared" ca="1" si="115"/>
        <v>C2</v>
      </c>
    </row>
    <row r="541" spans="1:14" s="188" customFormat="1" ht="39.950000000000003" customHeight="1" x14ac:dyDescent="0.2">
      <c r="A541" s="209" t="s">
        <v>755</v>
      </c>
      <c r="B541" s="203" t="s">
        <v>338</v>
      </c>
      <c r="C541" s="196" t="s">
        <v>1544</v>
      </c>
      <c r="D541" s="197" t="s">
        <v>173</v>
      </c>
      <c r="E541" s="198" t="s">
        <v>178</v>
      </c>
      <c r="F541" s="199">
        <v>50</v>
      </c>
      <c r="G541" s="200"/>
      <c r="H541" s="201">
        <f>ROUND(G541*F541,2)</f>
        <v>0</v>
      </c>
      <c r="I541" s="24" t="str">
        <f t="shared" ca="1" si="112"/>
        <v/>
      </c>
      <c r="J541" s="15" t="str">
        <f t="shared" si="116"/>
        <v>B074-72150 mm Type 4 Concrete Pavement (Reinforced)m²</v>
      </c>
      <c r="K541" s="16">
        <f>MATCH(J541,'Pay Items'!$K$1:$K$647,0)</f>
        <v>131</v>
      </c>
      <c r="L541" s="17" t="str">
        <f t="shared" ca="1" si="113"/>
        <v>F0</v>
      </c>
      <c r="M541" s="17" t="str">
        <f t="shared" ca="1" si="114"/>
        <v>C2</v>
      </c>
      <c r="N541" s="17" t="str">
        <f t="shared" ca="1" si="115"/>
        <v>C2</v>
      </c>
    </row>
    <row r="542" spans="1:14" s="188" customFormat="1" ht="39.950000000000003" customHeight="1" x14ac:dyDescent="0.2">
      <c r="A542" s="209" t="s">
        <v>757</v>
      </c>
      <c r="B542" s="210" t="s">
        <v>541</v>
      </c>
      <c r="C542" s="196" t="s">
        <v>452</v>
      </c>
      <c r="D542" s="197" t="s">
        <v>2146</v>
      </c>
      <c r="E542" s="198"/>
      <c r="F542" s="192" t="s">
        <v>173</v>
      </c>
      <c r="G542" s="193"/>
      <c r="H542" s="193"/>
      <c r="I542" s="24" t="str">
        <f t="shared" ca="1" si="112"/>
        <v>LOCKED</v>
      </c>
      <c r="J542" s="15" t="str">
        <f t="shared" si="116"/>
        <v xml:space="preserve">B077-72Partial Slab Patches - Early Opening (72 hour)CW 3230-R8, E15 </v>
      </c>
      <c r="K542" s="16" t="e">
        <f>MATCH(J542,'Pay Items'!$K$1:$K$647,0)</f>
        <v>#N/A</v>
      </c>
      <c r="L542" s="17" t="str">
        <f t="shared" ca="1" si="113"/>
        <v>G</v>
      </c>
      <c r="M542" s="17" t="str">
        <f t="shared" ca="1" si="114"/>
        <v>C2</v>
      </c>
      <c r="N542" s="17" t="str">
        <f t="shared" ca="1" si="115"/>
        <v>C2</v>
      </c>
    </row>
    <row r="543" spans="1:14" s="188" customFormat="1" ht="39.950000000000003" customHeight="1" x14ac:dyDescent="0.2">
      <c r="A543" s="209" t="s">
        <v>770</v>
      </c>
      <c r="B543" s="203" t="s">
        <v>338</v>
      </c>
      <c r="C543" s="196" t="s">
        <v>1558</v>
      </c>
      <c r="D543" s="197" t="s">
        <v>173</v>
      </c>
      <c r="E543" s="198" t="s">
        <v>178</v>
      </c>
      <c r="F543" s="199">
        <v>5</v>
      </c>
      <c r="G543" s="200"/>
      <c r="H543" s="201">
        <f t="shared" ref="H543:H545" si="120">ROUND(G543*F543,2)</f>
        <v>0</v>
      </c>
      <c r="I543" s="24" t="str">
        <f t="shared" ca="1" si="112"/>
        <v/>
      </c>
      <c r="J543" s="15" t="str">
        <f t="shared" si="116"/>
        <v>B090-72150 mm Type 4 Concrete Pavement (Type A)m²</v>
      </c>
      <c r="K543" s="16">
        <f>MATCH(J543,'Pay Items'!$K$1:$K$647,0)</f>
        <v>146</v>
      </c>
      <c r="L543" s="17" t="str">
        <f t="shared" ca="1" si="113"/>
        <v>F0</v>
      </c>
      <c r="M543" s="17" t="str">
        <f t="shared" ca="1" si="114"/>
        <v>C2</v>
      </c>
      <c r="N543" s="17" t="str">
        <f t="shared" ca="1" si="115"/>
        <v>C2</v>
      </c>
    </row>
    <row r="544" spans="1:14" s="188" customFormat="1" ht="39.950000000000003" customHeight="1" x14ac:dyDescent="0.2">
      <c r="A544" s="209" t="s">
        <v>771</v>
      </c>
      <c r="B544" s="203" t="s">
        <v>339</v>
      </c>
      <c r="C544" s="196" t="s">
        <v>1559</v>
      </c>
      <c r="D544" s="197" t="s">
        <v>173</v>
      </c>
      <c r="E544" s="198" t="s">
        <v>178</v>
      </c>
      <c r="F544" s="199">
        <v>10</v>
      </c>
      <c r="G544" s="200"/>
      <c r="H544" s="201">
        <f t="shared" si="120"/>
        <v>0</v>
      </c>
      <c r="I544" s="24" t="str">
        <f t="shared" ca="1" si="112"/>
        <v/>
      </c>
      <c r="J544" s="15" t="str">
        <f t="shared" si="116"/>
        <v>B091-72150 mm Type 4 Concrete Pavement (Type B)m²</v>
      </c>
      <c r="K544" s="16">
        <f>MATCH(J544,'Pay Items'!$K$1:$K$647,0)</f>
        <v>147</v>
      </c>
      <c r="L544" s="17" t="str">
        <f t="shared" ca="1" si="113"/>
        <v>F0</v>
      </c>
      <c r="M544" s="17" t="str">
        <f t="shared" ca="1" si="114"/>
        <v>C2</v>
      </c>
      <c r="N544" s="17" t="str">
        <f t="shared" ca="1" si="115"/>
        <v>C2</v>
      </c>
    </row>
    <row r="545" spans="1:14" s="188" customFormat="1" ht="39.950000000000003" customHeight="1" x14ac:dyDescent="0.2">
      <c r="A545" s="209" t="s">
        <v>773</v>
      </c>
      <c r="B545" s="203" t="s">
        <v>340</v>
      </c>
      <c r="C545" s="196" t="s">
        <v>1561</v>
      </c>
      <c r="D545" s="197" t="s">
        <v>173</v>
      </c>
      <c r="E545" s="198" t="s">
        <v>178</v>
      </c>
      <c r="F545" s="199">
        <v>15</v>
      </c>
      <c r="G545" s="200"/>
      <c r="H545" s="201">
        <f t="shared" si="120"/>
        <v>0</v>
      </c>
      <c r="I545" s="24" t="str">
        <f t="shared" ca="1" si="112"/>
        <v/>
      </c>
      <c r="J545" s="15" t="str">
        <f t="shared" si="116"/>
        <v>B093-72150 mm Type 4 Concrete Pavement (Type D)m²</v>
      </c>
      <c r="K545" s="16">
        <f>MATCH(J545,'Pay Items'!$K$1:$K$647,0)</f>
        <v>149</v>
      </c>
      <c r="L545" s="17" t="str">
        <f t="shared" ca="1" si="113"/>
        <v>F0</v>
      </c>
      <c r="M545" s="17" t="str">
        <f t="shared" ca="1" si="114"/>
        <v>C2</v>
      </c>
      <c r="N545" s="17" t="str">
        <f t="shared" ca="1" si="115"/>
        <v>C2</v>
      </c>
    </row>
    <row r="546" spans="1:14" s="188" customFormat="1" ht="30.2" customHeight="1" x14ac:dyDescent="0.2">
      <c r="A546" s="209" t="s">
        <v>289</v>
      </c>
      <c r="B546" s="195" t="s">
        <v>542</v>
      </c>
      <c r="C546" s="196" t="s">
        <v>161</v>
      </c>
      <c r="D546" s="197" t="s">
        <v>903</v>
      </c>
      <c r="E546" s="198"/>
      <c r="F546" s="192" t="s">
        <v>173</v>
      </c>
      <c r="G546" s="193"/>
      <c r="H546" s="193"/>
      <c r="I546" s="24" t="str">
        <f t="shared" ca="1" si="112"/>
        <v>LOCKED</v>
      </c>
      <c r="J546" s="15" t="str">
        <f t="shared" si="116"/>
        <v>B094Drilled DowelsCW 3230-R8</v>
      </c>
      <c r="K546" s="16">
        <f>MATCH(J546,'Pay Items'!$K$1:$K$647,0)</f>
        <v>152</v>
      </c>
      <c r="L546" s="17" t="str">
        <f t="shared" ca="1" si="113"/>
        <v>G</v>
      </c>
      <c r="M546" s="17" t="str">
        <f t="shared" ca="1" si="114"/>
        <v>C2</v>
      </c>
      <c r="N546" s="17" t="str">
        <f t="shared" ca="1" si="115"/>
        <v>C2</v>
      </c>
    </row>
    <row r="547" spans="1:14" s="188" customFormat="1" ht="30.2" customHeight="1" x14ac:dyDescent="0.2">
      <c r="A547" s="209" t="s">
        <v>290</v>
      </c>
      <c r="B547" s="203" t="s">
        <v>338</v>
      </c>
      <c r="C547" s="196" t="s">
        <v>189</v>
      </c>
      <c r="D547" s="197" t="s">
        <v>173</v>
      </c>
      <c r="E547" s="198" t="s">
        <v>181</v>
      </c>
      <c r="F547" s="199">
        <v>70</v>
      </c>
      <c r="G547" s="200"/>
      <c r="H547" s="201">
        <f>ROUND(G547*F547,2)</f>
        <v>0</v>
      </c>
      <c r="I547" s="24" t="str">
        <f t="shared" ca="1" si="112"/>
        <v/>
      </c>
      <c r="J547" s="15" t="str">
        <f t="shared" si="116"/>
        <v>B09519.1 mm Diametereach</v>
      </c>
      <c r="K547" s="16">
        <f>MATCH(J547,'Pay Items'!$K$1:$K$647,0)</f>
        <v>153</v>
      </c>
      <c r="L547" s="17" t="str">
        <f t="shared" ca="1" si="113"/>
        <v>F0</v>
      </c>
      <c r="M547" s="17" t="str">
        <f t="shared" ca="1" si="114"/>
        <v>C2</v>
      </c>
      <c r="N547" s="17" t="str">
        <f t="shared" ca="1" si="115"/>
        <v>C2</v>
      </c>
    </row>
    <row r="548" spans="1:14" s="188" customFormat="1" ht="30.2" customHeight="1" x14ac:dyDescent="0.2">
      <c r="A548" s="209" t="s">
        <v>292</v>
      </c>
      <c r="B548" s="195" t="s">
        <v>543</v>
      </c>
      <c r="C548" s="196" t="s">
        <v>162</v>
      </c>
      <c r="D548" s="197" t="s">
        <v>903</v>
      </c>
      <c r="E548" s="198"/>
      <c r="F548" s="192" t="s">
        <v>173</v>
      </c>
      <c r="G548" s="193"/>
      <c r="H548" s="193"/>
      <c r="I548" s="24" t="str">
        <f t="shared" ca="1" si="112"/>
        <v>LOCKED</v>
      </c>
      <c r="J548" s="15" t="str">
        <f t="shared" si="116"/>
        <v>B097Drilled Tie BarsCW 3230-R8</v>
      </c>
      <c r="K548" s="16">
        <f>MATCH(J548,'Pay Items'!$K$1:$K$647,0)</f>
        <v>155</v>
      </c>
      <c r="L548" s="17" t="str">
        <f t="shared" ca="1" si="113"/>
        <v>G</v>
      </c>
      <c r="M548" s="17" t="str">
        <f t="shared" ca="1" si="114"/>
        <v>C2</v>
      </c>
      <c r="N548" s="17" t="str">
        <f t="shared" ca="1" si="115"/>
        <v>C2</v>
      </c>
    </row>
    <row r="549" spans="1:14" s="188" customFormat="1" ht="30.2" customHeight="1" x14ac:dyDescent="0.2">
      <c r="A549" s="209" t="s">
        <v>293</v>
      </c>
      <c r="B549" s="203" t="s">
        <v>338</v>
      </c>
      <c r="C549" s="196" t="s">
        <v>187</v>
      </c>
      <c r="D549" s="197" t="s">
        <v>173</v>
      </c>
      <c r="E549" s="198" t="s">
        <v>181</v>
      </c>
      <c r="F549" s="199">
        <v>195</v>
      </c>
      <c r="G549" s="200"/>
      <c r="H549" s="201">
        <f>ROUND(G549*F549,2)</f>
        <v>0</v>
      </c>
      <c r="I549" s="24" t="str">
        <f t="shared" ca="1" si="112"/>
        <v/>
      </c>
      <c r="J549" s="15" t="str">
        <f t="shared" si="116"/>
        <v>B09820 M Deformed Tie Bareach</v>
      </c>
      <c r="K549" s="16">
        <f>MATCH(J549,'Pay Items'!$K$1:$K$647,0)</f>
        <v>157</v>
      </c>
      <c r="L549" s="17" t="str">
        <f t="shared" ca="1" si="113"/>
        <v>F0</v>
      </c>
      <c r="M549" s="17" t="str">
        <f t="shared" ca="1" si="114"/>
        <v>C2</v>
      </c>
      <c r="N549" s="17" t="str">
        <f t="shared" ca="1" si="115"/>
        <v>C2</v>
      </c>
    </row>
    <row r="550" spans="1:14" s="188" customFormat="1" ht="30.2" customHeight="1" x14ac:dyDescent="0.2">
      <c r="A550" s="209" t="s">
        <v>797</v>
      </c>
      <c r="B550" s="195" t="s">
        <v>544</v>
      </c>
      <c r="C550" s="196" t="s">
        <v>327</v>
      </c>
      <c r="D550" s="197" t="s">
        <v>900</v>
      </c>
      <c r="E550" s="198"/>
      <c r="F550" s="192" t="s">
        <v>173</v>
      </c>
      <c r="G550" s="193"/>
      <c r="H550" s="193"/>
      <c r="I550" s="24" t="str">
        <f t="shared" ca="1" si="112"/>
        <v>LOCKED</v>
      </c>
      <c r="J550" s="15" t="str">
        <f t="shared" si="116"/>
        <v>B126rConcrete Curb RemovalCW 3240-R10</v>
      </c>
      <c r="K550" s="16">
        <f>MATCH(J550,'Pay Items'!$K$1:$K$647,0)</f>
        <v>197</v>
      </c>
      <c r="L550" s="17" t="str">
        <f t="shared" ca="1" si="113"/>
        <v>G</v>
      </c>
      <c r="M550" s="17" t="str">
        <f t="shared" ca="1" si="114"/>
        <v>C2</v>
      </c>
      <c r="N550" s="17" t="str">
        <f t="shared" ca="1" si="115"/>
        <v>C2</v>
      </c>
    </row>
    <row r="551" spans="1:14" s="188" customFormat="1" ht="30.2" customHeight="1" x14ac:dyDescent="0.2">
      <c r="A551" s="209" t="s">
        <v>1123</v>
      </c>
      <c r="B551" s="203" t="s">
        <v>338</v>
      </c>
      <c r="C551" s="196" t="s">
        <v>948</v>
      </c>
      <c r="D551" s="197" t="s">
        <v>173</v>
      </c>
      <c r="E551" s="198" t="s">
        <v>182</v>
      </c>
      <c r="F551" s="199">
        <v>25</v>
      </c>
      <c r="G551" s="200"/>
      <c r="H551" s="201">
        <f t="shared" ref="H551:H552" si="121">ROUND(G551*F551,2)</f>
        <v>0</v>
      </c>
      <c r="I551" s="24" t="str">
        <f t="shared" ca="1" si="112"/>
        <v/>
      </c>
      <c r="J551" s="15" t="str">
        <f t="shared" si="116"/>
        <v>B127rABarrier Integralm</v>
      </c>
      <c r="K551" s="16">
        <f>MATCH(J551,'Pay Items'!$K$1:$K$647,0)</f>
        <v>199</v>
      </c>
      <c r="L551" s="17" t="str">
        <f t="shared" ca="1" si="113"/>
        <v>F0</v>
      </c>
      <c r="M551" s="17" t="str">
        <f t="shared" ca="1" si="114"/>
        <v>C2</v>
      </c>
      <c r="N551" s="17" t="str">
        <f t="shared" ca="1" si="115"/>
        <v>C2</v>
      </c>
    </row>
    <row r="552" spans="1:14" s="188" customFormat="1" ht="30.2" customHeight="1" x14ac:dyDescent="0.2">
      <c r="A552" s="209" t="s">
        <v>802</v>
      </c>
      <c r="B552" s="203" t="s">
        <v>339</v>
      </c>
      <c r="C552" s="196" t="s">
        <v>390</v>
      </c>
      <c r="D552" s="197" t="s">
        <v>334</v>
      </c>
      <c r="E552" s="198" t="s">
        <v>182</v>
      </c>
      <c r="F552" s="199">
        <v>315</v>
      </c>
      <c r="G552" s="200"/>
      <c r="H552" s="201">
        <f t="shared" si="121"/>
        <v>0</v>
      </c>
      <c r="I552" s="24" t="str">
        <f t="shared" ca="1" si="112"/>
        <v/>
      </c>
      <c r="J552" s="15" t="str">
        <f t="shared" si="116"/>
        <v>B131rLip CurbSD-202Cm</v>
      </c>
      <c r="K552" s="16">
        <f>MATCH(J552,'Pay Items'!$K$1:$K$647,0)</f>
        <v>204</v>
      </c>
      <c r="L552" s="17" t="str">
        <f t="shared" ca="1" si="113"/>
        <v>F0</v>
      </c>
      <c r="M552" s="17" t="str">
        <f t="shared" ca="1" si="114"/>
        <v>C2</v>
      </c>
      <c r="N552" s="17" t="str">
        <f t="shared" ca="1" si="115"/>
        <v>C2</v>
      </c>
    </row>
    <row r="553" spans="1:14" s="188" customFormat="1" ht="30.2" customHeight="1" x14ac:dyDescent="0.2">
      <c r="A553" s="209" t="s">
        <v>807</v>
      </c>
      <c r="B553" s="195" t="s">
        <v>545</v>
      </c>
      <c r="C553" s="196" t="s">
        <v>329</v>
      </c>
      <c r="D553" s="197" t="s">
        <v>2143</v>
      </c>
      <c r="E553" s="198"/>
      <c r="F553" s="192" t="s">
        <v>173</v>
      </c>
      <c r="G553" s="193"/>
      <c r="H553" s="193"/>
      <c r="I553" s="24" t="str">
        <f t="shared" ca="1" si="112"/>
        <v>LOCKED</v>
      </c>
      <c r="J553" s="15" t="str">
        <f t="shared" si="116"/>
        <v>B135iConcrete Curb InstallationCW 3240-R10, E15</v>
      </c>
      <c r="K553" s="16" t="e">
        <f>MATCH(J553,'Pay Items'!$K$1:$K$647,0)</f>
        <v>#N/A</v>
      </c>
      <c r="L553" s="17" t="str">
        <f t="shared" ca="1" si="113"/>
        <v>G</v>
      </c>
      <c r="M553" s="17" t="str">
        <f t="shared" ca="1" si="114"/>
        <v>C2</v>
      </c>
      <c r="N553" s="17" t="str">
        <f t="shared" ca="1" si="115"/>
        <v>C2</v>
      </c>
    </row>
    <row r="554" spans="1:14" s="188" customFormat="1" ht="39.950000000000003" customHeight="1" x14ac:dyDescent="0.2">
      <c r="A554" s="209" t="s">
        <v>1133</v>
      </c>
      <c r="B554" s="203" t="s">
        <v>338</v>
      </c>
      <c r="C554" s="196" t="s">
        <v>1618</v>
      </c>
      <c r="D554" s="197" t="s">
        <v>386</v>
      </c>
      <c r="E554" s="198" t="s">
        <v>182</v>
      </c>
      <c r="F554" s="199">
        <v>25</v>
      </c>
      <c r="G554" s="200"/>
      <c r="H554" s="201">
        <f t="shared" ref="H554:H557" si="122">ROUND(G554*F554,2)</f>
        <v>0</v>
      </c>
      <c r="I554" s="24" t="str">
        <f t="shared" ca="1" si="112"/>
        <v/>
      </c>
      <c r="J554" s="15" t="str">
        <f t="shared" si="116"/>
        <v>B139iAType 2 Concrete Modified Barrier (150 mm reveal ht, Dowelled)SD-203Bm</v>
      </c>
      <c r="K554" s="16" t="e">
        <f>MATCH(J554,'Pay Items'!$K$1:$K$647,0)</f>
        <v>#N/A</v>
      </c>
      <c r="L554" s="17" t="str">
        <f t="shared" ca="1" si="113"/>
        <v>F0</v>
      </c>
      <c r="M554" s="17" t="str">
        <f t="shared" ca="1" si="114"/>
        <v>C2</v>
      </c>
      <c r="N554" s="17" t="str">
        <f t="shared" ca="1" si="115"/>
        <v>C2</v>
      </c>
    </row>
    <row r="555" spans="1:14" s="188" customFormat="1" ht="39.950000000000003" customHeight="1" x14ac:dyDescent="0.2">
      <c r="A555" s="209" t="s">
        <v>822</v>
      </c>
      <c r="B555" s="203" t="s">
        <v>339</v>
      </c>
      <c r="C555" s="196" t="s">
        <v>1619</v>
      </c>
      <c r="D555" s="197" t="s">
        <v>333</v>
      </c>
      <c r="E555" s="198" t="s">
        <v>182</v>
      </c>
      <c r="F555" s="199">
        <v>85</v>
      </c>
      <c r="G555" s="200"/>
      <c r="H555" s="201">
        <f t="shared" si="122"/>
        <v>0</v>
      </c>
      <c r="I555" s="24" t="str">
        <f t="shared" ca="1" si="112"/>
        <v/>
      </c>
      <c r="J555" s="15" t="str">
        <f t="shared" si="116"/>
        <v>B148iType 2 Concrete Lip Curb (40 mm reveal ht, Integral)SD-202Bm</v>
      </c>
      <c r="K555" s="16" t="e">
        <f>MATCH(J555,'Pay Items'!$K$1:$K$647,0)</f>
        <v>#N/A</v>
      </c>
      <c r="L555" s="17" t="str">
        <f t="shared" ca="1" si="113"/>
        <v>F0</v>
      </c>
      <c r="M555" s="17" t="str">
        <f t="shared" ca="1" si="114"/>
        <v>C2</v>
      </c>
      <c r="N555" s="17" t="str">
        <f t="shared" ca="1" si="115"/>
        <v>C2</v>
      </c>
    </row>
    <row r="556" spans="1:14" s="188" customFormat="1" ht="39.950000000000003" customHeight="1" x14ac:dyDescent="0.2">
      <c r="A556" s="209" t="s">
        <v>1142</v>
      </c>
      <c r="B556" s="203" t="s">
        <v>340</v>
      </c>
      <c r="C556" s="196" t="s">
        <v>1620</v>
      </c>
      <c r="D556" s="197" t="s">
        <v>334</v>
      </c>
      <c r="E556" s="198" t="s">
        <v>182</v>
      </c>
      <c r="F556" s="199">
        <v>235</v>
      </c>
      <c r="G556" s="200"/>
      <c r="H556" s="201">
        <f t="shared" si="122"/>
        <v>0</v>
      </c>
      <c r="I556" s="24" t="str">
        <f t="shared" ca="1" si="112"/>
        <v/>
      </c>
      <c r="J556" s="15" t="str">
        <f t="shared" si="116"/>
        <v>B149iAType 2 Concrete Modified Lip Curb (75 mm reveal ht, Dowelled)SD-202Cm</v>
      </c>
      <c r="K556" s="16" t="e">
        <f>MATCH(J556,'Pay Items'!$K$1:$K$647,0)</f>
        <v>#N/A</v>
      </c>
      <c r="L556" s="17" t="str">
        <f t="shared" ca="1" si="113"/>
        <v>F0</v>
      </c>
      <c r="M556" s="17" t="str">
        <f t="shared" ca="1" si="114"/>
        <v>C2</v>
      </c>
      <c r="N556" s="17" t="str">
        <f t="shared" ca="1" si="115"/>
        <v>C2</v>
      </c>
    </row>
    <row r="557" spans="1:14" s="188" customFormat="1" ht="39.950000000000003" customHeight="1" x14ac:dyDescent="0.2">
      <c r="A557" s="209" t="s">
        <v>461</v>
      </c>
      <c r="B557" s="195" t="s">
        <v>546</v>
      </c>
      <c r="C557" s="196" t="s">
        <v>165</v>
      </c>
      <c r="D557" s="197" t="s">
        <v>714</v>
      </c>
      <c r="E557" s="198" t="s">
        <v>178</v>
      </c>
      <c r="F557" s="199">
        <v>10</v>
      </c>
      <c r="G557" s="200"/>
      <c r="H557" s="201">
        <f t="shared" si="122"/>
        <v>0</v>
      </c>
      <c r="I557" s="24" t="str">
        <f t="shared" ca="1" si="112"/>
        <v/>
      </c>
      <c r="J557" s="15" t="str">
        <f t="shared" si="116"/>
        <v>B189Regrading Existing Interlocking Paving StonesCW 3330-R5m²</v>
      </c>
      <c r="K557" s="16">
        <f>MATCH(J557,'Pay Items'!$K$1:$K$647,0)</f>
        <v>304</v>
      </c>
      <c r="L557" s="17" t="str">
        <f t="shared" ca="1" si="113"/>
        <v>F0</v>
      </c>
      <c r="M557" s="17" t="str">
        <f t="shared" ca="1" si="114"/>
        <v>C2</v>
      </c>
      <c r="N557" s="17" t="str">
        <f t="shared" ca="1" si="115"/>
        <v>C2</v>
      </c>
    </row>
    <row r="558" spans="1:14" s="188" customFormat="1" ht="30.2" customHeight="1" x14ac:dyDescent="0.2">
      <c r="A558" s="209" t="s">
        <v>462</v>
      </c>
      <c r="B558" s="195" t="s">
        <v>547</v>
      </c>
      <c r="C558" s="196" t="s">
        <v>350</v>
      </c>
      <c r="D558" s="197" t="s">
        <v>2144</v>
      </c>
      <c r="E558" s="198"/>
      <c r="F558" s="192" t="s">
        <v>173</v>
      </c>
      <c r="G558" s="193"/>
      <c r="H558" s="193"/>
      <c r="I558" s="24" t="str">
        <f t="shared" ca="1" si="112"/>
        <v>LOCKED</v>
      </c>
      <c r="J558" s="15" t="str">
        <f t="shared" si="116"/>
        <v>B190Construction of Asphaltic Concrete OverlayCW 3410-R12, E11</v>
      </c>
      <c r="K558" s="16" t="e">
        <f>MATCH(J558,'Pay Items'!$K$1:$K$647,0)</f>
        <v>#N/A</v>
      </c>
      <c r="L558" s="17" t="str">
        <f t="shared" ca="1" si="113"/>
        <v>G</v>
      </c>
      <c r="M558" s="17" t="str">
        <f t="shared" ca="1" si="114"/>
        <v>C2</v>
      </c>
      <c r="N558" s="17" t="str">
        <f t="shared" ca="1" si="115"/>
        <v>C2</v>
      </c>
    </row>
    <row r="559" spans="1:14" s="188" customFormat="1" ht="30.2" customHeight="1" x14ac:dyDescent="0.2">
      <c r="A559" s="209" t="s">
        <v>463</v>
      </c>
      <c r="B559" s="203" t="s">
        <v>338</v>
      </c>
      <c r="C559" s="196" t="s">
        <v>351</v>
      </c>
      <c r="D559" s="197"/>
      <c r="E559" s="198"/>
      <c r="F559" s="192" t="s">
        <v>173</v>
      </c>
      <c r="G559" s="193"/>
      <c r="H559" s="193"/>
      <c r="I559" s="24" t="str">
        <f t="shared" ca="1" si="112"/>
        <v>LOCKED</v>
      </c>
      <c r="J559" s="15" t="str">
        <f t="shared" si="116"/>
        <v>B191Main Line Paving</v>
      </c>
      <c r="K559" s="16">
        <f>MATCH(J559,'Pay Items'!$K$1:$K$647,0)</f>
        <v>306</v>
      </c>
      <c r="L559" s="17" t="str">
        <f t="shared" ca="1" si="113"/>
        <v>G</v>
      </c>
      <c r="M559" s="17" t="str">
        <f t="shared" ca="1" si="114"/>
        <v>C2</v>
      </c>
      <c r="N559" s="17" t="str">
        <f t="shared" ca="1" si="115"/>
        <v>C2</v>
      </c>
    </row>
    <row r="560" spans="1:14" s="188" customFormat="1" ht="30.2" customHeight="1" x14ac:dyDescent="0.2">
      <c r="A560" s="209" t="s">
        <v>1565</v>
      </c>
      <c r="B560" s="211" t="s">
        <v>684</v>
      </c>
      <c r="C560" s="196" t="s">
        <v>1566</v>
      </c>
      <c r="D560" s="197"/>
      <c r="E560" s="198" t="s">
        <v>180</v>
      </c>
      <c r="F560" s="199">
        <v>415</v>
      </c>
      <c r="G560" s="200"/>
      <c r="H560" s="201">
        <f>ROUND(G560*F560,2)</f>
        <v>0</v>
      </c>
      <c r="I560" s="24" t="str">
        <f t="shared" ca="1" si="112"/>
        <v/>
      </c>
      <c r="J560" s="15" t="str">
        <f t="shared" si="116"/>
        <v>B193AType MS1tonne</v>
      </c>
      <c r="K560" s="16">
        <f>MATCH(J560,'Pay Items'!$K$1:$K$647,0)</f>
        <v>309</v>
      </c>
      <c r="L560" s="17" t="str">
        <f t="shared" ca="1" si="113"/>
        <v>F0</v>
      </c>
      <c r="M560" s="17" t="str">
        <f t="shared" ca="1" si="114"/>
        <v>C2</v>
      </c>
      <c r="N560" s="17" t="str">
        <f t="shared" ca="1" si="115"/>
        <v>C2</v>
      </c>
    </row>
    <row r="561" spans="1:14" s="188" customFormat="1" ht="30.2" customHeight="1" x14ac:dyDescent="0.2">
      <c r="A561" s="209" t="s">
        <v>466</v>
      </c>
      <c r="B561" s="203" t="s">
        <v>339</v>
      </c>
      <c r="C561" s="196" t="s">
        <v>352</v>
      </c>
      <c r="D561" s="197"/>
      <c r="E561" s="198"/>
      <c r="F561" s="192" t="s">
        <v>173</v>
      </c>
      <c r="G561" s="193"/>
      <c r="H561" s="193"/>
      <c r="I561" s="24" t="str">
        <f t="shared" ca="1" si="112"/>
        <v>LOCKED</v>
      </c>
      <c r="J561" s="15" t="str">
        <f t="shared" si="116"/>
        <v>B194Tie-ins and Approaches</v>
      </c>
      <c r="K561" s="16">
        <f>MATCH(J561,'Pay Items'!$K$1:$K$647,0)</f>
        <v>311</v>
      </c>
      <c r="L561" s="17" t="str">
        <f t="shared" ca="1" si="113"/>
        <v>G</v>
      </c>
      <c r="M561" s="17" t="str">
        <f t="shared" ca="1" si="114"/>
        <v>C2</v>
      </c>
      <c r="N561" s="17" t="str">
        <f t="shared" ca="1" si="115"/>
        <v>C2</v>
      </c>
    </row>
    <row r="562" spans="1:14" s="188" customFormat="1" ht="30.2" customHeight="1" x14ac:dyDescent="0.2">
      <c r="A562" s="209" t="s">
        <v>1569</v>
      </c>
      <c r="B562" s="211" t="s">
        <v>684</v>
      </c>
      <c r="C562" s="196" t="s">
        <v>1566</v>
      </c>
      <c r="D562" s="197"/>
      <c r="E562" s="198" t="s">
        <v>180</v>
      </c>
      <c r="F562" s="199">
        <v>30</v>
      </c>
      <c r="G562" s="200"/>
      <c r="H562" s="201">
        <f t="shared" ref="H562:H564" si="123">ROUND(G562*F562,2)</f>
        <v>0</v>
      </c>
      <c r="I562" s="24" t="str">
        <f t="shared" ca="1" si="112"/>
        <v/>
      </c>
      <c r="J562" s="15" t="str">
        <f t="shared" si="116"/>
        <v>B195AType MS1tonne</v>
      </c>
      <c r="K562" s="16">
        <f>MATCH(J562,'Pay Items'!$K$1:$K$647,0)</f>
        <v>313</v>
      </c>
      <c r="L562" s="17" t="str">
        <f t="shared" ca="1" si="113"/>
        <v>F0</v>
      </c>
      <c r="M562" s="17" t="str">
        <f t="shared" ca="1" si="114"/>
        <v>C2</v>
      </c>
      <c r="N562" s="17" t="str">
        <f t="shared" ca="1" si="115"/>
        <v>C2</v>
      </c>
    </row>
    <row r="563" spans="1:14" s="188" customFormat="1" ht="30.2" customHeight="1" x14ac:dyDescent="0.2">
      <c r="A563" s="209" t="s">
        <v>557</v>
      </c>
      <c r="B563" s="195" t="s">
        <v>548</v>
      </c>
      <c r="C563" s="196" t="s">
        <v>1270</v>
      </c>
      <c r="D563" s="197" t="s">
        <v>1400</v>
      </c>
      <c r="E563" s="198"/>
      <c r="F563" s="192" t="s">
        <v>173</v>
      </c>
      <c r="G563" s="193"/>
      <c r="H563" s="193"/>
      <c r="I563" s="24" t="str">
        <f t="shared" ca="1" si="112"/>
        <v>LOCKED</v>
      </c>
      <c r="J563" s="15" t="str">
        <f t="shared" si="116"/>
        <v>B206Supply and Install Pavement Repair FabricCW 3140-R1</v>
      </c>
      <c r="K563" s="16">
        <f>MATCH(J563,'Pay Items'!$K$1:$K$647,0)</f>
        <v>325</v>
      </c>
      <c r="L563" s="17" t="str">
        <f t="shared" ca="1" si="113"/>
        <v>G</v>
      </c>
      <c r="M563" s="17" t="str">
        <f t="shared" ca="1" si="114"/>
        <v>C2</v>
      </c>
      <c r="N563" s="17" t="str">
        <f t="shared" ca="1" si="115"/>
        <v>C2</v>
      </c>
    </row>
    <row r="564" spans="1:14" s="188" customFormat="1" ht="30.2" customHeight="1" x14ac:dyDescent="0.2">
      <c r="A564" s="209" t="s">
        <v>1266</v>
      </c>
      <c r="B564" s="203" t="s">
        <v>338</v>
      </c>
      <c r="C564" s="196" t="s">
        <v>1268</v>
      </c>
      <c r="D564" s="197"/>
      <c r="E564" s="198" t="s">
        <v>178</v>
      </c>
      <c r="F564" s="212">
        <v>300</v>
      </c>
      <c r="G564" s="200"/>
      <c r="H564" s="201">
        <f t="shared" si="123"/>
        <v>0</v>
      </c>
      <c r="I564" s="24" t="str">
        <f t="shared" ca="1" si="112"/>
        <v/>
      </c>
      <c r="J564" s="15" t="str">
        <f t="shared" si="116"/>
        <v>B206AType Am²</v>
      </c>
      <c r="K564" s="16">
        <f>MATCH(J564,'Pay Items'!$K$1:$K$647,0)</f>
        <v>326</v>
      </c>
      <c r="L564" s="17" t="str">
        <f t="shared" ca="1" si="113"/>
        <v>F0</v>
      </c>
      <c r="M564" s="17" t="str">
        <f t="shared" ca="1" si="114"/>
        <v>C2</v>
      </c>
      <c r="N564" s="17" t="str">
        <f t="shared" ca="1" si="115"/>
        <v>C2</v>
      </c>
    </row>
    <row r="565" spans="1:14" s="188" customFormat="1" ht="30.2" customHeight="1" x14ac:dyDescent="0.2">
      <c r="A565" s="182"/>
      <c r="B565" s="213"/>
      <c r="C565" s="206" t="s">
        <v>199</v>
      </c>
      <c r="D565" s="207"/>
      <c r="E565" s="214"/>
      <c r="F565" s="192" t="s">
        <v>173</v>
      </c>
      <c r="G565" s="193"/>
      <c r="H565" s="193"/>
      <c r="I565" s="24" t="str">
        <f t="shared" ca="1" si="112"/>
        <v>LOCKED</v>
      </c>
      <c r="J565" s="15" t="str">
        <f t="shared" si="116"/>
        <v>JOINT AND CRACK SEALING</v>
      </c>
      <c r="K565" s="16">
        <f>MATCH(J565,'Pay Items'!$K$1:$K$647,0)</f>
        <v>434</v>
      </c>
      <c r="L565" s="17" t="str">
        <f t="shared" ca="1" si="113"/>
        <v>G</v>
      </c>
      <c r="M565" s="17" t="str">
        <f t="shared" ca="1" si="114"/>
        <v>C2</v>
      </c>
      <c r="N565" s="17" t="str">
        <f t="shared" ca="1" si="115"/>
        <v>C2</v>
      </c>
    </row>
    <row r="566" spans="1:14" s="188" customFormat="1" ht="30.2" customHeight="1" x14ac:dyDescent="0.2">
      <c r="A566" s="194" t="s">
        <v>533</v>
      </c>
      <c r="B566" s="195" t="s">
        <v>549</v>
      </c>
      <c r="C566" s="196" t="s">
        <v>98</v>
      </c>
      <c r="D566" s="197" t="s">
        <v>718</v>
      </c>
      <c r="E566" s="198" t="s">
        <v>182</v>
      </c>
      <c r="F566" s="212">
        <v>300</v>
      </c>
      <c r="G566" s="200"/>
      <c r="H566" s="201">
        <f>ROUND(G566*F566,2)</f>
        <v>0</v>
      </c>
      <c r="I566" s="24" t="str">
        <f t="shared" ca="1" si="112"/>
        <v/>
      </c>
      <c r="J566" s="15" t="str">
        <f t="shared" si="116"/>
        <v>D006Reflective Crack MaintenanceCW 3250-R7m</v>
      </c>
      <c r="K566" s="16">
        <f>MATCH(J566,'Pay Items'!$K$1:$K$647,0)</f>
        <v>440</v>
      </c>
      <c r="L566" s="17" t="str">
        <f t="shared" ca="1" si="113"/>
        <v>F0</v>
      </c>
      <c r="M566" s="17" t="str">
        <f t="shared" ca="1" si="114"/>
        <v>C2</v>
      </c>
      <c r="N566" s="17" t="str">
        <f t="shared" ca="1" si="115"/>
        <v>C2</v>
      </c>
    </row>
    <row r="567" spans="1:14" s="188" customFormat="1" ht="39.950000000000003" customHeight="1" x14ac:dyDescent="0.2">
      <c r="A567" s="182"/>
      <c r="B567" s="213"/>
      <c r="C567" s="206" t="s">
        <v>200</v>
      </c>
      <c r="D567" s="207"/>
      <c r="E567" s="214"/>
      <c r="F567" s="192" t="s">
        <v>173</v>
      </c>
      <c r="G567" s="193"/>
      <c r="H567" s="193"/>
      <c r="I567" s="24" t="str">
        <f t="shared" ca="1" si="112"/>
        <v>LOCKED</v>
      </c>
      <c r="J567" s="15" t="str">
        <f t="shared" si="116"/>
        <v>ASSOCIATED DRAINAGE AND UNDERGROUND WORKS</v>
      </c>
      <c r="K567" s="16">
        <f>MATCH(J567,'Pay Items'!$K$1:$K$647,0)</f>
        <v>442</v>
      </c>
      <c r="L567" s="17" t="str">
        <f t="shared" ca="1" si="113"/>
        <v>G</v>
      </c>
      <c r="M567" s="17" t="str">
        <f t="shared" ca="1" si="114"/>
        <v>C2</v>
      </c>
      <c r="N567" s="17" t="str">
        <f t="shared" ca="1" si="115"/>
        <v>C2</v>
      </c>
    </row>
    <row r="568" spans="1:14" s="188" customFormat="1" ht="39.950000000000003" customHeight="1" x14ac:dyDescent="0.2">
      <c r="A568" s="365" t="s">
        <v>224</v>
      </c>
      <c r="B568" s="366" t="s">
        <v>550</v>
      </c>
      <c r="C568" s="367" t="s">
        <v>402</v>
      </c>
      <c r="D568" s="368" t="s">
        <v>2145</v>
      </c>
      <c r="E568" s="369"/>
      <c r="F568" s="192" t="s">
        <v>173</v>
      </c>
      <c r="G568" s="193"/>
      <c r="H568" s="193"/>
      <c r="I568" s="24" t="str">
        <f t="shared" ca="1" si="112"/>
        <v>LOCKED</v>
      </c>
      <c r="J568" s="15" t="str">
        <f t="shared" si="116"/>
        <v>E003Catch BasinCW 2130-R12, E17</v>
      </c>
      <c r="K568" s="16" t="e">
        <f>MATCH(J568,'Pay Items'!$K$1:$K$647,0)</f>
        <v>#N/A</v>
      </c>
      <c r="L568" s="17" t="str">
        <f t="shared" ca="1" si="113"/>
        <v>G</v>
      </c>
      <c r="M568" s="17" t="str">
        <f t="shared" ca="1" si="114"/>
        <v>C2</v>
      </c>
      <c r="N568" s="17" t="str">
        <f t="shared" ca="1" si="115"/>
        <v>C2</v>
      </c>
    </row>
    <row r="569" spans="1:14" s="188" customFormat="1" ht="30" customHeight="1" x14ac:dyDescent="0.2">
      <c r="A569" s="365" t="s">
        <v>990</v>
      </c>
      <c r="B569" s="370" t="s">
        <v>338</v>
      </c>
      <c r="C569" s="367" t="s">
        <v>965</v>
      </c>
      <c r="D569" s="368"/>
      <c r="E569" s="369" t="s">
        <v>181</v>
      </c>
      <c r="F569" s="372">
        <v>1</v>
      </c>
      <c r="G569" s="373"/>
      <c r="H569" s="374">
        <f>ROUND(G569*F569,2)</f>
        <v>0</v>
      </c>
      <c r="I569" s="24" t="str">
        <f t="shared" ca="1" si="112"/>
        <v/>
      </c>
      <c r="J569" s="15" t="str">
        <f t="shared" si="116"/>
        <v>E004ASD-024, 1800 mm deepeach</v>
      </c>
      <c r="K569" s="16">
        <f>MATCH(J569,'Pay Items'!$K$1:$K$647,0)</f>
        <v>445</v>
      </c>
      <c r="L569" s="17" t="str">
        <f t="shared" ca="1" si="113"/>
        <v>F0</v>
      </c>
      <c r="M569" s="17" t="str">
        <f t="shared" ca="1" si="114"/>
        <v>C2</v>
      </c>
      <c r="N569" s="17" t="str">
        <f t="shared" ca="1" si="115"/>
        <v>C2</v>
      </c>
    </row>
    <row r="570" spans="1:14" s="188" customFormat="1" ht="30.2" customHeight="1" x14ac:dyDescent="0.2">
      <c r="A570" s="194" t="s">
        <v>227</v>
      </c>
      <c r="B570" s="195" t="s">
        <v>571</v>
      </c>
      <c r="C570" s="196" t="s">
        <v>405</v>
      </c>
      <c r="D570" s="197" t="s">
        <v>2145</v>
      </c>
      <c r="E570" s="198"/>
      <c r="F570" s="192" t="s">
        <v>173</v>
      </c>
      <c r="G570" s="193"/>
      <c r="H570" s="193"/>
      <c r="I570" s="24" t="str">
        <f t="shared" ca="1" si="112"/>
        <v>LOCKED</v>
      </c>
      <c r="J570" s="15" t="str">
        <f t="shared" si="116"/>
        <v>E006Catch PitCW 2130-R12, E17</v>
      </c>
      <c r="K570" s="16" t="e">
        <f>MATCH(J570,'Pay Items'!$K$1:$K$647,0)</f>
        <v>#N/A</v>
      </c>
      <c r="L570" s="17" t="str">
        <f t="shared" ca="1" si="113"/>
        <v>G</v>
      </c>
      <c r="M570" s="17" t="str">
        <f t="shared" ca="1" si="114"/>
        <v>C2</v>
      </c>
      <c r="N570" s="17" t="str">
        <f t="shared" ca="1" si="115"/>
        <v>C2</v>
      </c>
    </row>
    <row r="571" spans="1:14" s="188" customFormat="1" ht="30.2" customHeight="1" x14ac:dyDescent="0.2">
      <c r="A571" s="194" t="s">
        <v>228</v>
      </c>
      <c r="B571" s="203" t="s">
        <v>338</v>
      </c>
      <c r="C571" s="196" t="s">
        <v>406</v>
      </c>
      <c r="D571" s="197"/>
      <c r="E571" s="198" t="s">
        <v>181</v>
      </c>
      <c r="F571" s="212">
        <v>1</v>
      </c>
      <c r="G571" s="200"/>
      <c r="H571" s="201">
        <f>ROUND(G571*F571,2)</f>
        <v>0</v>
      </c>
      <c r="I571" s="24" t="str">
        <f t="shared" ca="1" si="112"/>
        <v/>
      </c>
      <c r="J571" s="15" t="str">
        <f t="shared" si="116"/>
        <v>E007SD-023each</v>
      </c>
      <c r="K571" s="16">
        <f>MATCH(J571,'Pay Items'!$K$1:$K$647,0)</f>
        <v>449</v>
      </c>
      <c r="L571" s="17" t="str">
        <f t="shared" ca="1" si="113"/>
        <v>F0</v>
      </c>
      <c r="M571" s="17" t="str">
        <f t="shared" ca="1" si="114"/>
        <v>C2</v>
      </c>
      <c r="N571" s="17" t="str">
        <f t="shared" ca="1" si="115"/>
        <v>C2</v>
      </c>
    </row>
    <row r="572" spans="1:14" s="188" customFormat="1" ht="30.2" customHeight="1" x14ac:dyDescent="0.2">
      <c r="A572" s="365" t="s">
        <v>229</v>
      </c>
      <c r="B572" s="366" t="s">
        <v>1736</v>
      </c>
      <c r="C572" s="367" t="s">
        <v>407</v>
      </c>
      <c r="D572" s="368" t="s">
        <v>11</v>
      </c>
      <c r="E572" s="369"/>
      <c r="F572" s="192" t="s">
        <v>173</v>
      </c>
      <c r="G572" s="193"/>
      <c r="H572" s="193"/>
      <c r="I572" s="24" t="str">
        <f t="shared" ca="1" si="112"/>
        <v>LOCKED</v>
      </c>
      <c r="J572" s="15" t="str">
        <f t="shared" si="116"/>
        <v>E008Sewer ServiceCW 2130-R12</v>
      </c>
      <c r="K572" s="16">
        <f>MATCH(J572,'Pay Items'!$K$1:$K$647,0)</f>
        <v>455</v>
      </c>
      <c r="L572" s="17" t="str">
        <f t="shared" ca="1" si="113"/>
        <v>G</v>
      </c>
      <c r="M572" s="17" t="str">
        <f t="shared" ca="1" si="114"/>
        <v>C2</v>
      </c>
      <c r="N572" s="17" t="str">
        <f t="shared" ca="1" si="115"/>
        <v>C2</v>
      </c>
    </row>
    <row r="573" spans="1:14" s="188" customFormat="1" ht="30.2" customHeight="1" x14ac:dyDescent="0.2">
      <c r="A573" s="365" t="s">
        <v>53</v>
      </c>
      <c r="B573" s="370" t="s">
        <v>338</v>
      </c>
      <c r="C573" s="367" t="s">
        <v>1633</v>
      </c>
      <c r="D573" s="368"/>
      <c r="E573" s="369"/>
      <c r="F573" s="192" t="s">
        <v>173</v>
      </c>
      <c r="G573" s="193"/>
      <c r="H573" s="193"/>
      <c r="I573" s="24" t="str">
        <f t="shared" ca="1" si="112"/>
        <v>LOCKED</v>
      </c>
      <c r="J573" s="15" t="str">
        <f t="shared" si="116"/>
        <v>E009250 mm, PVC</v>
      </c>
      <c r="K573" s="16" t="e">
        <f>MATCH(J573,'Pay Items'!$K$1:$K$647,0)</f>
        <v>#N/A</v>
      </c>
      <c r="L573" s="17" t="str">
        <f t="shared" ca="1" si="113"/>
        <v>G</v>
      </c>
      <c r="M573" s="17" t="str">
        <f t="shared" ca="1" si="114"/>
        <v>C2</v>
      </c>
      <c r="N573" s="17" t="str">
        <f t="shared" ca="1" si="115"/>
        <v>C2</v>
      </c>
    </row>
    <row r="574" spans="1:14" s="188" customFormat="1" ht="45" customHeight="1" x14ac:dyDescent="0.2">
      <c r="A574" s="365" t="s">
        <v>54</v>
      </c>
      <c r="B574" s="371" t="s">
        <v>684</v>
      </c>
      <c r="C574" s="367" t="s">
        <v>1634</v>
      </c>
      <c r="D574" s="368"/>
      <c r="E574" s="369" t="s">
        <v>182</v>
      </c>
      <c r="F574" s="372">
        <v>5</v>
      </c>
      <c r="G574" s="373"/>
      <c r="H574" s="374">
        <f>ROUND(G574*F574,2)</f>
        <v>0</v>
      </c>
      <c r="I574" s="24" t="str">
        <f t="shared" ca="1" si="112"/>
        <v/>
      </c>
      <c r="J574" s="15" t="str">
        <f t="shared" si="116"/>
        <v>E010In a Trench, Class B Sand Bedding, Class 3 Backfillm</v>
      </c>
      <c r="K574" s="16" t="e">
        <f>MATCH(J574,'Pay Items'!$K$1:$K$647,0)</f>
        <v>#N/A</v>
      </c>
      <c r="L574" s="17" t="str">
        <f t="shared" ca="1" si="113"/>
        <v>F0</v>
      </c>
      <c r="M574" s="17" t="str">
        <f t="shared" ca="1" si="114"/>
        <v>C2</v>
      </c>
      <c r="N574" s="17" t="str">
        <f t="shared" ca="1" si="115"/>
        <v>C2</v>
      </c>
    </row>
    <row r="575" spans="1:14" s="188" customFormat="1" ht="30.2" customHeight="1" x14ac:dyDescent="0.2">
      <c r="A575" s="194" t="s">
        <v>56</v>
      </c>
      <c r="B575" s="195" t="s">
        <v>1737</v>
      </c>
      <c r="C575" s="196" t="s">
        <v>592</v>
      </c>
      <c r="D575" s="197" t="s">
        <v>11</v>
      </c>
      <c r="E575" s="198" t="s">
        <v>182</v>
      </c>
      <c r="F575" s="212">
        <v>5</v>
      </c>
      <c r="G575" s="200"/>
      <c r="H575" s="201">
        <f>ROUND(G575*F575,2)</f>
        <v>0</v>
      </c>
      <c r="I575" s="24" t="str">
        <f t="shared" ca="1" si="112"/>
        <v/>
      </c>
      <c r="J575" s="15" t="str">
        <f t="shared" si="116"/>
        <v>E012Drainage Connection PipeCW 2130-R12m</v>
      </c>
      <c r="K575" s="16">
        <f>MATCH(J575,'Pay Items'!$K$1:$K$647,0)</f>
        <v>460</v>
      </c>
      <c r="L575" s="17" t="str">
        <f t="shared" ca="1" si="113"/>
        <v>F0</v>
      </c>
      <c r="M575" s="17" t="str">
        <f t="shared" ca="1" si="114"/>
        <v>C2</v>
      </c>
      <c r="N575" s="17" t="str">
        <f t="shared" ca="1" si="115"/>
        <v>C2</v>
      </c>
    </row>
    <row r="576" spans="1:14" s="188" customFormat="1" ht="30.2" customHeight="1" x14ac:dyDescent="0.2">
      <c r="A576" s="194" t="s">
        <v>67</v>
      </c>
      <c r="B576" s="195" t="s">
        <v>1738</v>
      </c>
      <c r="C576" s="215" t="s">
        <v>1040</v>
      </c>
      <c r="D576" s="216" t="s">
        <v>1041</v>
      </c>
      <c r="E576" s="198"/>
      <c r="F576" s="192" t="s">
        <v>173</v>
      </c>
      <c r="G576" s="193"/>
      <c r="H576" s="193"/>
      <c r="I576" s="24" t="str">
        <f t="shared" ca="1" si="112"/>
        <v>LOCKED</v>
      </c>
      <c r="J576" s="15" t="str">
        <f t="shared" si="116"/>
        <v>E023Frames &amp; CoversCW 3210-R8</v>
      </c>
      <c r="K576" s="16">
        <f>MATCH(J576,'Pay Items'!$K$1:$K$647,0)</f>
        <v>509</v>
      </c>
      <c r="L576" s="17" t="str">
        <f t="shared" ca="1" si="113"/>
        <v>G</v>
      </c>
      <c r="M576" s="17" t="str">
        <f t="shared" ca="1" si="114"/>
        <v>C2</v>
      </c>
      <c r="N576" s="17" t="str">
        <f t="shared" ca="1" si="115"/>
        <v>C2</v>
      </c>
    </row>
    <row r="577" spans="1:14" s="188" customFormat="1" ht="39.950000000000003" customHeight="1" x14ac:dyDescent="0.2">
      <c r="A577" s="194" t="s">
        <v>68</v>
      </c>
      <c r="B577" s="203" t="s">
        <v>338</v>
      </c>
      <c r="C577" s="217" t="s">
        <v>1191</v>
      </c>
      <c r="D577" s="197"/>
      <c r="E577" s="198" t="s">
        <v>181</v>
      </c>
      <c r="F577" s="212">
        <v>2</v>
      </c>
      <c r="G577" s="200"/>
      <c r="H577" s="201">
        <f t="shared" ref="H577:H578" si="124">ROUND(G577*F577,2)</f>
        <v>0</v>
      </c>
      <c r="I577" s="24" t="str">
        <f t="shared" ca="1" si="112"/>
        <v/>
      </c>
      <c r="J577" s="15" t="str">
        <f t="shared" si="116"/>
        <v>E024AP-006 - Standard Frame for Manhole and Catch Basineach</v>
      </c>
      <c r="K577" s="16">
        <f>MATCH(J577,'Pay Items'!$K$1:$K$647,0)</f>
        <v>510</v>
      </c>
      <c r="L577" s="17" t="str">
        <f t="shared" ca="1" si="113"/>
        <v>F0</v>
      </c>
      <c r="M577" s="17" t="str">
        <f t="shared" ca="1" si="114"/>
        <v>C2</v>
      </c>
      <c r="N577" s="17" t="str">
        <f t="shared" ca="1" si="115"/>
        <v>C2</v>
      </c>
    </row>
    <row r="578" spans="1:14" s="188" customFormat="1" ht="39.950000000000003" customHeight="1" x14ac:dyDescent="0.2">
      <c r="A578" s="194" t="s">
        <v>69</v>
      </c>
      <c r="B578" s="203" t="s">
        <v>339</v>
      </c>
      <c r="C578" s="217" t="s">
        <v>1192</v>
      </c>
      <c r="D578" s="197"/>
      <c r="E578" s="198" t="s">
        <v>181</v>
      </c>
      <c r="F578" s="212">
        <v>2</v>
      </c>
      <c r="G578" s="200"/>
      <c r="H578" s="201">
        <f t="shared" si="124"/>
        <v>0</v>
      </c>
      <c r="I578" s="24" t="str">
        <f t="shared" ca="1" si="112"/>
        <v/>
      </c>
      <c r="J578" s="15" t="str">
        <f t="shared" si="116"/>
        <v>E025AP-007 - Standard Solid Cover for Standard Frameeach</v>
      </c>
      <c r="K578" s="16">
        <f>MATCH(J578,'Pay Items'!$K$1:$K$647,0)</f>
        <v>511</v>
      </c>
      <c r="L578" s="17" t="str">
        <f t="shared" ca="1" si="113"/>
        <v>F0</v>
      </c>
      <c r="M578" s="17" t="str">
        <f t="shared" ca="1" si="114"/>
        <v>C2</v>
      </c>
      <c r="N578" s="17" t="str">
        <f t="shared" ca="1" si="115"/>
        <v>C2</v>
      </c>
    </row>
    <row r="579" spans="1:14" s="188" customFormat="1" ht="30" customHeight="1" x14ac:dyDescent="0.2">
      <c r="A579" s="365" t="s">
        <v>74</v>
      </c>
      <c r="B579" s="366" t="s">
        <v>1739</v>
      </c>
      <c r="C579" s="375" t="s">
        <v>409</v>
      </c>
      <c r="D579" s="368" t="s">
        <v>11</v>
      </c>
      <c r="E579" s="369"/>
      <c r="F579" s="192" t="s">
        <v>173</v>
      </c>
      <c r="G579" s="193"/>
      <c r="H579" s="193"/>
      <c r="I579" s="24" t="str">
        <f t="shared" ca="1" si="112"/>
        <v>LOCKED</v>
      </c>
      <c r="J579" s="15" t="str">
        <f t="shared" si="116"/>
        <v>E032Connecting to Existing ManholeCW 2130-R12</v>
      </c>
      <c r="K579" s="16">
        <f>MATCH(J579,'Pay Items'!$K$1:$K$647,0)</f>
        <v>522</v>
      </c>
      <c r="L579" s="17" t="str">
        <f t="shared" ca="1" si="113"/>
        <v>G</v>
      </c>
      <c r="M579" s="17" t="str">
        <f t="shared" ca="1" si="114"/>
        <v>C2</v>
      </c>
      <c r="N579" s="17" t="str">
        <f t="shared" ca="1" si="115"/>
        <v>C2</v>
      </c>
    </row>
    <row r="580" spans="1:14" s="188" customFormat="1" ht="30" customHeight="1" x14ac:dyDescent="0.2">
      <c r="A580" s="365" t="s">
        <v>75</v>
      </c>
      <c r="B580" s="370" t="s">
        <v>338</v>
      </c>
      <c r="C580" s="375" t="s">
        <v>971</v>
      </c>
      <c r="D580" s="368"/>
      <c r="E580" s="369" t="s">
        <v>181</v>
      </c>
      <c r="F580" s="372">
        <v>1</v>
      </c>
      <c r="G580" s="373"/>
      <c r="H580" s="374">
        <f>ROUND(G580*F580,2)</f>
        <v>0</v>
      </c>
      <c r="I580" s="24" t="str">
        <f t="shared" ca="1" si="112"/>
        <v/>
      </c>
      <c r="J580" s="15" t="str">
        <f t="shared" si="116"/>
        <v>E033250 mm Catch Basin Leadeach</v>
      </c>
      <c r="K580" s="16">
        <f>MATCH(J580,'Pay Items'!$K$1:$K$647,0)</f>
        <v>525</v>
      </c>
      <c r="L580" s="17" t="str">
        <f t="shared" ca="1" si="113"/>
        <v>F0</v>
      </c>
      <c r="M580" s="17" t="str">
        <f t="shared" ca="1" si="114"/>
        <v>C2</v>
      </c>
      <c r="N580" s="17" t="str">
        <f t="shared" ca="1" si="115"/>
        <v>C2</v>
      </c>
    </row>
    <row r="581" spans="1:14" s="188" customFormat="1" ht="30.2" customHeight="1" x14ac:dyDescent="0.2">
      <c r="A581" s="194" t="s">
        <v>76</v>
      </c>
      <c r="B581" s="195" t="s">
        <v>1740</v>
      </c>
      <c r="C581" s="218" t="s">
        <v>410</v>
      </c>
      <c r="D581" s="197" t="s">
        <v>11</v>
      </c>
      <c r="E581" s="198"/>
      <c r="F581" s="192" t="s">
        <v>173</v>
      </c>
      <c r="G581" s="193"/>
      <c r="H581" s="193"/>
      <c r="I581" s="24" t="str">
        <f t="shared" ca="1" si="112"/>
        <v>LOCKED</v>
      </c>
      <c r="J581" s="15" t="str">
        <f t="shared" si="116"/>
        <v>E034Connecting to Existing Catch BasinCW 2130-R12</v>
      </c>
      <c r="K581" s="16">
        <f>MATCH(J581,'Pay Items'!$K$1:$K$647,0)</f>
        <v>526</v>
      </c>
      <c r="L581" s="17" t="str">
        <f t="shared" ca="1" si="113"/>
        <v>G</v>
      </c>
      <c r="M581" s="17" t="str">
        <f t="shared" ca="1" si="114"/>
        <v>C2</v>
      </c>
      <c r="N581" s="17" t="str">
        <f t="shared" ca="1" si="115"/>
        <v>C2</v>
      </c>
    </row>
    <row r="582" spans="1:14" s="188" customFormat="1" ht="30.2" customHeight="1" x14ac:dyDescent="0.2">
      <c r="A582" s="194" t="s">
        <v>77</v>
      </c>
      <c r="B582" s="203" t="s">
        <v>338</v>
      </c>
      <c r="C582" s="218" t="s">
        <v>973</v>
      </c>
      <c r="D582" s="197"/>
      <c r="E582" s="198" t="s">
        <v>181</v>
      </c>
      <c r="F582" s="212">
        <v>1</v>
      </c>
      <c r="G582" s="200"/>
      <c r="H582" s="201">
        <f>ROUND(G582*F582,2)</f>
        <v>0</v>
      </c>
      <c r="I582" s="24" t="str">
        <f t="shared" ref="I582:I645" ca="1" si="125">IF(CELL("protect",$G582)=1, "LOCKED", "")</f>
        <v/>
      </c>
      <c r="J582" s="15" t="str">
        <f t="shared" si="116"/>
        <v>E035250 mm Drainage Connection Pipeeach</v>
      </c>
      <c r="K582" s="16">
        <f>MATCH(J582,'Pay Items'!$K$1:$K$647,0)</f>
        <v>529</v>
      </c>
      <c r="L582" s="17" t="str">
        <f t="shared" ref="L582:L645" ca="1" si="126">CELL("format",$F582)</f>
        <v>F0</v>
      </c>
      <c r="M582" s="17" t="str">
        <f t="shared" ref="M582:M645" ca="1" si="127">CELL("format",$G582)</f>
        <v>C2</v>
      </c>
      <c r="N582" s="17" t="str">
        <f t="shared" ref="N582:N645" ca="1" si="128">CELL("format",$H582)</f>
        <v>C2</v>
      </c>
    </row>
    <row r="583" spans="1:14" s="188" customFormat="1" ht="30.2" customHeight="1" x14ac:dyDescent="0.2">
      <c r="A583" s="365" t="s">
        <v>417</v>
      </c>
      <c r="B583" s="366" t="s">
        <v>1741</v>
      </c>
      <c r="C583" s="367" t="s">
        <v>678</v>
      </c>
      <c r="D583" s="368" t="s">
        <v>11</v>
      </c>
      <c r="E583" s="369" t="s">
        <v>181</v>
      </c>
      <c r="F583" s="372">
        <v>1</v>
      </c>
      <c r="G583" s="373"/>
      <c r="H583" s="374">
        <f t="shared" ref="H583:H584" si="129">ROUND(G583*F583,2)</f>
        <v>0</v>
      </c>
      <c r="I583" s="24" t="str">
        <f t="shared" ca="1" si="125"/>
        <v/>
      </c>
      <c r="J583" s="15" t="str">
        <f t="shared" ref="J583:J646" si="130">CLEAN(CONCATENATE(TRIM($A583),TRIM($C583),IF(LEFT($D583)&lt;&gt;"E",TRIM($D583),),TRIM($E583)))</f>
        <v>E046Removal of Existing Catch BasinsCW 2130-R12each</v>
      </c>
      <c r="K583" s="16">
        <f>MATCH(J583,'Pay Items'!$K$1:$K$647,0)</f>
        <v>550</v>
      </c>
      <c r="L583" s="17" t="str">
        <f t="shared" ca="1" si="126"/>
        <v>F0</v>
      </c>
      <c r="M583" s="17" t="str">
        <f t="shared" ca="1" si="127"/>
        <v>C2</v>
      </c>
      <c r="N583" s="17" t="str">
        <f t="shared" ca="1" si="128"/>
        <v>C2</v>
      </c>
    </row>
    <row r="584" spans="1:14" s="188" customFormat="1" ht="45" customHeight="1" x14ac:dyDescent="0.2">
      <c r="A584" s="365" t="s">
        <v>591</v>
      </c>
      <c r="B584" s="34" t="s">
        <v>1742</v>
      </c>
      <c r="C584" s="376" t="s">
        <v>1680</v>
      </c>
      <c r="D584" s="377" t="s">
        <v>11</v>
      </c>
      <c r="E584" s="378" t="s">
        <v>181</v>
      </c>
      <c r="F584" s="379">
        <v>1</v>
      </c>
      <c r="G584" s="380"/>
      <c r="H584" s="33">
        <f t="shared" si="129"/>
        <v>0</v>
      </c>
      <c r="I584" s="24" t="str">
        <f t="shared" ca="1" si="125"/>
        <v/>
      </c>
      <c r="J584" s="15" t="str">
        <f t="shared" si="130"/>
        <v>Plugging Existing Sewers and Sewer Services Smaller Than 300 MillimetresCW 2130-R12each</v>
      </c>
      <c r="K584" s="16" t="e">
        <f>MATCH(J584,'Pay Items'!$K$1:$K$647,0)</f>
        <v>#N/A</v>
      </c>
      <c r="L584" s="17" t="str">
        <f t="shared" ca="1" si="126"/>
        <v>F0</v>
      </c>
      <c r="M584" s="17" t="str">
        <f t="shared" ca="1" si="127"/>
        <v>C2</v>
      </c>
      <c r="N584" s="17" t="str">
        <f t="shared" ca="1" si="128"/>
        <v>C2</v>
      </c>
    </row>
    <row r="585" spans="1:14" s="188" customFormat="1" ht="30" customHeight="1" x14ac:dyDescent="0.2">
      <c r="A585" s="194" t="s">
        <v>0</v>
      </c>
      <c r="B585" s="195" t="s">
        <v>1743</v>
      </c>
      <c r="C585" s="196" t="s">
        <v>1</v>
      </c>
      <c r="D585" s="197" t="s">
        <v>1562</v>
      </c>
      <c r="E585" s="198" t="s">
        <v>181</v>
      </c>
      <c r="F585" s="212">
        <v>2</v>
      </c>
      <c r="G585" s="200"/>
      <c r="H585" s="201">
        <f t="shared" ref="H585" si="131">ROUND(G585*F585,2)</f>
        <v>0</v>
      </c>
      <c r="I585" s="24" t="str">
        <f t="shared" ca="1" si="125"/>
        <v/>
      </c>
      <c r="J585" s="15" t="str">
        <f t="shared" si="130"/>
        <v>E050ACatch Basin CleaningCW 2140-R5each</v>
      </c>
      <c r="K585" s="16">
        <f>MATCH(J585,'Pay Items'!$K$1:$K$647,0)</f>
        <v>555</v>
      </c>
      <c r="L585" s="17" t="str">
        <f t="shared" ca="1" si="126"/>
        <v>F0</v>
      </c>
      <c r="M585" s="17" t="str">
        <f t="shared" ca="1" si="127"/>
        <v>C2</v>
      </c>
      <c r="N585" s="17" t="str">
        <f t="shared" ca="1" si="128"/>
        <v>C2</v>
      </c>
    </row>
    <row r="586" spans="1:14" s="188" customFormat="1" ht="30.2" customHeight="1" x14ac:dyDescent="0.2">
      <c r="A586" s="182"/>
      <c r="B586" s="219"/>
      <c r="C586" s="206" t="s">
        <v>201</v>
      </c>
      <c r="D586" s="207"/>
      <c r="E586" s="214"/>
      <c r="F586" s="192" t="s">
        <v>173</v>
      </c>
      <c r="G586" s="193"/>
      <c r="H586" s="193"/>
      <c r="I586" s="24" t="str">
        <f t="shared" ca="1" si="125"/>
        <v>LOCKED</v>
      </c>
      <c r="J586" s="15" t="str">
        <f t="shared" si="130"/>
        <v>ADJUSTMENTS</v>
      </c>
      <c r="K586" s="16">
        <f>MATCH(J586,'Pay Items'!$K$1:$K$647,0)</f>
        <v>587</v>
      </c>
      <c r="L586" s="17" t="str">
        <f t="shared" ca="1" si="126"/>
        <v>G</v>
      </c>
      <c r="M586" s="17" t="str">
        <f t="shared" ca="1" si="127"/>
        <v>C2</v>
      </c>
      <c r="N586" s="17" t="str">
        <f t="shared" ca="1" si="128"/>
        <v>C2</v>
      </c>
    </row>
    <row r="587" spans="1:14" s="188" customFormat="1" ht="39.950000000000003" customHeight="1" x14ac:dyDescent="0.2">
      <c r="A587" s="194" t="s">
        <v>230</v>
      </c>
      <c r="B587" s="195" t="s">
        <v>1744</v>
      </c>
      <c r="C587" s="217" t="s">
        <v>1042</v>
      </c>
      <c r="D587" s="216" t="s">
        <v>1041</v>
      </c>
      <c r="E587" s="198" t="s">
        <v>181</v>
      </c>
      <c r="F587" s="212">
        <v>3</v>
      </c>
      <c r="G587" s="200"/>
      <c r="H587" s="201">
        <f>ROUND(G587*F587,2)</f>
        <v>0</v>
      </c>
      <c r="I587" s="24" t="str">
        <f t="shared" ca="1" si="125"/>
        <v/>
      </c>
      <c r="J587" s="15" t="str">
        <f t="shared" si="130"/>
        <v>F001Adjustment of Manholes/Catch Basins FramesCW 3210-R8each</v>
      </c>
      <c r="K587" s="16">
        <f>MATCH(J587,'Pay Items'!$K$1:$K$647,0)</f>
        <v>588</v>
      </c>
      <c r="L587" s="17" t="str">
        <f t="shared" ca="1" si="126"/>
        <v>F0</v>
      </c>
      <c r="M587" s="17" t="str">
        <f t="shared" ca="1" si="127"/>
        <v>C2</v>
      </c>
      <c r="N587" s="17" t="str">
        <f t="shared" ca="1" si="128"/>
        <v>C2</v>
      </c>
    </row>
    <row r="588" spans="1:14" s="188" customFormat="1" ht="30.2" customHeight="1" x14ac:dyDescent="0.2">
      <c r="A588" s="194" t="s">
        <v>231</v>
      </c>
      <c r="B588" s="195" t="s">
        <v>1745</v>
      </c>
      <c r="C588" s="196" t="s">
        <v>669</v>
      </c>
      <c r="D588" s="197" t="s">
        <v>11</v>
      </c>
      <c r="E588" s="198"/>
      <c r="F588" s="192" t="s">
        <v>173</v>
      </c>
      <c r="G588" s="193"/>
      <c r="H588" s="193"/>
      <c r="I588" s="24" t="str">
        <f t="shared" ca="1" si="125"/>
        <v>LOCKED</v>
      </c>
      <c r="J588" s="15" t="str">
        <f t="shared" si="130"/>
        <v>F002Replacing Existing RisersCW 2130-R12</v>
      </c>
      <c r="K588" s="16">
        <f>MATCH(J588,'Pay Items'!$K$1:$K$647,0)</f>
        <v>589</v>
      </c>
      <c r="L588" s="17" t="str">
        <f t="shared" ca="1" si="126"/>
        <v>G</v>
      </c>
      <c r="M588" s="17" t="str">
        <f t="shared" ca="1" si="127"/>
        <v>C2</v>
      </c>
      <c r="N588" s="17" t="str">
        <f t="shared" ca="1" si="128"/>
        <v>C2</v>
      </c>
    </row>
    <row r="589" spans="1:14" s="188" customFormat="1" ht="30.2" customHeight="1" x14ac:dyDescent="0.2">
      <c r="A589" s="194" t="s">
        <v>670</v>
      </c>
      <c r="B589" s="203" t="s">
        <v>338</v>
      </c>
      <c r="C589" s="196" t="s">
        <v>680</v>
      </c>
      <c r="D589" s="197"/>
      <c r="E589" s="198" t="s">
        <v>183</v>
      </c>
      <c r="F589" s="221">
        <v>0.1</v>
      </c>
      <c r="G589" s="200"/>
      <c r="H589" s="201">
        <f>ROUND(G589*F589,2)</f>
        <v>0</v>
      </c>
      <c r="I589" s="24" t="str">
        <f t="shared" ca="1" si="125"/>
        <v/>
      </c>
      <c r="J589" s="15" t="str">
        <f t="shared" si="130"/>
        <v>F002APre-cast Concrete Risersvert. m</v>
      </c>
      <c r="K589" s="16">
        <f>MATCH(J589,'Pay Items'!$K$1:$K$647,0)</f>
        <v>590</v>
      </c>
      <c r="L589" s="17" t="str">
        <f t="shared" ca="1" si="126"/>
        <v>F1</v>
      </c>
      <c r="M589" s="17" t="str">
        <f t="shared" ca="1" si="127"/>
        <v>C2</v>
      </c>
      <c r="N589" s="17" t="str">
        <f t="shared" ca="1" si="128"/>
        <v>C2</v>
      </c>
    </row>
    <row r="590" spans="1:14" s="188" customFormat="1" ht="30.2" customHeight="1" x14ac:dyDescent="0.2">
      <c r="A590" s="194" t="s">
        <v>232</v>
      </c>
      <c r="B590" s="195" t="s">
        <v>1746</v>
      </c>
      <c r="C590" s="217" t="s">
        <v>1198</v>
      </c>
      <c r="D590" s="216" t="s">
        <v>1041</v>
      </c>
      <c r="E590" s="198"/>
      <c r="F590" s="192" t="s">
        <v>173</v>
      </c>
      <c r="G590" s="193"/>
      <c r="H590" s="193"/>
      <c r="I590" s="24" t="str">
        <f t="shared" ca="1" si="125"/>
        <v>LOCKED</v>
      </c>
      <c r="J590" s="15" t="str">
        <f t="shared" si="130"/>
        <v>F003Lifter Rings (AP-010)CW 3210-R8</v>
      </c>
      <c r="K590" s="16">
        <f>MATCH(J590,'Pay Items'!$K$1:$K$647,0)</f>
        <v>593</v>
      </c>
      <c r="L590" s="17" t="str">
        <f t="shared" ca="1" si="126"/>
        <v>G</v>
      </c>
      <c r="M590" s="17" t="str">
        <f t="shared" ca="1" si="127"/>
        <v>C2</v>
      </c>
      <c r="N590" s="17" t="str">
        <f t="shared" ca="1" si="128"/>
        <v>C2</v>
      </c>
    </row>
    <row r="591" spans="1:14" s="188" customFormat="1" ht="30.2" customHeight="1" x14ac:dyDescent="0.2">
      <c r="A591" s="194" t="s">
        <v>234</v>
      </c>
      <c r="B591" s="203" t="s">
        <v>338</v>
      </c>
      <c r="C591" s="196" t="s">
        <v>864</v>
      </c>
      <c r="D591" s="197"/>
      <c r="E591" s="198" t="s">
        <v>181</v>
      </c>
      <c r="F591" s="212">
        <v>1</v>
      </c>
      <c r="G591" s="200"/>
      <c r="H591" s="201">
        <f t="shared" ref="H591:H595" si="132">ROUND(G591*F591,2)</f>
        <v>0</v>
      </c>
      <c r="I591" s="24" t="str">
        <f t="shared" ca="1" si="125"/>
        <v/>
      </c>
      <c r="J591" s="15" t="str">
        <f t="shared" si="130"/>
        <v>F00551 mmeach</v>
      </c>
      <c r="K591" s="16">
        <f>MATCH(J591,'Pay Items'!$K$1:$K$647,0)</f>
        <v>595</v>
      </c>
      <c r="L591" s="17" t="str">
        <f t="shared" ca="1" si="126"/>
        <v>F0</v>
      </c>
      <c r="M591" s="17" t="str">
        <f t="shared" ca="1" si="127"/>
        <v>C2</v>
      </c>
      <c r="N591" s="17" t="str">
        <f t="shared" ca="1" si="128"/>
        <v>C2</v>
      </c>
    </row>
    <row r="592" spans="1:14" s="188" customFormat="1" ht="30.2" customHeight="1" x14ac:dyDescent="0.2">
      <c r="A592" s="194" t="s">
        <v>237</v>
      </c>
      <c r="B592" s="195" t="s">
        <v>2157</v>
      </c>
      <c r="C592" s="196" t="s">
        <v>585</v>
      </c>
      <c r="D592" s="216" t="s">
        <v>1041</v>
      </c>
      <c r="E592" s="198" t="s">
        <v>181</v>
      </c>
      <c r="F592" s="212">
        <v>1</v>
      </c>
      <c r="G592" s="200"/>
      <c r="H592" s="201">
        <f t="shared" si="132"/>
        <v>0</v>
      </c>
      <c r="I592" s="24" t="str">
        <f t="shared" ca="1" si="125"/>
        <v/>
      </c>
      <c r="J592" s="15" t="str">
        <f t="shared" si="130"/>
        <v>F009Adjustment of Valve BoxesCW 3210-R8each</v>
      </c>
      <c r="K592" s="16">
        <f>MATCH(J592,'Pay Items'!$K$1:$K$647,0)</f>
        <v>598</v>
      </c>
      <c r="L592" s="17" t="str">
        <f t="shared" ca="1" si="126"/>
        <v>F0</v>
      </c>
      <c r="M592" s="17" t="str">
        <f t="shared" ca="1" si="127"/>
        <v>C2</v>
      </c>
      <c r="N592" s="17" t="str">
        <f t="shared" ca="1" si="128"/>
        <v>C2</v>
      </c>
    </row>
    <row r="593" spans="1:14" s="188" customFormat="1" ht="30.2" customHeight="1" x14ac:dyDescent="0.2">
      <c r="A593" s="194" t="s">
        <v>445</v>
      </c>
      <c r="B593" s="195" t="s">
        <v>2158</v>
      </c>
      <c r="C593" s="196" t="s">
        <v>587</v>
      </c>
      <c r="D593" s="216" t="s">
        <v>1041</v>
      </c>
      <c r="E593" s="198" t="s">
        <v>181</v>
      </c>
      <c r="F593" s="212">
        <v>1</v>
      </c>
      <c r="G593" s="200"/>
      <c r="H593" s="201">
        <f t="shared" si="132"/>
        <v>0</v>
      </c>
      <c r="I593" s="24" t="str">
        <f t="shared" ca="1" si="125"/>
        <v/>
      </c>
      <c r="J593" s="15" t="str">
        <f t="shared" si="130"/>
        <v>F010Valve Box ExtensionsCW 3210-R8each</v>
      </c>
      <c r="K593" s="16">
        <f>MATCH(J593,'Pay Items'!$K$1:$K$647,0)</f>
        <v>599</v>
      </c>
      <c r="L593" s="17" t="str">
        <f t="shared" ca="1" si="126"/>
        <v>F0</v>
      </c>
      <c r="M593" s="17" t="str">
        <f t="shared" ca="1" si="127"/>
        <v>C2</v>
      </c>
      <c r="N593" s="17" t="str">
        <f t="shared" ca="1" si="128"/>
        <v>C2</v>
      </c>
    </row>
    <row r="594" spans="1:14" s="188" customFormat="1" ht="30.2" customHeight="1" x14ac:dyDescent="0.2">
      <c r="A594" s="194" t="s">
        <v>238</v>
      </c>
      <c r="B594" s="195" t="s">
        <v>2159</v>
      </c>
      <c r="C594" s="196" t="s">
        <v>586</v>
      </c>
      <c r="D594" s="216" t="s">
        <v>1041</v>
      </c>
      <c r="E594" s="198" t="s">
        <v>181</v>
      </c>
      <c r="F594" s="212">
        <v>1</v>
      </c>
      <c r="G594" s="200"/>
      <c r="H594" s="201">
        <f t="shared" si="132"/>
        <v>0</v>
      </c>
      <c r="I594" s="24" t="str">
        <f t="shared" ca="1" si="125"/>
        <v/>
      </c>
      <c r="J594" s="15" t="str">
        <f t="shared" si="130"/>
        <v>F011Adjustment of Curb Stop BoxesCW 3210-R8each</v>
      </c>
      <c r="K594" s="16">
        <f>MATCH(J594,'Pay Items'!$K$1:$K$647,0)</f>
        <v>600</v>
      </c>
      <c r="L594" s="17" t="str">
        <f t="shared" ca="1" si="126"/>
        <v>F0</v>
      </c>
      <c r="M594" s="17" t="str">
        <f t="shared" ca="1" si="127"/>
        <v>C2</v>
      </c>
      <c r="N594" s="17" t="str">
        <f t="shared" ca="1" si="128"/>
        <v>C2</v>
      </c>
    </row>
    <row r="595" spans="1:14" s="188" customFormat="1" ht="30.2" customHeight="1" x14ac:dyDescent="0.2">
      <c r="A595" s="222" t="s">
        <v>241</v>
      </c>
      <c r="B595" s="223" t="s">
        <v>2160</v>
      </c>
      <c r="C595" s="217" t="s">
        <v>588</v>
      </c>
      <c r="D595" s="216" t="s">
        <v>1041</v>
      </c>
      <c r="E595" s="224" t="s">
        <v>181</v>
      </c>
      <c r="F595" s="225">
        <v>1</v>
      </c>
      <c r="G595" s="226"/>
      <c r="H595" s="227">
        <f t="shared" si="132"/>
        <v>0</v>
      </c>
      <c r="I595" s="24" t="str">
        <f t="shared" ca="1" si="125"/>
        <v/>
      </c>
      <c r="J595" s="15" t="str">
        <f t="shared" si="130"/>
        <v>F018Curb Stop ExtensionsCW 3210-R8each</v>
      </c>
      <c r="K595" s="16">
        <f>MATCH(J595,'Pay Items'!$K$1:$K$647,0)</f>
        <v>601</v>
      </c>
      <c r="L595" s="17" t="str">
        <f t="shared" ca="1" si="126"/>
        <v>F0</v>
      </c>
      <c r="M595" s="17" t="str">
        <f t="shared" ca="1" si="127"/>
        <v>C2</v>
      </c>
      <c r="N595" s="17" t="str">
        <f t="shared" ca="1" si="128"/>
        <v>C2</v>
      </c>
    </row>
    <row r="596" spans="1:14" s="188" customFormat="1" ht="30.2" customHeight="1" x14ac:dyDescent="0.2">
      <c r="A596" s="182"/>
      <c r="B596" s="205"/>
      <c r="C596" s="206" t="s">
        <v>202</v>
      </c>
      <c r="D596" s="207"/>
      <c r="E596" s="208"/>
      <c r="F596" s="192" t="s">
        <v>173</v>
      </c>
      <c r="G596" s="193"/>
      <c r="H596" s="193"/>
      <c r="I596" s="24" t="str">
        <f t="shared" ca="1" si="125"/>
        <v>LOCKED</v>
      </c>
      <c r="J596" s="15" t="str">
        <f t="shared" si="130"/>
        <v>LANDSCAPING</v>
      </c>
      <c r="K596" s="16">
        <f>MATCH(J596,'Pay Items'!$K$1:$K$647,0)</f>
        <v>616</v>
      </c>
      <c r="L596" s="17" t="str">
        <f t="shared" ca="1" si="126"/>
        <v>G</v>
      </c>
      <c r="M596" s="17" t="str">
        <f t="shared" ca="1" si="127"/>
        <v>C2</v>
      </c>
      <c r="N596" s="17" t="str">
        <f t="shared" ca="1" si="128"/>
        <v>C2</v>
      </c>
    </row>
    <row r="597" spans="1:14" s="188" customFormat="1" ht="30.2" customHeight="1" x14ac:dyDescent="0.2">
      <c r="A597" s="209" t="s">
        <v>242</v>
      </c>
      <c r="B597" s="195" t="s">
        <v>2161</v>
      </c>
      <c r="C597" s="196" t="s">
        <v>147</v>
      </c>
      <c r="D597" s="197" t="s">
        <v>1513</v>
      </c>
      <c r="E597" s="198"/>
      <c r="F597" s="192" t="s">
        <v>173</v>
      </c>
      <c r="G597" s="193"/>
      <c r="H597" s="193"/>
      <c r="I597" s="24" t="str">
        <f t="shared" ca="1" si="125"/>
        <v>LOCKED</v>
      </c>
      <c r="J597" s="15" t="str">
        <f t="shared" si="130"/>
        <v>G001SoddingCW 3510-R10</v>
      </c>
      <c r="K597" s="16">
        <f>MATCH(J597,'Pay Items'!$K$1:$K$647,0)</f>
        <v>617</v>
      </c>
      <c r="L597" s="17" t="str">
        <f t="shared" ca="1" si="126"/>
        <v>G</v>
      </c>
      <c r="M597" s="17" t="str">
        <f t="shared" ca="1" si="127"/>
        <v>C2</v>
      </c>
      <c r="N597" s="17" t="str">
        <f t="shared" ca="1" si="128"/>
        <v>C2</v>
      </c>
    </row>
    <row r="598" spans="1:14" s="188" customFormat="1" ht="30.2" customHeight="1" x14ac:dyDescent="0.2">
      <c r="A598" s="209" t="s">
        <v>243</v>
      </c>
      <c r="B598" s="203" t="s">
        <v>338</v>
      </c>
      <c r="C598" s="196" t="s">
        <v>867</v>
      </c>
      <c r="D598" s="197"/>
      <c r="E598" s="198" t="s">
        <v>178</v>
      </c>
      <c r="F598" s="199">
        <v>60</v>
      </c>
      <c r="G598" s="200"/>
      <c r="H598" s="201">
        <f>ROUND(G598*F598,2)</f>
        <v>0</v>
      </c>
      <c r="I598" s="24" t="str">
        <f t="shared" ca="1" si="125"/>
        <v/>
      </c>
      <c r="J598" s="15" t="str">
        <f t="shared" si="130"/>
        <v>G002width &lt; 600 mmm²</v>
      </c>
      <c r="K598" s="16">
        <f>MATCH(J598,'Pay Items'!$K$1:$K$647,0)</f>
        <v>618</v>
      </c>
      <c r="L598" s="17" t="str">
        <f t="shared" ca="1" si="126"/>
        <v>F0</v>
      </c>
      <c r="M598" s="17" t="str">
        <f t="shared" ca="1" si="127"/>
        <v>C2</v>
      </c>
      <c r="N598" s="17" t="str">
        <f t="shared" ca="1" si="128"/>
        <v>C2</v>
      </c>
    </row>
    <row r="599" spans="1:14" s="188" customFormat="1" ht="30.2" customHeight="1" x14ac:dyDescent="0.2">
      <c r="A599" s="209" t="s">
        <v>244</v>
      </c>
      <c r="B599" s="203" t="s">
        <v>339</v>
      </c>
      <c r="C599" s="196" t="s">
        <v>868</v>
      </c>
      <c r="D599" s="197"/>
      <c r="E599" s="198" t="s">
        <v>178</v>
      </c>
      <c r="F599" s="199">
        <v>770</v>
      </c>
      <c r="G599" s="200"/>
      <c r="H599" s="201">
        <f>ROUND(G599*F599,2)</f>
        <v>0</v>
      </c>
      <c r="I599" s="24" t="str">
        <f t="shared" ca="1" si="125"/>
        <v/>
      </c>
      <c r="J599" s="15" t="str">
        <f t="shared" si="130"/>
        <v>G003width &gt; or = 600 mmm²</v>
      </c>
      <c r="K599" s="16">
        <f>MATCH(J599,'Pay Items'!$K$1:$K$647,0)</f>
        <v>619</v>
      </c>
      <c r="L599" s="17" t="str">
        <f t="shared" ca="1" si="126"/>
        <v>F0</v>
      </c>
      <c r="M599" s="17" t="str">
        <f t="shared" ca="1" si="127"/>
        <v>C2</v>
      </c>
      <c r="N599" s="17" t="str">
        <f t="shared" ca="1" si="128"/>
        <v>C2</v>
      </c>
    </row>
    <row r="600" spans="1:14" s="188" customFormat="1" ht="7.5" customHeight="1" x14ac:dyDescent="0.2">
      <c r="A600" s="182"/>
      <c r="B600" s="189"/>
      <c r="C600" s="190"/>
      <c r="D600" s="191"/>
      <c r="E600" s="192"/>
      <c r="F600" s="192"/>
      <c r="G600" s="193"/>
      <c r="H600" s="193"/>
      <c r="I600" s="24" t="str">
        <f t="shared" ca="1" si="125"/>
        <v>LOCKED</v>
      </c>
      <c r="J600" s="15" t="str">
        <f t="shared" si="130"/>
        <v/>
      </c>
      <c r="K600" s="16" t="e">
        <f>MATCH(J600,'Pay Items'!$K$1:$K$647,0)</f>
        <v>#N/A</v>
      </c>
      <c r="L600" s="17" t="str">
        <f t="shared" ca="1" si="126"/>
        <v>G</v>
      </c>
      <c r="M600" s="17" t="str">
        <f t="shared" ca="1" si="127"/>
        <v>C2</v>
      </c>
      <c r="N600" s="17" t="str">
        <f t="shared" ca="1" si="128"/>
        <v>C2</v>
      </c>
    </row>
    <row r="601" spans="1:14" s="188" customFormat="1" ht="39.950000000000003" customHeight="1" thickBot="1" x14ac:dyDescent="0.25">
      <c r="A601" s="236"/>
      <c r="B601" s="235" t="str">
        <f>B525</f>
        <v>H</v>
      </c>
      <c r="C601" s="425" t="str">
        <f>C525</f>
        <v>THIN BITUMINOUS OVERLAY:  KILMER AVENUE - LONGFELLOW BAY TO CARROLL ROAD</v>
      </c>
      <c r="D601" s="431"/>
      <c r="E601" s="431"/>
      <c r="F601" s="432"/>
      <c r="G601" s="236" t="s">
        <v>1624</v>
      </c>
      <c r="H601" s="236">
        <f>SUM(H525:H600)</f>
        <v>0</v>
      </c>
      <c r="I601" s="24" t="str">
        <f t="shared" ca="1" si="125"/>
        <v>LOCKED</v>
      </c>
      <c r="J601" s="15" t="str">
        <f t="shared" si="130"/>
        <v>THIN BITUMINOUS OVERLAY: KILMER AVENUE - LONGFELLOW BAY TO CARROLL ROAD</v>
      </c>
      <c r="K601" s="16" t="e">
        <f>MATCH(J601,'Pay Items'!$K$1:$K$647,0)</f>
        <v>#N/A</v>
      </c>
      <c r="L601" s="17" t="str">
        <f t="shared" ca="1" si="126"/>
        <v>G</v>
      </c>
      <c r="M601" s="17" t="str">
        <f t="shared" ca="1" si="127"/>
        <v>C2</v>
      </c>
      <c r="N601" s="17" t="str">
        <f t="shared" ca="1" si="128"/>
        <v>C2</v>
      </c>
    </row>
    <row r="602" spans="1:14" s="188" customFormat="1" ht="39.950000000000003" customHeight="1" thickTop="1" x14ac:dyDescent="0.2">
      <c r="A602" s="185"/>
      <c r="B602" s="186" t="s">
        <v>1212</v>
      </c>
      <c r="C602" s="416" t="s">
        <v>1747</v>
      </c>
      <c r="D602" s="417"/>
      <c r="E602" s="417"/>
      <c r="F602" s="418"/>
      <c r="G602" s="185"/>
      <c r="H602" s="187"/>
      <c r="I602" s="24" t="str">
        <f t="shared" ca="1" si="125"/>
        <v>LOCKED</v>
      </c>
      <c r="J602" s="15" t="str">
        <f t="shared" si="130"/>
        <v>MINOR REHABILITATION: RAQUETTE STREET - ASSINIBOINE AVENUE TO BROWNING BOULEVARD</v>
      </c>
      <c r="K602" s="16" t="e">
        <f>MATCH(J602,'Pay Items'!$K$1:$K$647,0)</f>
        <v>#N/A</v>
      </c>
      <c r="L602" s="17" t="str">
        <f t="shared" ca="1" si="126"/>
        <v>G</v>
      </c>
      <c r="M602" s="17" t="str">
        <f t="shared" ca="1" si="127"/>
        <v>C2</v>
      </c>
      <c r="N602" s="17" t="str">
        <f t="shared" ca="1" si="128"/>
        <v>C2</v>
      </c>
    </row>
    <row r="603" spans="1:14" s="188" customFormat="1" ht="30.2" customHeight="1" x14ac:dyDescent="0.2">
      <c r="A603" s="182"/>
      <c r="B603" s="189"/>
      <c r="C603" s="190" t="s">
        <v>196</v>
      </c>
      <c r="D603" s="191"/>
      <c r="E603" s="192" t="s">
        <v>173</v>
      </c>
      <c r="F603" s="192" t="s">
        <v>173</v>
      </c>
      <c r="G603" s="193" t="s">
        <v>173</v>
      </c>
      <c r="H603" s="193"/>
      <c r="I603" s="24" t="str">
        <f t="shared" ca="1" si="125"/>
        <v>LOCKED</v>
      </c>
      <c r="J603" s="15" t="str">
        <f t="shared" si="130"/>
        <v>EARTH AND BASE WORKS</v>
      </c>
      <c r="K603" s="16">
        <f>MATCH(J603,'Pay Items'!$K$1:$K$647,0)</f>
        <v>3</v>
      </c>
      <c r="L603" s="17" t="str">
        <f t="shared" ca="1" si="126"/>
        <v>G</v>
      </c>
      <c r="M603" s="17" t="str">
        <f t="shared" ca="1" si="127"/>
        <v>C2</v>
      </c>
      <c r="N603" s="17" t="str">
        <f t="shared" ca="1" si="128"/>
        <v>C2</v>
      </c>
    </row>
    <row r="604" spans="1:14" s="188" customFormat="1" ht="30.2" customHeight="1" x14ac:dyDescent="0.2">
      <c r="A604" s="194" t="s">
        <v>426</v>
      </c>
      <c r="B604" s="195" t="s">
        <v>1748</v>
      </c>
      <c r="C604" s="196" t="s">
        <v>104</v>
      </c>
      <c r="D604" s="197" t="s">
        <v>1273</v>
      </c>
      <c r="E604" s="198" t="s">
        <v>179</v>
      </c>
      <c r="F604" s="199">
        <v>50</v>
      </c>
      <c r="G604" s="200"/>
      <c r="H604" s="201">
        <f t="shared" ref="H604" si="133">ROUND(G604*F604,2)</f>
        <v>0</v>
      </c>
      <c r="I604" s="24" t="str">
        <f t="shared" ca="1" si="125"/>
        <v/>
      </c>
      <c r="J604" s="15" t="str">
        <f t="shared" si="130"/>
        <v>A003ExcavationCW 3110-R22m³</v>
      </c>
      <c r="K604" s="16">
        <f>MATCH(J604,'Pay Items'!$K$1:$K$647,0)</f>
        <v>6</v>
      </c>
      <c r="L604" s="17" t="str">
        <f t="shared" ca="1" si="126"/>
        <v>F0</v>
      </c>
      <c r="M604" s="17" t="str">
        <f t="shared" ca="1" si="127"/>
        <v>C2</v>
      </c>
      <c r="N604" s="17" t="str">
        <f t="shared" ca="1" si="128"/>
        <v>C2</v>
      </c>
    </row>
    <row r="605" spans="1:14" s="188" customFormat="1" ht="39.950000000000003" customHeight="1" x14ac:dyDescent="0.2">
      <c r="A605" s="202" t="s">
        <v>250</v>
      </c>
      <c r="B605" s="195" t="s">
        <v>1749</v>
      </c>
      <c r="C605" s="196" t="s">
        <v>307</v>
      </c>
      <c r="D605" s="197" t="s">
        <v>1273</v>
      </c>
      <c r="E605" s="198"/>
      <c r="F605" s="192" t="s">
        <v>173</v>
      </c>
      <c r="G605" s="193"/>
      <c r="H605" s="193"/>
      <c r="I605" s="24" t="str">
        <f t="shared" ca="1" si="125"/>
        <v>LOCKED</v>
      </c>
      <c r="J605" s="15" t="str">
        <f t="shared" si="130"/>
        <v>A010Supplying and Placing Base Course MaterialCW 3110-R22</v>
      </c>
      <c r="K605" s="16">
        <f>MATCH(J605,'Pay Items'!$K$1:$K$647,0)</f>
        <v>27</v>
      </c>
      <c r="L605" s="17" t="str">
        <f t="shared" ca="1" si="126"/>
        <v>G</v>
      </c>
      <c r="M605" s="17" t="str">
        <f t="shared" ca="1" si="127"/>
        <v>C2</v>
      </c>
      <c r="N605" s="17" t="str">
        <f t="shared" ca="1" si="128"/>
        <v>C2</v>
      </c>
    </row>
    <row r="606" spans="1:14" s="188" customFormat="1" ht="39.950000000000003" customHeight="1" x14ac:dyDescent="0.2">
      <c r="A606" s="202" t="s">
        <v>1101</v>
      </c>
      <c r="B606" s="203" t="s">
        <v>338</v>
      </c>
      <c r="C606" s="196" t="s">
        <v>1102</v>
      </c>
      <c r="D606" s="197" t="s">
        <v>173</v>
      </c>
      <c r="E606" s="198" t="s">
        <v>179</v>
      </c>
      <c r="F606" s="199">
        <v>50</v>
      </c>
      <c r="G606" s="200"/>
      <c r="H606" s="201">
        <f t="shared" ref="H606:H607" si="134">ROUND(G606*F606,2)</f>
        <v>0</v>
      </c>
      <c r="I606" s="24" t="str">
        <f t="shared" ca="1" si="125"/>
        <v/>
      </c>
      <c r="J606" s="15" t="str">
        <f t="shared" si="130"/>
        <v>A010C2Base Course Material - Granular C Recycled Concretem³</v>
      </c>
      <c r="K606" s="16">
        <f>MATCH(J606,'Pay Items'!$K$1:$K$647,0)</f>
        <v>34</v>
      </c>
      <c r="L606" s="17" t="str">
        <f t="shared" ca="1" si="126"/>
        <v>F0</v>
      </c>
      <c r="M606" s="17" t="str">
        <f t="shared" ca="1" si="127"/>
        <v>C2</v>
      </c>
      <c r="N606" s="17" t="str">
        <f t="shared" ca="1" si="128"/>
        <v>C2</v>
      </c>
    </row>
    <row r="607" spans="1:14" s="188" customFormat="1" ht="30.2" customHeight="1" x14ac:dyDescent="0.2">
      <c r="A607" s="194" t="s">
        <v>252</v>
      </c>
      <c r="B607" s="195" t="s">
        <v>1750</v>
      </c>
      <c r="C607" s="196" t="s">
        <v>108</v>
      </c>
      <c r="D607" s="197" t="s">
        <v>1273</v>
      </c>
      <c r="E607" s="198" t="s">
        <v>178</v>
      </c>
      <c r="F607" s="199">
        <v>1400</v>
      </c>
      <c r="G607" s="200"/>
      <c r="H607" s="201">
        <f t="shared" si="134"/>
        <v>0</v>
      </c>
      <c r="I607" s="24" t="str">
        <f t="shared" ca="1" si="125"/>
        <v/>
      </c>
      <c r="J607" s="15" t="str">
        <f t="shared" si="130"/>
        <v>A012Grading of BoulevardsCW 3110-R22m²</v>
      </c>
      <c r="K607" s="16">
        <f>MATCH(J607,'Pay Items'!$K$1:$K$647,0)</f>
        <v>37</v>
      </c>
      <c r="L607" s="17" t="str">
        <f t="shared" ca="1" si="126"/>
        <v>F0</v>
      </c>
      <c r="M607" s="17" t="str">
        <f t="shared" ca="1" si="127"/>
        <v>C2</v>
      </c>
      <c r="N607" s="17" t="str">
        <f t="shared" ca="1" si="128"/>
        <v>C2</v>
      </c>
    </row>
    <row r="608" spans="1:14" s="188" customFormat="1" ht="30.2" customHeight="1" x14ac:dyDescent="0.2">
      <c r="A608" s="182"/>
      <c r="B608" s="205"/>
      <c r="C608" s="206" t="s">
        <v>1612</v>
      </c>
      <c r="D608" s="207"/>
      <c r="E608" s="208"/>
      <c r="F608" s="192" t="s">
        <v>173</v>
      </c>
      <c r="G608" s="193"/>
      <c r="H608" s="193"/>
      <c r="I608" s="24" t="str">
        <f t="shared" ca="1" si="125"/>
        <v>LOCKED</v>
      </c>
      <c r="J608" s="15" t="str">
        <f t="shared" si="130"/>
        <v>ROADWORKS - REMOVALS/RENEWALS</v>
      </c>
      <c r="K608" s="16" t="e">
        <f>MATCH(J608,'Pay Items'!$K$1:$K$647,0)</f>
        <v>#N/A</v>
      </c>
      <c r="L608" s="17" t="str">
        <f t="shared" ca="1" si="126"/>
        <v>G</v>
      </c>
      <c r="M608" s="17" t="str">
        <f t="shared" ca="1" si="127"/>
        <v>C2</v>
      </c>
      <c r="N608" s="17" t="str">
        <f t="shared" ca="1" si="128"/>
        <v>C2</v>
      </c>
    </row>
    <row r="609" spans="1:14" s="188" customFormat="1" ht="30.2" customHeight="1" x14ac:dyDescent="0.2">
      <c r="A609" s="209" t="s">
        <v>359</v>
      </c>
      <c r="B609" s="195" t="s">
        <v>1751</v>
      </c>
      <c r="C609" s="196" t="s">
        <v>304</v>
      </c>
      <c r="D609" s="197" t="s">
        <v>1273</v>
      </c>
      <c r="E609" s="198"/>
      <c r="F609" s="192" t="s">
        <v>173</v>
      </c>
      <c r="G609" s="193"/>
      <c r="H609" s="193"/>
      <c r="I609" s="24" t="str">
        <f t="shared" ca="1" si="125"/>
        <v>LOCKED</v>
      </c>
      <c r="J609" s="15" t="str">
        <f t="shared" si="130"/>
        <v>B001Pavement RemovalCW 3110-R22</v>
      </c>
      <c r="K609" s="16">
        <f>MATCH(J609,'Pay Items'!$K$1:$K$647,0)</f>
        <v>69</v>
      </c>
      <c r="L609" s="17" t="str">
        <f t="shared" ca="1" si="126"/>
        <v>G</v>
      </c>
      <c r="M609" s="17" t="str">
        <f t="shared" ca="1" si="127"/>
        <v>C2</v>
      </c>
      <c r="N609" s="17" t="str">
        <f t="shared" ca="1" si="128"/>
        <v>C2</v>
      </c>
    </row>
    <row r="610" spans="1:14" s="188" customFormat="1" ht="30.2" customHeight="1" x14ac:dyDescent="0.2">
      <c r="A610" s="209" t="s">
        <v>262</v>
      </c>
      <c r="B610" s="203" t="s">
        <v>338</v>
      </c>
      <c r="C610" s="196" t="s">
        <v>306</v>
      </c>
      <c r="D610" s="197" t="s">
        <v>173</v>
      </c>
      <c r="E610" s="198" t="s">
        <v>178</v>
      </c>
      <c r="F610" s="199">
        <v>830</v>
      </c>
      <c r="G610" s="200"/>
      <c r="H610" s="201">
        <f>ROUND(G610*F610,2)</f>
        <v>0</v>
      </c>
      <c r="I610" s="24" t="str">
        <f t="shared" ca="1" si="125"/>
        <v/>
      </c>
      <c r="J610" s="15" t="str">
        <f t="shared" si="130"/>
        <v>B003Asphalt Pavementm²</v>
      </c>
      <c r="K610" s="16">
        <f>MATCH(J610,'Pay Items'!$K$1:$K$647,0)</f>
        <v>71</v>
      </c>
      <c r="L610" s="17" t="str">
        <f t="shared" ca="1" si="126"/>
        <v>F0</v>
      </c>
      <c r="M610" s="17" t="str">
        <f t="shared" ca="1" si="127"/>
        <v>C2</v>
      </c>
      <c r="N610" s="17" t="str">
        <f t="shared" ca="1" si="128"/>
        <v>C2</v>
      </c>
    </row>
    <row r="611" spans="1:14" s="188" customFormat="1" ht="30.2" customHeight="1" x14ac:dyDescent="0.2">
      <c r="A611" s="209" t="s">
        <v>263</v>
      </c>
      <c r="B611" s="195" t="s">
        <v>1752</v>
      </c>
      <c r="C611" s="196" t="s">
        <v>448</v>
      </c>
      <c r="D611" s="197" t="s">
        <v>2141</v>
      </c>
      <c r="E611" s="198"/>
      <c r="F611" s="192" t="s">
        <v>173</v>
      </c>
      <c r="G611" s="193"/>
      <c r="H611" s="193"/>
      <c r="I611" s="24" t="str">
        <f t="shared" ca="1" si="125"/>
        <v>LOCKED</v>
      </c>
      <c r="J611" s="15" t="str">
        <f t="shared" si="130"/>
        <v>B004Slab ReplacementCW 3230-R8, E10, E15</v>
      </c>
      <c r="K611" s="16" t="e">
        <f>MATCH(J611,'Pay Items'!$K$1:$K$647,0)</f>
        <v>#N/A</v>
      </c>
      <c r="L611" s="17" t="str">
        <f t="shared" ca="1" si="126"/>
        <v>G</v>
      </c>
      <c r="M611" s="17" t="str">
        <f t="shared" ca="1" si="127"/>
        <v>C2</v>
      </c>
      <c r="N611" s="17" t="str">
        <f t="shared" ca="1" si="128"/>
        <v>C2</v>
      </c>
    </row>
    <row r="612" spans="1:14" s="188" customFormat="1" ht="39.950000000000003" customHeight="1" x14ac:dyDescent="0.2">
      <c r="A612" s="209" t="s">
        <v>270</v>
      </c>
      <c r="B612" s="203" t="s">
        <v>338</v>
      </c>
      <c r="C612" s="196" t="s">
        <v>1613</v>
      </c>
      <c r="D612" s="197" t="s">
        <v>173</v>
      </c>
      <c r="E612" s="198" t="s">
        <v>178</v>
      </c>
      <c r="F612" s="199">
        <v>750</v>
      </c>
      <c r="G612" s="200"/>
      <c r="H612" s="201">
        <f>ROUND(G612*F612,2)</f>
        <v>0</v>
      </c>
      <c r="I612" s="24" t="str">
        <f t="shared" ca="1" si="125"/>
        <v/>
      </c>
      <c r="J612" s="15" t="str">
        <f t="shared" si="130"/>
        <v>B014150 mm Type 2 Concrete Pavement (Reinforced)m²</v>
      </c>
      <c r="K612" s="16" t="e">
        <f>MATCH(J612,'Pay Items'!$K$1:$K$647,0)</f>
        <v>#N/A</v>
      </c>
      <c r="L612" s="17" t="str">
        <f t="shared" ca="1" si="126"/>
        <v>F0</v>
      </c>
      <c r="M612" s="17" t="str">
        <f t="shared" ca="1" si="127"/>
        <v>C2</v>
      </c>
      <c r="N612" s="17" t="str">
        <f t="shared" ca="1" si="128"/>
        <v>C2</v>
      </c>
    </row>
    <row r="613" spans="1:14" s="188" customFormat="1" ht="30.2" customHeight="1" x14ac:dyDescent="0.2">
      <c r="A613" s="209" t="s">
        <v>272</v>
      </c>
      <c r="B613" s="195" t="s">
        <v>1753</v>
      </c>
      <c r="C613" s="196" t="s">
        <v>449</v>
      </c>
      <c r="D613" s="197" t="s">
        <v>2146</v>
      </c>
      <c r="E613" s="198"/>
      <c r="F613" s="192" t="s">
        <v>173</v>
      </c>
      <c r="G613" s="193"/>
      <c r="H613" s="193"/>
      <c r="I613" s="24" t="str">
        <f t="shared" ca="1" si="125"/>
        <v>LOCKED</v>
      </c>
      <c r="J613" s="15" t="str">
        <f t="shared" si="130"/>
        <v xml:space="preserve">B017Partial Slab PatchesCW 3230-R8, E15 </v>
      </c>
      <c r="K613" s="16" t="e">
        <f>MATCH(J613,'Pay Items'!$K$1:$K$647,0)</f>
        <v>#N/A</v>
      </c>
      <c r="L613" s="17" t="str">
        <f t="shared" ca="1" si="126"/>
        <v>G</v>
      </c>
      <c r="M613" s="17" t="str">
        <f t="shared" ca="1" si="127"/>
        <v>C2</v>
      </c>
      <c r="N613" s="17" t="str">
        <f t="shared" ca="1" si="128"/>
        <v>C2</v>
      </c>
    </row>
    <row r="614" spans="1:14" s="188" customFormat="1" ht="39.950000000000003" customHeight="1" x14ac:dyDescent="0.2">
      <c r="A614" s="209" t="s">
        <v>285</v>
      </c>
      <c r="B614" s="203" t="s">
        <v>338</v>
      </c>
      <c r="C614" s="196" t="s">
        <v>1614</v>
      </c>
      <c r="D614" s="197" t="s">
        <v>173</v>
      </c>
      <c r="E614" s="198" t="s">
        <v>178</v>
      </c>
      <c r="F614" s="199">
        <v>5</v>
      </c>
      <c r="G614" s="200"/>
      <c r="H614" s="201">
        <f t="shared" ref="H614:H616" si="135">ROUND(G614*F614,2)</f>
        <v>0</v>
      </c>
      <c r="I614" s="24" t="str">
        <f t="shared" ca="1" si="125"/>
        <v/>
      </c>
      <c r="J614" s="15" t="str">
        <f t="shared" si="130"/>
        <v>B030150 mm Type 2 Concrete Pavement (Type A)m²</v>
      </c>
      <c r="K614" s="16" t="e">
        <f>MATCH(J614,'Pay Items'!$K$1:$K$647,0)</f>
        <v>#N/A</v>
      </c>
      <c r="L614" s="17" t="str">
        <f t="shared" ca="1" si="126"/>
        <v>F0</v>
      </c>
      <c r="M614" s="17" t="str">
        <f t="shared" ca="1" si="127"/>
        <v>C2</v>
      </c>
      <c r="N614" s="17" t="str">
        <f t="shared" ca="1" si="128"/>
        <v>C2</v>
      </c>
    </row>
    <row r="615" spans="1:14" s="188" customFormat="1" ht="39.950000000000003" customHeight="1" x14ac:dyDescent="0.2">
      <c r="A615" s="209" t="s">
        <v>286</v>
      </c>
      <c r="B615" s="203" t="s">
        <v>339</v>
      </c>
      <c r="C615" s="196" t="s">
        <v>1615</v>
      </c>
      <c r="D615" s="197" t="s">
        <v>173</v>
      </c>
      <c r="E615" s="198" t="s">
        <v>178</v>
      </c>
      <c r="F615" s="199">
        <v>10</v>
      </c>
      <c r="G615" s="200"/>
      <c r="H615" s="201">
        <f t="shared" si="135"/>
        <v>0</v>
      </c>
      <c r="I615" s="24" t="str">
        <f t="shared" ca="1" si="125"/>
        <v/>
      </c>
      <c r="J615" s="15" t="str">
        <f t="shared" si="130"/>
        <v>B031150 mm Type 2 Concrete Pavement (Type B)m²</v>
      </c>
      <c r="K615" s="16" t="e">
        <f>MATCH(J615,'Pay Items'!$K$1:$K$647,0)</f>
        <v>#N/A</v>
      </c>
      <c r="L615" s="17" t="str">
        <f t="shared" ca="1" si="126"/>
        <v>F0</v>
      </c>
      <c r="M615" s="17" t="str">
        <f t="shared" ca="1" si="127"/>
        <v>C2</v>
      </c>
      <c r="N615" s="17" t="str">
        <f t="shared" ca="1" si="128"/>
        <v>C2</v>
      </c>
    </row>
    <row r="616" spans="1:14" s="188" customFormat="1" ht="39.950000000000003" customHeight="1" x14ac:dyDescent="0.2">
      <c r="A616" s="209" t="s">
        <v>288</v>
      </c>
      <c r="B616" s="203" t="s">
        <v>340</v>
      </c>
      <c r="C616" s="196" t="s">
        <v>1616</v>
      </c>
      <c r="D616" s="197" t="s">
        <v>173</v>
      </c>
      <c r="E616" s="198" t="s">
        <v>178</v>
      </c>
      <c r="F616" s="199">
        <v>40</v>
      </c>
      <c r="G616" s="200"/>
      <c r="H616" s="201">
        <f t="shared" si="135"/>
        <v>0</v>
      </c>
      <c r="I616" s="24" t="str">
        <f t="shared" ca="1" si="125"/>
        <v/>
      </c>
      <c r="J616" s="15" t="str">
        <f t="shared" si="130"/>
        <v>B033150 mm Type 2 Concrete Pavement (Type D)m²</v>
      </c>
      <c r="K616" s="16" t="e">
        <f>MATCH(J616,'Pay Items'!$K$1:$K$647,0)</f>
        <v>#N/A</v>
      </c>
      <c r="L616" s="17" t="str">
        <f t="shared" ca="1" si="126"/>
        <v>F0</v>
      </c>
      <c r="M616" s="17" t="str">
        <f t="shared" ca="1" si="127"/>
        <v>C2</v>
      </c>
      <c r="N616" s="17" t="str">
        <f t="shared" ca="1" si="128"/>
        <v>C2</v>
      </c>
    </row>
    <row r="617" spans="1:14" s="188" customFormat="1" ht="39.950000000000003" customHeight="1" x14ac:dyDescent="0.2">
      <c r="A617" s="209" t="s">
        <v>748</v>
      </c>
      <c r="B617" s="195" t="s">
        <v>1754</v>
      </c>
      <c r="C617" s="196" t="s">
        <v>561</v>
      </c>
      <c r="D617" s="197" t="s">
        <v>2141</v>
      </c>
      <c r="E617" s="198"/>
      <c r="F617" s="192" t="s">
        <v>173</v>
      </c>
      <c r="G617" s="193"/>
      <c r="H617" s="193"/>
      <c r="I617" s="24" t="str">
        <f t="shared" ca="1" si="125"/>
        <v>LOCKED</v>
      </c>
      <c r="J617" s="15" t="str">
        <f t="shared" si="130"/>
        <v>B064-72Slab Replacement - Early Opening (72 hour)CW 3230-R8, E10, E15</v>
      </c>
      <c r="K617" s="16" t="e">
        <f>MATCH(J617,'Pay Items'!$K$1:$K$647,0)</f>
        <v>#N/A</v>
      </c>
      <c r="L617" s="17" t="str">
        <f t="shared" ca="1" si="126"/>
        <v>G</v>
      </c>
      <c r="M617" s="17" t="str">
        <f t="shared" ca="1" si="127"/>
        <v>C2</v>
      </c>
      <c r="N617" s="17" t="str">
        <f t="shared" ca="1" si="128"/>
        <v>C2</v>
      </c>
    </row>
    <row r="618" spans="1:14" s="188" customFormat="1" ht="39.950000000000003" customHeight="1" x14ac:dyDescent="0.2">
      <c r="A618" s="209" t="s">
        <v>755</v>
      </c>
      <c r="B618" s="203" t="s">
        <v>338</v>
      </c>
      <c r="C618" s="196" t="s">
        <v>1544</v>
      </c>
      <c r="D618" s="197" t="s">
        <v>173</v>
      </c>
      <c r="E618" s="198" t="s">
        <v>178</v>
      </c>
      <c r="F618" s="199">
        <v>130</v>
      </c>
      <c r="G618" s="200"/>
      <c r="H618" s="201">
        <f>ROUND(G618*F618,2)</f>
        <v>0</v>
      </c>
      <c r="I618" s="24" t="str">
        <f t="shared" ca="1" si="125"/>
        <v/>
      </c>
      <c r="J618" s="15" t="str">
        <f t="shared" si="130"/>
        <v>B074-72150 mm Type 4 Concrete Pavement (Reinforced)m²</v>
      </c>
      <c r="K618" s="16">
        <f>MATCH(J618,'Pay Items'!$K$1:$K$647,0)</f>
        <v>131</v>
      </c>
      <c r="L618" s="17" t="str">
        <f t="shared" ca="1" si="126"/>
        <v>F0</v>
      </c>
      <c r="M618" s="17" t="str">
        <f t="shared" ca="1" si="127"/>
        <v>C2</v>
      </c>
      <c r="N618" s="17" t="str">
        <f t="shared" ca="1" si="128"/>
        <v>C2</v>
      </c>
    </row>
    <row r="619" spans="1:14" s="188" customFormat="1" ht="39.950000000000003" customHeight="1" x14ac:dyDescent="0.2">
      <c r="A619" s="209" t="s">
        <v>757</v>
      </c>
      <c r="B619" s="210" t="s">
        <v>1755</v>
      </c>
      <c r="C619" s="196" t="s">
        <v>452</v>
      </c>
      <c r="D619" s="197" t="s">
        <v>2146</v>
      </c>
      <c r="E619" s="198"/>
      <c r="F619" s="192" t="s">
        <v>173</v>
      </c>
      <c r="G619" s="193"/>
      <c r="H619" s="193"/>
      <c r="I619" s="24" t="str">
        <f t="shared" ca="1" si="125"/>
        <v>LOCKED</v>
      </c>
      <c r="J619" s="15" t="str">
        <f t="shared" si="130"/>
        <v xml:space="preserve">B077-72Partial Slab Patches - Early Opening (72 hour)CW 3230-R8, E15 </v>
      </c>
      <c r="K619" s="16" t="e">
        <f>MATCH(J619,'Pay Items'!$K$1:$K$647,0)</f>
        <v>#N/A</v>
      </c>
      <c r="L619" s="17" t="str">
        <f t="shared" ca="1" si="126"/>
        <v>G</v>
      </c>
      <c r="M619" s="17" t="str">
        <f t="shared" ca="1" si="127"/>
        <v>C2</v>
      </c>
      <c r="N619" s="17" t="str">
        <f t="shared" ca="1" si="128"/>
        <v>C2</v>
      </c>
    </row>
    <row r="620" spans="1:14" s="188" customFormat="1" ht="39.950000000000003" customHeight="1" x14ac:dyDescent="0.2">
      <c r="A620" s="209" t="s">
        <v>770</v>
      </c>
      <c r="B620" s="203" t="s">
        <v>338</v>
      </c>
      <c r="C620" s="196" t="s">
        <v>1558</v>
      </c>
      <c r="D620" s="197" t="s">
        <v>173</v>
      </c>
      <c r="E620" s="198" t="s">
        <v>178</v>
      </c>
      <c r="F620" s="199">
        <v>5</v>
      </c>
      <c r="G620" s="200"/>
      <c r="H620" s="201">
        <f t="shared" ref="H620:H622" si="136">ROUND(G620*F620,2)</f>
        <v>0</v>
      </c>
      <c r="I620" s="24" t="str">
        <f t="shared" ca="1" si="125"/>
        <v/>
      </c>
      <c r="J620" s="15" t="str">
        <f t="shared" si="130"/>
        <v>B090-72150 mm Type 4 Concrete Pavement (Type A)m²</v>
      </c>
      <c r="K620" s="16">
        <f>MATCH(J620,'Pay Items'!$K$1:$K$647,0)</f>
        <v>146</v>
      </c>
      <c r="L620" s="17" t="str">
        <f t="shared" ca="1" si="126"/>
        <v>F0</v>
      </c>
      <c r="M620" s="17" t="str">
        <f t="shared" ca="1" si="127"/>
        <v>C2</v>
      </c>
      <c r="N620" s="17" t="str">
        <f t="shared" ca="1" si="128"/>
        <v>C2</v>
      </c>
    </row>
    <row r="621" spans="1:14" s="188" customFormat="1" ht="39.950000000000003" customHeight="1" x14ac:dyDescent="0.2">
      <c r="A621" s="209" t="s">
        <v>771</v>
      </c>
      <c r="B621" s="203" t="s">
        <v>339</v>
      </c>
      <c r="C621" s="196" t="s">
        <v>1559</v>
      </c>
      <c r="D621" s="197" t="s">
        <v>173</v>
      </c>
      <c r="E621" s="198" t="s">
        <v>178</v>
      </c>
      <c r="F621" s="199">
        <v>5</v>
      </c>
      <c r="G621" s="200"/>
      <c r="H621" s="201">
        <f t="shared" si="136"/>
        <v>0</v>
      </c>
      <c r="I621" s="24" t="str">
        <f t="shared" ca="1" si="125"/>
        <v/>
      </c>
      <c r="J621" s="15" t="str">
        <f t="shared" si="130"/>
        <v>B091-72150 mm Type 4 Concrete Pavement (Type B)m²</v>
      </c>
      <c r="K621" s="16">
        <f>MATCH(J621,'Pay Items'!$K$1:$K$647,0)</f>
        <v>147</v>
      </c>
      <c r="L621" s="17" t="str">
        <f t="shared" ca="1" si="126"/>
        <v>F0</v>
      </c>
      <c r="M621" s="17" t="str">
        <f t="shared" ca="1" si="127"/>
        <v>C2</v>
      </c>
      <c r="N621" s="17" t="str">
        <f t="shared" ca="1" si="128"/>
        <v>C2</v>
      </c>
    </row>
    <row r="622" spans="1:14" s="188" customFormat="1" ht="39.950000000000003" customHeight="1" x14ac:dyDescent="0.2">
      <c r="A622" s="209" t="s">
        <v>773</v>
      </c>
      <c r="B622" s="203" t="s">
        <v>340</v>
      </c>
      <c r="C622" s="196" t="s">
        <v>1561</v>
      </c>
      <c r="D622" s="197" t="s">
        <v>173</v>
      </c>
      <c r="E622" s="198" t="s">
        <v>178</v>
      </c>
      <c r="F622" s="199">
        <v>25</v>
      </c>
      <c r="G622" s="200"/>
      <c r="H622" s="201">
        <f t="shared" si="136"/>
        <v>0</v>
      </c>
      <c r="I622" s="24" t="str">
        <f t="shared" ca="1" si="125"/>
        <v/>
      </c>
      <c r="J622" s="15" t="str">
        <f t="shared" si="130"/>
        <v>B093-72150 mm Type 4 Concrete Pavement (Type D)m²</v>
      </c>
      <c r="K622" s="16">
        <f>MATCH(J622,'Pay Items'!$K$1:$K$647,0)</f>
        <v>149</v>
      </c>
      <c r="L622" s="17" t="str">
        <f t="shared" ca="1" si="126"/>
        <v>F0</v>
      </c>
      <c r="M622" s="17" t="str">
        <f t="shared" ca="1" si="127"/>
        <v>C2</v>
      </c>
      <c r="N622" s="17" t="str">
        <f t="shared" ca="1" si="128"/>
        <v>C2</v>
      </c>
    </row>
    <row r="623" spans="1:14" s="188" customFormat="1" ht="30.2" customHeight="1" x14ac:dyDescent="0.2">
      <c r="A623" s="209" t="s">
        <v>289</v>
      </c>
      <c r="B623" s="195" t="s">
        <v>1756</v>
      </c>
      <c r="C623" s="196" t="s">
        <v>161</v>
      </c>
      <c r="D623" s="197" t="s">
        <v>903</v>
      </c>
      <c r="E623" s="198"/>
      <c r="F623" s="192" t="s">
        <v>173</v>
      </c>
      <c r="G623" s="193"/>
      <c r="H623" s="193"/>
      <c r="I623" s="24" t="str">
        <f t="shared" ca="1" si="125"/>
        <v>LOCKED</v>
      </c>
      <c r="J623" s="15" t="str">
        <f t="shared" si="130"/>
        <v>B094Drilled DowelsCW 3230-R8</v>
      </c>
      <c r="K623" s="16">
        <f>MATCH(J623,'Pay Items'!$K$1:$K$647,0)</f>
        <v>152</v>
      </c>
      <c r="L623" s="17" t="str">
        <f t="shared" ca="1" si="126"/>
        <v>G</v>
      </c>
      <c r="M623" s="17" t="str">
        <f t="shared" ca="1" si="127"/>
        <v>C2</v>
      </c>
      <c r="N623" s="17" t="str">
        <f t="shared" ca="1" si="128"/>
        <v>C2</v>
      </c>
    </row>
    <row r="624" spans="1:14" s="188" customFormat="1" ht="30.2" customHeight="1" x14ac:dyDescent="0.2">
      <c r="A624" s="209" t="s">
        <v>290</v>
      </c>
      <c r="B624" s="203" t="s">
        <v>338</v>
      </c>
      <c r="C624" s="196" t="s">
        <v>189</v>
      </c>
      <c r="D624" s="197" t="s">
        <v>173</v>
      </c>
      <c r="E624" s="198" t="s">
        <v>181</v>
      </c>
      <c r="F624" s="199">
        <v>210</v>
      </c>
      <c r="G624" s="200"/>
      <c r="H624" s="201">
        <f>ROUND(G624*F624,2)</f>
        <v>0</v>
      </c>
      <c r="I624" s="24" t="str">
        <f t="shared" ca="1" si="125"/>
        <v/>
      </c>
      <c r="J624" s="15" t="str">
        <f t="shared" si="130"/>
        <v>B09519.1 mm Diametereach</v>
      </c>
      <c r="K624" s="16">
        <f>MATCH(J624,'Pay Items'!$K$1:$K$647,0)</f>
        <v>153</v>
      </c>
      <c r="L624" s="17" t="str">
        <f t="shared" ca="1" si="126"/>
        <v>F0</v>
      </c>
      <c r="M624" s="17" t="str">
        <f t="shared" ca="1" si="127"/>
        <v>C2</v>
      </c>
      <c r="N624" s="17" t="str">
        <f t="shared" ca="1" si="128"/>
        <v>C2</v>
      </c>
    </row>
    <row r="625" spans="1:14" s="188" customFormat="1" ht="30.2" customHeight="1" x14ac:dyDescent="0.2">
      <c r="A625" s="209" t="s">
        <v>292</v>
      </c>
      <c r="B625" s="195" t="s">
        <v>1757</v>
      </c>
      <c r="C625" s="196" t="s">
        <v>162</v>
      </c>
      <c r="D625" s="197" t="s">
        <v>903</v>
      </c>
      <c r="E625" s="198"/>
      <c r="F625" s="192" t="s">
        <v>173</v>
      </c>
      <c r="G625" s="193"/>
      <c r="H625" s="193"/>
      <c r="I625" s="24" t="str">
        <f t="shared" ca="1" si="125"/>
        <v>LOCKED</v>
      </c>
      <c r="J625" s="15" t="str">
        <f t="shared" si="130"/>
        <v>B097Drilled Tie BarsCW 3230-R8</v>
      </c>
      <c r="K625" s="16">
        <f>MATCH(J625,'Pay Items'!$K$1:$K$647,0)</f>
        <v>155</v>
      </c>
      <c r="L625" s="17" t="str">
        <f t="shared" ca="1" si="126"/>
        <v>G</v>
      </c>
      <c r="M625" s="17" t="str">
        <f t="shared" ca="1" si="127"/>
        <v>C2</v>
      </c>
      <c r="N625" s="17" t="str">
        <f t="shared" ca="1" si="128"/>
        <v>C2</v>
      </c>
    </row>
    <row r="626" spans="1:14" s="188" customFormat="1" ht="30.2" customHeight="1" x14ac:dyDescent="0.2">
      <c r="A626" s="209" t="s">
        <v>293</v>
      </c>
      <c r="B626" s="203" t="s">
        <v>338</v>
      </c>
      <c r="C626" s="196" t="s">
        <v>187</v>
      </c>
      <c r="D626" s="197" t="s">
        <v>173</v>
      </c>
      <c r="E626" s="198" t="s">
        <v>181</v>
      </c>
      <c r="F626" s="199">
        <v>165</v>
      </c>
      <c r="G626" s="200"/>
      <c r="H626" s="201">
        <f>ROUND(G626*F626,2)</f>
        <v>0</v>
      </c>
      <c r="I626" s="24" t="str">
        <f t="shared" ca="1" si="125"/>
        <v/>
      </c>
      <c r="J626" s="15" t="str">
        <f t="shared" si="130"/>
        <v>B09820 M Deformed Tie Bareach</v>
      </c>
      <c r="K626" s="16">
        <f>MATCH(J626,'Pay Items'!$K$1:$K$647,0)</f>
        <v>157</v>
      </c>
      <c r="L626" s="17" t="str">
        <f t="shared" ca="1" si="126"/>
        <v>F0</v>
      </c>
      <c r="M626" s="17" t="str">
        <f t="shared" ca="1" si="127"/>
        <v>C2</v>
      </c>
      <c r="N626" s="17" t="str">
        <f t="shared" ca="1" si="128"/>
        <v>C2</v>
      </c>
    </row>
    <row r="627" spans="1:14" s="188" customFormat="1" ht="30.2" customHeight="1" x14ac:dyDescent="0.2">
      <c r="A627" s="209" t="s">
        <v>787</v>
      </c>
      <c r="B627" s="195" t="s">
        <v>1758</v>
      </c>
      <c r="C627" s="196" t="s">
        <v>323</v>
      </c>
      <c r="D627" s="197" t="s">
        <v>1309</v>
      </c>
      <c r="E627" s="198"/>
      <c r="F627" s="192" t="s">
        <v>173</v>
      </c>
      <c r="G627" s="193"/>
      <c r="H627" s="193"/>
      <c r="I627" s="24" t="str">
        <f t="shared" ca="1" si="125"/>
        <v>LOCKED</v>
      </c>
      <c r="J627" s="15" t="str">
        <f t="shared" si="130"/>
        <v>B114rlMiscellaneous Concrete Slab RenewalCW 3235-R9</v>
      </c>
      <c r="K627" s="16">
        <f>MATCH(J627,'Pay Items'!$K$1:$K$647,0)</f>
        <v>180</v>
      </c>
      <c r="L627" s="17" t="str">
        <f t="shared" ca="1" si="126"/>
        <v>G</v>
      </c>
      <c r="M627" s="17" t="str">
        <f t="shared" ca="1" si="127"/>
        <v>C2</v>
      </c>
      <c r="N627" s="17" t="str">
        <f t="shared" ca="1" si="128"/>
        <v>C2</v>
      </c>
    </row>
    <row r="628" spans="1:14" s="188" customFormat="1" ht="30.2" customHeight="1" x14ac:dyDescent="0.2">
      <c r="A628" s="209" t="s">
        <v>791</v>
      </c>
      <c r="B628" s="203" t="s">
        <v>338</v>
      </c>
      <c r="C628" s="196" t="s">
        <v>1656</v>
      </c>
      <c r="D628" s="197" t="s">
        <v>2147</v>
      </c>
      <c r="E628" s="198"/>
      <c r="F628" s="192" t="s">
        <v>173</v>
      </c>
      <c r="G628" s="193"/>
      <c r="H628" s="193"/>
      <c r="I628" s="24" t="str">
        <f t="shared" ca="1" si="125"/>
        <v>LOCKED</v>
      </c>
      <c r="J628" s="15" t="str">
        <f t="shared" si="130"/>
        <v>B118rl100 mm Type 5 Concrete SidewalkSD-228A, E16</v>
      </c>
      <c r="K628" s="16" t="e">
        <f>MATCH(J628,'Pay Items'!$K$1:$K$647,0)</f>
        <v>#N/A</v>
      </c>
      <c r="L628" s="17" t="str">
        <f t="shared" ca="1" si="126"/>
        <v>G</v>
      </c>
      <c r="M628" s="17" t="str">
        <f t="shared" ca="1" si="127"/>
        <v>C2</v>
      </c>
      <c r="N628" s="17" t="str">
        <f t="shared" ca="1" si="128"/>
        <v>C2</v>
      </c>
    </row>
    <row r="629" spans="1:14" s="188" customFormat="1" ht="30.2" customHeight="1" x14ac:dyDescent="0.2">
      <c r="A629" s="209" t="s">
        <v>792</v>
      </c>
      <c r="B629" s="211" t="s">
        <v>684</v>
      </c>
      <c r="C629" s="196" t="s">
        <v>685</v>
      </c>
      <c r="D629" s="197"/>
      <c r="E629" s="198" t="s">
        <v>178</v>
      </c>
      <c r="F629" s="199">
        <v>60</v>
      </c>
      <c r="G629" s="200"/>
      <c r="H629" s="201">
        <f>ROUND(G629*F629,2)</f>
        <v>0</v>
      </c>
      <c r="I629" s="24" t="str">
        <f t="shared" ca="1" si="125"/>
        <v/>
      </c>
      <c r="J629" s="15" t="str">
        <f t="shared" si="130"/>
        <v>B119rlLess than 5 sq.m.m²</v>
      </c>
      <c r="K629" s="16">
        <f>MATCH(J629,'Pay Items'!$K$1:$K$647,0)</f>
        <v>185</v>
      </c>
      <c r="L629" s="17" t="str">
        <f t="shared" ca="1" si="126"/>
        <v>F0</v>
      </c>
      <c r="M629" s="17" t="str">
        <f t="shared" ca="1" si="127"/>
        <v>C2</v>
      </c>
      <c r="N629" s="17" t="str">
        <f t="shared" ca="1" si="128"/>
        <v>C2</v>
      </c>
    </row>
    <row r="630" spans="1:14" s="188" customFormat="1" ht="30.2" customHeight="1" x14ac:dyDescent="0.2">
      <c r="A630" s="209" t="s">
        <v>793</v>
      </c>
      <c r="B630" s="211" t="s">
        <v>686</v>
      </c>
      <c r="C630" s="196" t="s">
        <v>687</v>
      </c>
      <c r="D630" s="197"/>
      <c r="E630" s="198" t="s">
        <v>178</v>
      </c>
      <c r="F630" s="199">
        <v>225</v>
      </c>
      <c r="G630" s="200"/>
      <c r="H630" s="201">
        <f>ROUND(G630*F630,2)</f>
        <v>0</v>
      </c>
      <c r="I630" s="24" t="str">
        <f t="shared" ca="1" si="125"/>
        <v/>
      </c>
      <c r="J630" s="15" t="str">
        <f t="shared" si="130"/>
        <v>B120rl5 sq.m. to 20 sq.m.m²</v>
      </c>
      <c r="K630" s="16">
        <f>MATCH(J630,'Pay Items'!$K$1:$K$647,0)</f>
        <v>186</v>
      </c>
      <c r="L630" s="17" t="str">
        <f t="shared" ca="1" si="126"/>
        <v>F0</v>
      </c>
      <c r="M630" s="17" t="str">
        <f t="shared" ca="1" si="127"/>
        <v>C2</v>
      </c>
      <c r="N630" s="17" t="str">
        <f t="shared" ca="1" si="128"/>
        <v>C2</v>
      </c>
    </row>
    <row r="631" spans="1:14" s="188" customFormat="1" ht="30.2" customHeight="1" x14ac:dyDescent="0.2">
      <c r="A631" s="209" t="s">
        <v>794</v>
      </c>
      <c r="B631" s="211" t="s">
        <v>688</v>
      </c>
      <c r="C631" s="196" t="s">
        <v>689</v>
      </c>
      <c r="D631" s="197" t="s">
        <v>173</v>
      </c>
      <c r="E631" s="198" t="s">
        <v>178</v>
      </c>
      <c r="F631" s="199">
        <v>120</v>
      </c>
      <c r="G631" s="200"/>
      <c r="H631" s="201">
        <f>ROUND(G631*F631,2)</f>
        <v>0</v>
      </c>
      <c r="I631" s="24" t="str">
        <f t="shared" ca="1" si="125"/>
        <v/>
      </c>
      <c r="J631" s="15" t="str">
        <f t="shared" si="130"/>
        <v>B121rlGreater than 20 sq.m.m²</v>
      </c>
      <c r="K631" s="16">
        <f>MATCH(J631,'Pay Items'!$K$1:$K$647,0)</f>
        <v>187</v>
      </c>
      <c r="L631" s="17" t="str">
        <f t="shared" ca="1" si="126"/>
        <v>F0</v>
      </c>
      <c r="M631" s="17" t="str">
        <f t="shared" ca="1" si="127"/>
        <v>C2</v>
      </c>
      <c r="N631" s="17" t="str">
        <f t="shared" ca="1" si="128"/>
        <v>C2</v>
      </c>
    </row>
    <row r="632" spans="1:14" s="188" customFormat="1" ht="30.2" customHeight="1" x14ac:dyDescent="0.2">
      <c r="A632" s="209" t="s">
        <v>458</v>
      </c>
      <c r="B632" s="195" t="s">
        <v>1759</v>
      </c>
      <c r="C632" s="196" t="s">
        <v>399</v>
      </c>
      <c r="D632" s="197" t="s">
        <v>6</v>
      </c>
      <c r="E632" s="198" t="s">
        <v>178</v>
      </c>
      <c r="F632" s="212">
        <v>10</v>
      </c>
      <c r="G632" s="200"/>
      <c r="H632" s="201">
        <f t="shared" ref="H632:H634" si="137">ROUND(G632*F632,2)</f>
        <v>0</v>
      </c>
      <c r="I632" s="24" t="str">
        <f t="shared" ca="1" si="125"/>
        <v/>
      </c>
      <c r="J632" s="15" t="str">
        <f t="shared" si="130"/>
        <v>B124Adjustment of Precast Sidewalk BlocksCW 3235-R9m²</v>
      </c>
      <c r="K632" s="16">
        <f>MATCH(J632,'Pay Items'!$K$1:$K$647,0)</f>
        <v>194</v>
      </c>
      <c r="L632" s="17" t="str">
        <f t="shared" ca="1" si="126"/>
        <v>F0</v>
      </c>
      <c r="M632" s="17" t="str">
        <f t="shared" ca="1" si="127"/>
        <v>C2</v>
      </c>
      <c r="N632" s="17" t="str">
        <f t="shared" ca="1" si="128"/>
        <v>C2</v>
      </c>
    </row>
    <row r="633" spans="1:14" s="188" customFormat="1" ht="30.2" customHeight="1" x14ac:dyDescent="0.2">
      <c r="A633" s="209" t="s">
        <v>459</v>
      </c>
      <c r="B633" s="195" t="s">
        <v>1760</v>
      </c>
      <c r="C633" s="196" t="s">
        <v>400</v>
      </c>
      <c r="D633" s="197" t="s">
        <v>6</v>
      </c>
      <c r="E633" s="198" t="s">
        <v>178</v>
      </c>
      <c r="F633" s="199">
        <v>10</v>
      </c>
      <c r="G633" s="200"/>
      <c r="H633" s="201">
        <f t="shared" si="137"/>
        <v>0</v>
      </c>
      <c r="I633" s="24" t="str">
        <f t="shared" ca="1" si="125"/>
        <v/>
      </c>
      <c r="J633" s="15" t="str">
        <f t="shared" si="130"/>
        <v>B125Supply of Precast Sidewalk BlocksCW 3235-R9m²</v>
      </c>
      <c r="K633" s="16">
        <f>MATCH(J633,'Pay Items'!$K$1:$K$647,0)</f>
        <v>195</v>
      </c>
      <c r="L633" s="17" t="str">
        <f t="shared" ca="1" si="126"/>
        <v>F0</v>
      </c>
      <c r="M633" s="17" t="str">
        <f t="shared" ca="1" si="127"/>
        <v>C2</v>
      </c>
      <c r="N633" s="17" t="str">
        <f t="shared" ca="1" si="128"/>
        <v>C2</v>
      </c>
    </row>
    <row r="634" spans="1:14" s="188" customFormat="1" ht="30.2" customHeight="1" x14ac:dyDescent="0.2">
      <c r="A634" s="209" t="s">
        <v>599</v>
      </c>
      <c r="B634" s="195" t="s">
        <v>1761</v>
      </c>
      <c r="C634" s="196" t="s">
        <v>589</v>
      </c>
      <c r="D634" s="197" t="s">
        <v>6</v>
      </c>
      <c r="E634" s="198" t="s">
        <v>178</v>
      </c>
      <c r="F634" s="199">
        <v>10</v>
      </c>
      <c r="G634" s="200"/>
      <c r="H634" s="201">
        <f t="shared" si="137"/>
        <v>0</v>
      </c>
      <c r="I634" s="24" t="str">
        <f t="shared" ca="1" si="125"/>
        <v/>
      </c>
      <c r="J634" s="15" t="str">
        <f t="shared" si="130"/>
        <v>B125ARemoval of Precast Sidewalk BlocksCW 3235-R9m²</v>
      </c>
      <c r="K634" s="16">
        <f>MATCH(J634,'Pay Items'!$K$1:$K$647,0)</f>
        <v>196</v>
      </c>
      <c r="L634" s="17" t="str">
        <f t="shared" ca="1" si="126"/>
        <v>F0</v>
      </c>
      <c r="M634" s="17" t="str">
        <f t="shared" ca="1" si="127"/>
        <v>C2</v>
      </c>
      <c r="N634" s="17" t="str">
        <f t="shared" ca="1" si="128"/>
        <v>C2</v>
      </c>
    </row>
    <row r="635" spans="1:14" s="188" customFormat="1" ht="30.2" customHeight="1" x14ac:dyDescent="0.2">
      <c r="A635" s="209" t="s">
        <v>797</v>
      </c>
      <c r="B635" s="195" t="s">
        <v>1762</v>
      </c>
      <c r="C635" s="196" t="s">
        <v>327</v>
      </c>
      <c r="D635" s="197" t="s">
        <v>900</v>
      </c>
      <c r="E635" s="198"/>
      <c r="F635" s="192" t="s">
        <v>173</v>
      </c>
      <c r="G635" s="193"/>
      <c r="H635" s="193"/>
      <c r="I635" s="24" t="str">
        <f t="shared" ca="1" si="125"/>
        <v>LOCKED</v>
      </c>
      <c r="J635" s="15" t="str">
        <f t="shared" si="130"/>
        <v>B126rConcrete Curb RemovalCW 3240-R10</v>
      </c>
      <c r="K635" s="16">
        <f>MATCH(J635,'Pay Items'!$K$1:$K$647,0)</f>
        <v>197</v>
      </c>
      <c r="L635" s="17" t="str">
        <f t="shared" ca="1" si="126"/>
        <v>G</v>
      </c>
      <c r="M635" s="17" t="str">
        <f t="shared" ca="1" si="127"/>
        <v>C2</v>
      </c>
      <c r="N635" s="17" t="str">
        <f t="shared" ca="1" si="128"/>
        <v>C2</v>
      </c>
    </row>
    <row r="636" spans="1:14" s="188" customFormat="1" ht="30.2" customHeight="1" x14ac:dyDescent="0.2">
      <c r="A636" s="209" t="s">
        <v>1123</v>
      </c>
      <c r="B636" s="203" t="s">
        <v>338</v>
      </c>
      <c r="C636" s="196" t="s">
        <v>948</v>
      </c>
      <c r="D636" s="197" t="s">
        <v>173</v>
      </c>
      <c r="E636" s="198" t="s">
        <v>182</v>
      </c>
      <c r="F636" s="199">
        <v>125</v>
      </c>
      <c r="G636" s="200"/>
      <c r="H636" s="201">
        <f t="shared" ref="H636:H637" si="138">ROUND(G636*F636,2)</f>
        <v>0</v>
      </c>
      <c r="I636" s="24" t="str">
        <f t="shared" ca="1" si="125"/>
        <v/>
      </c>
      <c r="J636" s="15" t="str">
        <f t="shared" si="130"/>
        <v>B127rABarrier Integralm</v>
      </c>
      <c r="K636" s="16">
        <f>MATCH(J636,'Pay Items'!$K$1:$K$647,0)</f>
        <v>199</v>
      </c>
      <c r="L636" s="17" t="str">
        <f t="shared" ca="1" si="126"/>
        <v>F0</v>
      </c>
      <c r="M636" s="17" t="str">
        <f t="shared" ca="1" si="127"/>
        <v>C2</v>
      </c>
      <c r="N636" s="17" t="str">
        <f t="shared" ca="1" si="128"/>
        <v>C2</v>
      </c>
    </row>
    <row r="637" spans="1:14" s="188" customFormat="1" ht="30.2" customHeight="1" x14ac:dyDescent="0.2">
      <c r="A637" s="209" t="s">
        <v>804</v>
      </c>
      <c r="B637" s="203" t="s">
        <v>339</v>
      </c>
      <c r="C637" s="196" t="s">
        <v>674</v>
      </c>
      <c r="D637" s="197" t="s">
        <v>173</v>
      </c>
      <c r="E637" s="198" t="s">
        <v>182</v>
      </c>
      <c r="F637" s="199">
        <v>75</v>
      </c>
      <c r="G637" s="200"/>
      <c r="H637" s="201">
        <f t="shared" si="138"/>
        <v>0</v>
      </c>
      <c r="I637" s="24" t="str">
        <f t="shared" ca="1" si="125"/>
        <v/>
      </c>
      <c r="J637" s="15" t="str">
        <f t="shared" si="130"/>
        <v>B132rCurb Rampm</v>
      </c>
      <c r="K637" s="16">
        <f>MATCH(J637,'Pay Items'!$K$1:$K$647,0)</f>
        <v>205</v>
      </c>
      <c r="L637" s="17" t="str">
        <f t="shared" ca="1" si="126"/>
        <v>F0</v>
      </c>
      <c r="M637" s="17" t="str">
        <f t="shared" ca="1" si="127"/>
        <v>C2</v>
      </c>
      <c r="N637" s="17" t="str">
        <f t="shared" ca="1" si="128"/>
        <v>C2</v>
      </c>
    </row>
    <row r="638" spans="1:14" s="188" customFormat="1" ht="30.2" customHeight="1" x14ac:dyDescent="0.2">
      <c r="A638" s="209" t="s">
        <v>807</v>
      </c>
      <c r="B638" s="195" t="s">
        <v>1763</v>
      </c>
      <c r="C638" s="196" t="s">
        <v>329</v>
      </c>
      <c r="D638" s="197" t="s">
        <v>2143</v>
      </c>
      <c r="E638" s="198"/>
      <c r="F638" s="192" t="s">
        <v>173</v>
      </c>
      <c r="G638" s="193"/>
      <c r="H638" s="193"/>
      <c r="I638" s="24" t="str">
        <f t="shared" ca="1" si="125"/>
        <v>LOCKED</v>
      </c>
      <c r="J638" s="15" t="str">
        <f t="shared" si="130"/>
        <v>B135iConcrete Curb InstallationCW 3240-R10, E15</v>
      </c>
      <c r="K638" s="16" t="e">
        <f>MATCH(J638,'Pay Items'!$K$1:$K$647,0)</f>
        <v>#N/A</v>
      </c>
      <c r="L638" s="17" t="str">
        <f t="shared" ca="1" si="126"/>
        <v>G</v>
      </c>
      <c r="M638" s="17" t="str">
        <f t="shared" ca="1" si="127"/>
        <v>C2</v>
      </c>
      <c r="N638" s="17" t="str">
        <f t="shared" ca="1" si="128"/>
        <v>C2</v>
      </c>
    </row>
    <row r="639" spans="1:14" s="188" customFormat="1" ht="39.950000000000003" customHeight="1" x14ac:dyDescent="0.2">
      <c r="A639" s="209" t="s">
        <v>1133</v>
      </c>
      <c r="B639" s="203" t="s">
        <v>338</v>
      </c>
      <c r="C639" s="196" t="s">
        <v>1618</v>
      </c>
      <c r="D639" s="197" t="s">
        <v>386</v>
      </c>
      <c r="E639" s="198" t="s">
        <v>182</v>
      </c>
      <c r="F639" s="199">
        <v>125</v>
      </c>
      <c r="G639" s="200"/>
      <c r="H639" s="201">
        <f t="shared" ref="H639:H641" si="139">ROUND(G639*F639,2)</f>
        <v>0</v>
      </c>
      <c r="I639" s="24" t="str">
        <f t="shared" ca="1" si="125"/>
        <v/>
      </c>
      <c r="J639" s="15" t="str">
        <f t="shared" si="130"/>
        <v>B139iAType 2 Concrete Modified Barrier (150 mm reveal ht, Dowelled)SD-203Bm</v>
      </c>
      <c r="K639" s="16" t="e">
        <f>MATCH(J639,'Pay Items'!$K$1:$K$647,0)</f>
        <v>#N/A</v>
      </c>
      <c r="L639" s="17" t="str">
        <f t="shared" ca="1" si="126"/>
        <v>F0</v>
      </c>
      <c r="M639" s="17" t="str">
        <f t="shared" ca="1" si="127"/>
        <v>C2</v>
      </c>
      <c r="N639" s="17" t="str">
        <f t="shared" ca="1" si="128"/>
        <v>C2</v>
      </c>
    </row>
    <row r="640" spans="1:14" s="188" customFormat="1" ht="39.950000000000003" customHeight="1" x14ac:dyDescent="0.2">
      <c r="A640" s="209" t="s">
        <v>822</v>
      </c>
      <c r="B640" s="203" t="s">
        <v>339</v>
      </c>
      <c r="C640" s="196" t="s">
        <v>1619</v>
      </c>
      <c r="D640" s="197" t="s">
        <v>333</v>
      </c>
      <c r="E640" s="198" t="s">
        <v>182</v>
      </c>
      <c r="F640" s="199">
        <v>10</v>
      </c>
      <c r="G640" s="200"/>
      <c r="H640" s="201">
        <f t="shared" si="139"/>
        <v>0</v>
      </c>
      <c r="I640" s="24" t="str">
        <f t="shared" ca="1" si="125"/>
        <v/>
      </c>
      <c r="J640" s="15" t="str">
        <f t="shared" si="130"/>
        <v>B148iType 2 Concrete Lip Curb (40 mm reveal ht, Integral)SD-202Bm</v>
      </c>
      <c r="K640" s="16" t="e">
        <f>MATCH(J640,'Pay Items'!$K$1:$K$647,0)</f>
        <v>#N/A</v>
      </c>
      <c r="L640" s="17" t="str">
        <f t="shared" ca="1" si="126"/>
        <v>F0</v>
      </c>
      <c r="M640" s="17" t="str">
        <f t="shared" ca="1" si="127"/>
        <v>C2</v>
      </c>
      <c r="N640" s="17" t="str">
        <f t="shared" ca="1" si="128"/>
        <v>C2</v>
      </c>
    </row>
    <row r="641" spans="1:14" s="188" customFormat="1" ht="39.950000000000003" customHeight="1" x14ac:dyDescent="0.2">
      <c r="A641" s="209" t="s">
        <v>923</v>
      </c>
      <c r="B641" s="203" t="s">
        <v>340</v>
      </c>
      <c r="C641" s="196" t="s">
        <v>1662</v>
      </c>
      <c r="D641" s="197" t="s">
        <v>355</v>
      </c>
      <c r="E641" s="198" t="s">
        <v>182</v>
      </c>
      <c r="F641" s="199">
        <v>75</v>
      </c>
      <c r="G641" s="200"/>
      <c r="H641" s="201">
        <f t="shared" si="139"/>
        <v>0</v>
      </c>
      <c r="I641" s="24" t="str">
        <f t="shared" ca="1" si="125"/>
        <v/>
      </c>
      <c r="J641" s="15" t="str">
        <f t="shared" si="130"/>
        <v>B150iAType 2 Concrete Curb Ramp (8-12 mm reveal ht, Monolithic)SD-229A,B,Cm</v>
      </c>
      <c r="K641" s="16" t="e">
        <f>MATCH(J641,'Pay Items'!$K$1:$K$647,0)</f>
        <v>#N/A</v>
      </c>
      <c r="L641" s="17" t="str">
        <f t="shared" ca="1" si="126"/>
        <v>F0</v>
      </c>
      <c r="M641" s="17" t="str">
        <f t="shared" ca="1" si="127"/>
        <v>C2</v>
      </c>
      <c r="N641" s="17" t="str">
        <f t="shared" ca="1" si="128"/>
        <v>C2</v>
      </c>
    </row>
    <row r="642" spans="1:14" s="188" customFormat="1" ht="30.2" customHeight="1" x14ac:dyDescent="0.2">
      <c r="A642" s="209" t="s">
        <v>826</v>
      </c>
      <c r="B642" s="195" t="s">
        <v>1764</v>
      </c>
      <c r="C642" s="196" t="s">
        <v>157</v>
      </c>
      <c r="D642" s="197" t="s">
        <v>1364</v>
      </c>
      <c r="E642" s="198"/>
      <c r="F642" s="192" t="s">
        <v>173</v>
      </c>
      <c r="G642" s="193"/>
      <c r="H642" s="193"/>
      <c r="I642" s="24" t="str">
        <f t="shared" ca="1" si="125"/>
        <v>LOCKED</v>
      </c>
      <c r="J642" s="15" t="str">
        <f t="shared" si="130"/>
        <v>B154rlConcrete Curb RenewalCW 3240-R10</v>
      </c>
      <c r="K642" s="16">
        <f>MATCH(J642,'Pay Items'!$K$1:$K$647,0)</f>
        <v>248</v>
      </c>
      <c r="L642" s="17" t="str">
        <f t="shared" ca="1" si="126"/>
        <v>G</v>
      </c>
      <c r="M642" s="17" t="str">
        <f t="shared" ca="1" si="127"/>
        <v>C2</v>
      </c>
      <c r="N642" s="17" t="str">
        <f t="shared" ca="1" si="128"/>
        <v>C2</v>
      </c>
    </row>
    <row r="643" spans="1:14" s="188" customFormat="1" ht="39.950000000000003" customHeight="1" x14ac:dyDescent="0.2">
      <c r="A643" s="209" t="s">
        <v>1143</v>
      </c>
      <c r="B643" s="203" t="s">
        <v>338</v>
      </c>
      <c r="C643" s="196" t="s">
        <v>1765</v>
      </c>
      <c r="D643" s="197" t="s">
        <v>2149</v>
      </c>
      <c r="E643" s="198"/>
      <c r="F643" s="192" t="s">
        <v>173</v>
      </c>
      <c r="G643" s="193"/>
      <c r="H643" s="193"/>
      <c r="I643" s="24" t="str">
        <f t="shared" ca="1" si="125"/>
        <v>LOCKED</v>
      </c>
      <c r="J643" s="15" t="str">
        <f t="shared" si="130"/>
        <v>B155rlAType 2 Concrete Barrier (150 mm reveal ht, Dowelled)SD-205,SD-206A, E15</v>
      </c>
      <c r="K643" s="16" t="e">
        <f>MATCH(J643,'Pay Items'!$K$1:$K$647,0)</f>
        <v>#N/A</v>
      </c>
      <c r="L643" s="17" t="str">
        <f t="shared" ca="1" si="126"/>
        <v>G</v>
      </c>
      <c r="M643" s="17" t="str">
        <f t="shared" ca="1" si="127"/>
        <v>C2</v>
      </c>
      <c r="N643" s="17" t="str">
        <f t="shared" ca="1" si="128"/>
        <v>C2</v>
      </c>
    </row>
    <row r="644" spans="1:14" s="188" customFormat="1" ht="30.2" customHeight="1" x14ac:dyDescent="0.2">
      <c r="A644" s="209" t="s">
        <v>2123</v>
      </c>
      <c r="B644" s="211" t="s">
        <v>684</v>
      </c>
      <c r="C644" s="196" t="s">
        <v>696</v>
      </c>
      <c r="D644" s="197"/>
      <c r="E644" s="246" t="s">
        <v>182</v>
      </c>
      <c r="F644" s="247">
        <v>10</v>
      </c>
      <c r="G644" s="200"/>
      <c r="H644" s="220">
        <f>ROUND(G644*F644,2)</f>
        <v>0</v>
      </c>
      <c r="I644" s="24" t="str">
        <f t="shared" ca="1" si="125"/>
        <v/>
      </c>
      <c r="J644" s="15" t="str">
        <f t="shared" si="130"/>
        <v>B155rlA1Less than 3 mm</v>
      </c>
      <c r="K644" s="16" t="e">
        <f>MATCH(J644,'Pay Items'!$K$1:$K$647,0)</f>
        <v>#N/A</v>
      </c>
      <c r="L644" s="17" t="str">
        <f t="shared" ca="1" si="126"/>
        <v>F0</v>
      </c>
      <c r="M644" s="17" t="str">
        <f t="shared" ca="1" si="127"/>
        <v>C2</v>
      </c>
      <c r="N644" s="17" t="str">
        <f t="shared" ca="1" si="128"/>
        <v>C2</v>
      </c>
    </row>
    <row r="645" spans="1:14" s="188" customFormat="1" ht="30.2" customHeight="1" x14ac:dyDescent="0.2">
      <c r="A645" s="209" t="s">
        <v>2124</v>
      </c>
      <c r="B645" s="211" t="s">
        <v>686</v>
      </c>
      <c r="C645" s="196" t="s">
        <v>697</v>
      </c>
      <c r="D645" s="197"/>
      <c r="E645" s="246" t="s">
        <v>182</v>
      </c>
      <c r="F645" s="247">
        <v>260</v>
      </c>
      <c r="G645" s="200"/>
      <c r="H645" s="220">
        <f>ROUND(G645*F645,2)</f>
        <v>0</v>
      </c>
      <c r="I645" s="24" t="str">
        <f t="shared" ca="1" si="125"/>
        <v/>
      </c>
      <c r="J645" s="15" t="str">
        <f t="shared" si="130"/>
        <v>B155rlA23 m to 30 mm</v>
      </c>
      <c r="K645" s="16" t="e">
        <f>MATCH(J645,'Pay Items'!$K$1:$K$647,0)</f>
        <v>#N/A</v>
      </c>
      <c r="L645" s="17" t="str">
        <f t="shared" ca="1" si="126"/>
        <v>F0</v>
      </c>
      <c r="M645" s="17" t="str">
        <f t="shared" ca="1" si="127"/>
        <v>C2</v>
      </c>
      <c r="N645" s="17" t="str">
        <f t="shared" ca="1" si="128"/>
        <v>C2</v>
      </c>
    </row>
    <row r="646" spans="1:14" s="188" customFormat="1" ht="30.2" customHeight="1" x14ac:dyDescent="0.2">
      <c r="A646" s="209" t="s">
        <v>2125</v>
      </c>
      <c r="B646" s="211" t="s">
        <v>698</v>
      </c>
      <c r="C646" s="196" t="s">
        <v>699</v>
      </c>
      <c r="D646" s="197" t="s">
        <v>173</v>
      </c>
      <c r="E646" s="246" t="s">
        <v>182</v>
      </c>
      <c r="F646" s="247">
        <v>160</v>
      </c>
      <c r="G646" s="200"/>
      <c r="H646" s="220">
        <f>ROUND(G646*F646,2)</f>
        <v>0</v>
      </c>
      <c r="I646" s="24" t="str">
        <f t="shared" ref="I646:I709" ca="1" si="140">IF(CELL("protect",$G646)=1, "LOCKED", "")</f>
        <v/>
      </c>
      <c r="J646" s="15" t="str">
        <f t="shared" si="130"/>
        <v>B155rlA3Greater than 30 mm</v>
      </c>
      <c r="K646" s="16" t="e">
        <f>MATCH(J646,'Pay Items'!$K$1:$K$647,0)</f>
        <v>#N/A</v>
      </c>
      <c r="L646" s="17" t="str">
        <f t="shared" ref="L646:L709" ca="1" si="141">CELL("format",$F646)</f>
        <v>F0</v>
      </c>
      <c r="M646" s="17" t="str">
        <f t="shared" ref="M646:M709" ca="1" si="142">CELL("format",$G646)</f>
        <v>C2</v>
      </c>
      <c r="N646" s="17" t="str">
        <f t="shared" ref="N646:N709" ca="1" si="143">CELL("format",$H646)</f>
        <v>C2</v>
      </c>
    </row>
    <row r="647" spans="1:14" s="188" customFormat="1" ht="39.950000000000003" customHeight="1" x14ac:dyDescent="0.2">
      <c r="A647" s="209" t="s">
        <v>461</v>
      </c>
      <c r="B647" s="195" t="s">
        <v>1766</v>
      </c>
      <c r="C647" s="196" t="s">
        <v>165</v>
      </c>
      <c r="D647" s="197" t="s">
        <v>714</v>
      </c>
      <c r="E647" s="198" t="s">
        <v>178</v>
      </c>
      <c r="F647" s="199">
        <v>10</v>
      </c>
      <c r="G647" s="200"/>
      <c r="H647" s="201">
        <f t="shared" ref="H647" si="144">ROUND(G647*F647,2)</f>
        <v>0</v>
      </c>
      <c r="I647" s="24" t="str">
        <f t="shared" ca="1" si="140"/>
        <v/>
      </c>
      <c r="J647" s="15" t="str">
        <f t="shared" ref="J647:J710" si="145">CLEAN(CONCATENATE(TRIM($A647),TRIM($C647),IF(LEFT($D647)&lt;&gt;"E",TRIM($D647),),TRIM($E647)))</f>
        <v>B189Regrading Existing Interlocking Paving StonesCW 3330-R5m²</v>
      </c>
      <c r="K647" s="16">
        <f>MATCH(J647,'Pay Items'!$K$1:$K$647,0)</f>
        <v>304</v>
      </c>
      <c r="L647" s="17" t="str">
        <f t="shared" ca="1" si="141"/>
        <v>F0</v>
      </c>
      <c r="M647" s="17" t="str">
        <f t="shared" ca="1" si="142"/>
        <v>C2</v>
      </c>
      <c r="N647" s="17" t="str">
        <f t="shared" ca="1" si="143"/>
        <v>C2</v>
      </c>
    </row>
    <row r="648" spans="1:14" s="188" customFormat="1" ht="30.2" customHeight="1" x14ac:dyDescent="0.2">
      <c r="A648" s="209" t="s">
        <v>462</v>
      </c>
      <c r="B648" s="195" t="s">
        <v>1767</v>
      </c>
      <c r="C648" s="196" t="s">
        <v>350</v>
      </c>
      <c r="D648" s="197" t="s">
        <v>2144</v>
      </c>
      <c r="E648" s="198"/>
      <c r="F648" s="192" t="s">
        <v>173</v>
      </c>
      <c r="G648" s="193"/>
      <c r="H648" s="193"/>
      <c r="I648" s="24" t="str">
        <f t="shared" ca="1" si="140"/>
        <v>LOCKED</v>
      </c>
      <c r="J648" s="15" t="str">
        <f t="shared" si="145"/>
        <v>B190Construction of Asphaltic Concrete OverlayCW 3410-R12, E11</v>
      </c>
      <c r="K648" s="16" t="e">
        <f>MATCH(J648,'Pay Items'!$K$1:$K$647,0)</f>
        <v>#N/A</v>
      </c>
      <c r="L648" s="17" t="str">
        <f t="shared" ca="1" si="141"/>
        <v>G</v>
      </c>
      <c r="M648" s="17" t="str">
        <f t="shared" ca="1" si="142"/>
        <v>C2</v>
      </c>
      <c r="N648" s="17" t="str">
        <f t="shared" ca="1" si="143"/>
        <v>C2</v>
      </c>
    </row>
    <row r="649" spans="1:14" s="188" customFormat="1" ht="30.2" customHeight="1" x14ac:dyDescent="0.2">
      <c r="A649" s="209" t="s">
        <v>463</v>
      </c>
      <c r="B649" s="203" t="s">
        <v>338</v>
      </c>
      <c r="C649" s="196" t="s">
        <v>351</v>
      </c>
      <c r="D649" s="197"/>
      <c r="E649" s="198"/>
      <c r="F649" s="192" t="s">
        <v>173</v>
      </c>
      <c r="G649" s="193"/>
      <c r="H649" s="193"/>
      <c r="I649" s="24" t="str">
        <f t="shared" ca="1" si="140"/>
        <v>LOCKED</v>
      </c>
      <c r="J649" s="15" t="str">
        <f t="shared" si="145"/>
        <v>B191Main Line Paving</v>
      </c>
      <c r="K649" s="16">
        <f>MATCH(J649,'Pay Items'!$K$1:$K$647,0)</f>
        <v>306</v>
      </c>
      <c r="L649" s="17" t="str">
        <f t="shared" ca="1" si="141"/>
        <v>G</v>
      </c>
      <c r="M649" s="17" t="str">
        <f t="shared" ca="1" si="142"/>
        <v>C2</v>
      </c>
      <c r="N649" s="17" t="str">
        <f t="shared" ca="1" si="143"/>
        <v>C2</v>
      </c>
    </row>
    <row r="650" spans="1:14" s="188" customFormat="1" ht="30.2" customHeight="1" x14ac:dyDescent="0.2">
      <c r="A650" s="209" t="s">
        <v>1565</v>
      </c>
      <c r="B650" s="211" t="s">
        <v>684</v>
      </c>
      <c r="C650" s="196" t="s">
        <v>1566</v>
      </c>
      <c r="D650" s="197"/>
      <c r="E650" s="198" t="s">
        <v>180</v>
      </c>
      <c r="F650" s="199">
        <v>950</v>
      </c>
      <c r="G650" s="200"/>
      <c r="H650" s="201">
        <f>ROUND(G650*F650,2)</f>
        <v>0</v>
      </c>
      <c r="I650" s="24" t="str">
        <f t="shared" ca="1" si="140"/>
        <v/>
      </c>
      <c r="J650" s="15" t="str">
        <f t="shared" si="145"/>
        <v>B193AType MS1tonne</v>
      </c>
      <c r="K650" s="16">
        <f>MATCH(J650,'Pay Items'!$K$1:$K$647,0)</f>
        <v>309</v>
      </c>
      <c r="L650" s="17" t="str">
        <f t="shared" ca="1" si="141"/>
        <v>F0</v>
      </c>
      <c r="M650" s="17" t="str">
        <f t="shared" ca="1" si="142"/>
        <v>C2</v>
      </c>
      <c r="N650" s="17" t="str">
        <f t="shared" ca="1" si="143"/>
        <v>C2</v>
      </c>
    </row>
    <row r="651" spans="1:14" s="188" customFormat="1" ht="30.2" customHeight="1" x14ac:dyDescent="0.2">
      <c r="A651" s="209" t="s">
        <v>466</v>
      </c>
      <c r="B651" s="203" t="s">
        <v>339</v>
      </c>
      <c r="C651" s="196" t="s">
        <v>352</v>
      </c>
      <c r="D651" s="197"/>
      <c r="E651" s="198"/>
      <c r="F651" s="192" t="s">
        <v>173</v>
      </c>
      <c r="G651" s="193"/>
      <c r="H651" s="193"/>
      <c r="I651" s="24" t="str">
        <f t="shared" ca="1" si="140"/>
        <v>LOCKED</v>
      </c>
      <c r="J651" s="15" t="str">
        <f t="shared" si="145"/>
        <v>B194Tie-ins and Approaches</v>
      </c>
      <c r="K651" s="16">
        <f>MATCH(J651,'Pay Items'!$K$1:$K$647,0)</f>
        <v>311</v>
      </c>
      <c r="L651" s="17" t="str">
        <f t="shared" ca="1" si="141"/>
        <v>G</v>
      </c>
      <c r="M651" s="17" t="str">
        <f t="shared" ca="1" si="142"/>
        <v>C2</v>
      </c>
      <c r="N651" s="17" t="str">
        <f t="shared" ca="1" si="143"/>
        <v>C2</v>
      </c>
    </row>
    <row r="652" spans="1:14" s="188" customFormat="1" ht="30.2" customHeight="1" x14ac:dyDescent="0.2">
      <c r="A652" s="209" t="s">
        <v>1569</v>
      </c>
      <c r="B652" s="211" t="s">
        <v>684</v>
      </c>
      <c r="C652" s="196" t="s">
        <v>1566</v>
      </c>
      <c r="D652" s="197"/>
      <c r="E652" s="198" t="s">
        <v>180</v>
      </c>
      <c r="F652" s="199">
        <v>150</v>
      </c>
      <c r="G652" s="200"/>
      <c r="H652" s="201">
        <f t="shared" ref="H652:H654" si="146">ROUND(G652*F652,2)</f>
        <v>0</v>
      </c>
      <c r="I652" s="24" t="str">
        <f t="shared" ca="1" si="140"/>
        <v/>
      </c>
      <c r="J652" s="15" t="str">
        <f t="shared" si="145"/>
        <v>B195AType MS1tonne</v>
      </c>
      <c r="K652" s="16">
        <f>MATCH(J652,'Pay Items'!$K$1:$K$647,0)</f>
        <v>313</v>
      </c>
      <c r="L652" s="17" t="str">
        <f t="shared" ca="1" si="141"/>
        <v>F0</v>
      </c>
      <c r="M652" s="17" t="str">
        <f t="shared" ca="1" si="142"/>
        <v>C2</v>
      </c>
      <c r="N652" s="17" t="str">
        <f t="shared" ca="1" si="143"/>
        <v>C2</v>
      </c>
    </row>
    <row r="653" spans="1:14" s="188" customFormat="1" ht="30.2" customHeight="1" x14ac:dyDescent="0.2">
      <c r="A653" s="209" t="s">
        <v>557</v>
      </c>
      <c r="B653" s="195" t="s">
        <v>1768</v>
      </c>
      <c r="C653" s="196" t="s">
        <v>1270</v>
      </c>
      <c r="D653" s="197" t="s">
        <v>1400</v>
      </c>
      <c r="E653" s="198"/>
      <c r="F653" s="192" t="s">
        <v>173</v>
      </c>
      <c r="G653" s="193"/>
      <c r="H653" s="193"/>
      <c r="I653" s="24" t="str">
        <f t="shared" ca="1" si="140"/>
        <v>LOCKED</v>
      </c>
      <c r="J653" s="15" t="str">
        <f t="shared" si="145"/>
        <v>B206Supply and Install Pavement Repair FabricCW 3140-R1</v>
      </c>
      <c r="K653" s="16">
        <f>MATCH(J653,'Pay Items'!$K$1:$K$647,0)</f>
        <v>325</v>
      </c>
      <c r="L653" s="17" t="str">
        <f t="shared" ca="1" si="141"/>
        <v>G</v>
      </c>
      <c r="M653" s="17" t="str">
        <f t="shared" ca="1" si="142"/>
        <v>C2</v>
      </c>
      <c r="N653" s="17" t="str">
        <f t="shared" ca="1" si="143"/>
        <v>C2</v>
      </c>
    </row>
    <row r="654" spans="1:14" s="188" customFormat="1" ht="30.2" customHeight="1" x14ac:dyDescent="0.2">
      <c r="A654" s="209" t="s">
        <v>1266</v>
      </c>
      <c r="B654" s="203" t="s">
        <v>338</v>
      </c>
      <c r="C654" s="196" t="s">
        <v>1268</v>
      </c>
      <c r="D654" s="197"/>
      <c r="E654" s="198" t="s">
        <v>178</v>
      </c>
      <c r="F654" s="212">
        <v>2100</v>
      </c>
      <c r="G654" s="200"/>
      <c r="H654" s="201">
        <f t="shared" si="146"/>
        <v>0</v>
      </c>
      <c r="I654" s="24" t="str">
        <f t="shared" ca="1" si="140"/>
        <v/>
      </c>
      <c r="J654" s="15" t="str">
        <f t="shared" si="145"/>
        <v>B206AType Am²</v>
      </c>
      <c r="K654" s="16">
        <f>MATCH(J654,'Pay Items'!$K$1:$K$647,0)</f>
        <v>326</v>
      </c>
      <c r="L654" s="17" t="str">
        <f t="shared" ca="1" si="141"/>
        <v>F0</v>
      </c>
      <c r="M654" s="17" t="str">
        <f t="shared" ca="1" si="142"/>
        <v>C2</v>
      </c>
      <c r="N654" s="17" t="str">
        <f t="shared" ca="1" si="143"/>
        <v>C2</v>
      </c>
    </row>
    <row r="655" spans="1:14" s="188" customFormat="1" ht="30.2" customHeight="1" x14ac:dyDescent="0.2">
      <c r="A655" s="182"/>
      <c r="B655" s="213"/>
      <c r="C655" s="206" t="s">
        <v>1692</v>
      </c>
      <c r="D655" s="207"/>
      <c r="E655" s="192"/>
      <c r="F655" s="192" t="s">
        <v>173</v>
      </c>
      <c r="G655" s="193"/>
      <c r="H655" s="193"/>
      <c r="I655" s="24" t="str">
        <f t="shared" ca="1" si="140"/>
        <v>LOCKED</v>
      </c>
      <c r="J655" s="15" t="str">
        <f t="shared" si="145"/>
        <v>ROADWORKS - NEW CONSTRUCTION</v>
      </c>
      <c r="K655" s="16" t="e">
        <f>MATCH(J655,'Pay Items'!$K$1:$K$647,0)</f>
        <v>#N/A</v>
      </c>
      <c r="L655" s="17" t="str">
        <f t="shared" ca="1" si="141"/>
        <v>G</v>
      </c>
      <c r="M655" s="17" t="str">
        <f t="shared" ca="1" si="142"/>
        <v>C2</v>
      </c>
      <c r="N655" s="17" t="str">
        <f t="shared" ca="1" si="143"/>
        <v>C2</v>
      </c>
    </row>
    <row r="656" spans="1:14" s="249" customFormat="1" ht="41.25" customHeight="1" x14ac:dyDescent="0.2">
      <c r="A656" s="194" t="s">
        <v>32</v>
      </c>
      <c r="B656" s="341" t="s">
        <v>1769</v>
      </c>
      <c r="C656" s="342" t="s">
        <v>1656</v>
      </c>
      <c r="D656" s="343" t="s">
        <v>2150</v>
      </c>
      <c r="E656" s="344" t="s">
        <v>178</v>
      </c>
      <c r="F656" s="241">
        <v>15</v>
      </c>
      <c r="G656" s="242"/>
      <c r="H656" s="243">
        <f t="shared" ref="H656" si="147">ROUND(G656*F656,2)</f>
        <v>0</v>
      </c>
      <c r="I656" s="24" t="str">
        <f t="shared" ca="1" si="140"/>
        <v/>
      </c>
      <c r="J656" s="15" t="str">
        <f t="shared" si="145"/>
        <v>C051100 mm Type 5 Concrete SidewalkCW 3325-R5, E16m²</v>
      </c>
      <c r="K656" s="16" t="e">
        <f>MATCH(J656,'Pay Items'!$K$1:$K$647,0)</f>
        <v>#N/A</v>
      </c>
      <c r="L656" s="17" t="str">
        <f t="shared" ca="1" si="141"/>
        <v>F0</v>
      </c>
      <c r="M656" s="17" t="str">
        <f t="shared" ca="1" si="142"/>
        <v>C2</v>
      </c>
      <c r="N656" s="17" t="str">
        <f t="shared" ca="1" si="143"/>
        <v>C2</v>
      </c>
    </row>
    <row r="657" spans="1:14" s="254" customFormat="1" ht="30.2" customHeight="1" x14ac:dyDescent="0.2">
      <c r="A657" s="250"/>
      <c r="B657" s="345" t="s">
        <v>1770</v>
      </c>
      <c r="C657" s="346" t="s">
        <v>1771</v>
      </c>
      <c r="D657" s="347" t="s">
        <v>2151</v>
      </c>
      <c r="E657" s="348"/>
      <c r="F657" s="192" t="s">
        <v>173</v>
      </c>
      <c r="G657" s="193"/>
      <c r="H657" s="193"/>
      <c r="I657" s="24" t="str">
        <f t="shared" ca="1" si="140"/>
        <v>LOCKED</v>
      </c>
      <c r="J657" s="15" t="str">
        <f t="shared" si="145"/>
        <v>Construction of Asphalt Speed Humps</v>
      </c>
      <c r="K657" s="16" t="e">
        <f>MATCH(J657,'Pay Items'!$K$1:$K$647,0)</f>
        <v>#N/A</v>
      </c>
      <c r="L657" s="17" t="str">
        <f t="shared" ca="1" si="141"/>
        <v>G</v>
      </c>
      <c r="M657" s="17" t="str">
        <f t="shared" ca="1" si="142"/>
        <v>C2</v>
      </c>
      <c r="N657" s="17" t="str">
        <f t="shared" ca="1" si="143"/>
        <v>C2</v>
      </c>
    </row>
    <row r="658" spans="1:14" s="254" customFormat="1" ht="30.2" customHeight="1" x14ac:dyDescent="0.2">
      <c r="A658" s="255"/>
      <c r="B658" s="349" t="s">
        <v>338</v>
      </c>
      <c r="C658" s="350" t="s">
        <v>1772</v>
      </c>
      <c r="D658" s="351"/>
      <c r="E658" s="352" t="s">
        <v>181</v>
      </c>
      <c r="F658" s="338">
        <v>1</v>
      </c>
      <c r="G658" s="339"/>
      <c r="H658" s="340">
        <f t="shared" ref="H658" si="148">ROUND(G658*F658,2)</f>
        <v>0</v>
      </c>
      <c r="I658" s="24" t="str">
        <f t="shared" ca="1" si="140"/>
        <v/>
      </c>
      <c r="J658" s="15" t="str">
        <f t="shared" si="145"/>
        <v>7.5 m x 4 meach</v>
      </c>
      <c r="K658" s="16" t="e">
        <f>MATCH(J658,'Pay Items'!$K$1:$K$647,0)</f>
        <v>#N/A</v>
      </c>
      <c r="L658" s="17" t="str">
        <f t="shared" ca="1" si="141"/>
        <v>,0</v>
      </c>
      <c r="M658" s="17" t="str">
        <f t="shared" ca="1" si="142"/>
        <v>C2</v>
      </c>
      <c r="N658" s="17" t="str">
        <f t="shared" ca="1" si="143"/>
        <v>C2</v>
      </c>
    </row>
    <row r="659" spans="1:14" s="188" customFormat="1" ht="30.2" customHeight="1" x14ac:dyDescent="0.2">
      <c r="A659" s="182"/>
      <c r="B659" s="213"/>
      <c r="C659" s="206" t="s">
        <v>199</v>
      </c>
      <c r="D659" s="207"/>
      <c r="E659" s="214"/>
      <c r="F659" s="192" t="s">
        <v>173</v>
      </c>
      <c r="G659" s="193"/>
      <c r="H659" s="193"/>
      <c r="I659" s="24" t="str">
        <f t="shared" ca="1" si="140"/>
        <v>LOCKED</v>
      </c>
      <c r="J659" s="15" t="str">
        <f t="shared" si="145"/>
        <v>JOINT AND CRACK SEALING</v>
      </c>
      <c r="K659" s="16">
        <f>MATCH(J659,'Pay Items'!$K$1:$K$647,0)</f>
        <v>434</v>
      </c>
      <c r="L659" s="17" t="str">
        <f t="shared" ca="1" si="141"/>
        <v>G</v>
      </c>
      <c r="M659" s="17" t="str">
        <f t="shared" ca="1" si="142"/>
        <v>C2</v>
      </c>
      <c r="N659" s="17" t="str">
        <f t="shared" ca="1" si="143"/>
        <v>C2</v>
      </c>
    </row>
    <row r="660" spans="1:14" s="188" customFormat="1" ht="30.2" customHeight="1" x14ac:dyDescent="0.2">
      <c r="A660" s="194" t="s">
        <v>533</v>
      </c>
      <c r="B660" s="195" t="s">
        <v>1773</v>
      </c>
      <c r="C660" s="196" t="s">
        <v>98</v>
      </c>
      <c r="D660" s="197" t="s">
        <v>718</v>
      </c>
      <c r="E660" s="198" t="s">
        <v>182</v>
      </c>
      <c r="F660" s="212">
        <v>1000</v>
      </c>
      <c r="G660" s="200"/>
      <c r="H660" s="201">
        <f>ROUND(G660*F660,2)</f>
        <v>0</v>
      </c>
      <c r="I660" s="24" t="str">
        <f t="shared" ca="1" si="140"/>
        <v/>
      </c>
      <c r="J660" s="15" t="str">
        <f t="shared" si="145"/>
        <v>D006Reflective Crack MaintenanceCW 3250-R7m</v>
      </c>
      <c r="K660" s="16">
        <f>MATCH(J660,'Pay Items'!$K$1:$K$647,0)</f>
        <v>440</v>
      </c>
      <c r="L660" s="17" t="str">
        <f t="shared" ca="1" si="141"/>
        <v>F0</v>
      </c>
      <c r="M660" s="17" t="str">
        <f t="shared" ca="1" si="142"/>
        <v>C2</v>
      </c>
      <c r="N660" s="17" t="str">
        <f t="shared" ca="1" si="143"/>
        <v>C2</v>
      </c>
    </row>
    <row r="661" spans="1:14" s="188" customFormat="1" ht="39.950000000000003" customHeight="1" x14ac:dyDescent="0.2">
      <c r="A661" s="182"/>
      <c r="B661" s="213"/>
      <c r="C661" s="206" t="s">
        <v>200</v>
      </c>
      <c r="D661" s="207"/>
      <c r="E661" s="214"/>
      <c r="F661" s="192" t="s">
        <v>173</v>
      </c>
      <c r="G661" s="193"/>
      <c r="H661" s="193"/>
      <c r="I661" s="24" t="str">
        <f t="shared" ca="1" si="140"/>
        <v>LOCKED</v>
      </c>
      <c r="J661" s="15" t="str">
        <f t="shared" si="145"/>
        <v>ASSOCIATED DRAINAGE AND UNDERGROUND WORKS</v>
      </c>
      <c r="K661" s="16">
        <f>MATCH(J661,'Pay Items'!$K$1:$K$647,0)</f>
        <v>442</v>
      </c>
      <c r="L661" s="17" t="str">
        <f t="shared" ca="1" si="141"/>
        <v>G</v>
      </c>
      <c r="M661" s="17" t="str">
        <f t="shared" ca="1" si="142"/>
        <v>C2</v>
      </c>
      <c r="N661" s="17" t="str">
        <f t="shared" ca="1" si="143"/>
        <v>C2</v>
      </c>
    </row>
    <row r="662" spans="1:14" s="188" customFormat="1" ht="30.2" customHeight="1" x14ac:dyDescent="0.2">
      <c r="A662" s="194" t="s">
        <v>224</v>
      </c>
      <c r="B662" s="195" t="s">
        <v>1774</v>
      </c>
      <c r="C662" s="196" t="s">
        <v>402</v>
      </c>
      <c r="D662" s="197" t="s">
        <v>2145</v>
      </c>
      <c r="E662" s="198"/>
      <c r="F662" s="192" t="s">
        <v>173</v>
      </c>
      <c r="G662" s="193"/>
      <c r="H662" s="193"/>
      <c r="I662" s="24" t="str">
        <f t="shared" ca="1" si="140"/>
        <v>LOCKED</v>
      </c>
      <c r="J662" s="15" t="str">
        <f t="shared" si="145"/>
        <v>E003Catch BasinCW 2130-R12, E17</v>
      </c>
      <c r="K662" s="16" t="e">
        <f>MATCH(J662,'Pay Items'!$K$1:$K$647,0)</f>
        <v>#N/A</v>
      </c>
      <c r="L662" s="17" t="str">
        <f t="shared" ca="1" si="141"/>
        <v>G</v>
      </c>
      <c r="M662" s="17" t="str">
        <f t="shared" ca="1" si="142"/>
        <v>C2</v>
      </c>
      <c r="N662" s="17" t="str">
        <f t="shared" ca="1" si="143"/>
        <v>C2</v>
      </c>
    </row>
    <row r="663" spans="1:14" s="188" customFormat="1" ht="30.2" customHeight="1" x14ac:dyDescent="0.2">
      <c r="A663" s="194" t="s">
        <v>225</v>
      </c>
      <c r="B663" s="203" t="s">
        <v>338</v>
      </c>
      <c r="C663" s="196" t="s">
        <v>964</v>
      </c>
      <c r="D663" s="197"/>
      <c r="E663" s="198" t="s">
        <v>181</v>
      </c>
      <c r="F663" s="212">
        <v>5</v>
      </c>
      <c r="G663" s="200"/>
      <c r="H663" s="201">
        <f>ROUND(G663*F663,2)</f>
        <v>0</v>
      </c>
      <c r="I663" s="24" t="str">
        <f t="shared" ca="1" si="140"/>
        <v/>
      </c>
      <c r="J663" s="15" t="str">
        <f t="shared" si="145"/>
        <v>E004SD-024, 1200 mm deepeach</v>
      </c>
      <c r="K663" s="16">
        <f>MATCH(J663,'Pay Items'!$K$1:$K$647,0)</f>
        <v>444</v>
      </c>
      <c r="L663" s="17" t="str">
        <f t="shared" ca="1" si="141"/>
        <v>F0</v>
      </c>
      <c r="M663" s="17" t="str">
        <f t="shared" ca="1" si="142"/>
        <v>C2</v>
      </c>
      <c r="N663" s="17" t="str">
        <f t="shared" ca="1" si="143"/>
        <v>C2</v>
      </c>
    </row>
    <row r="664" spans="1:14" s="188" customFormat="1" ht="30.2" customHeight="1" x14ac:dyDescent="0.2">
      <c r="A664" s="194" t="s">
        <v>990</v>
      </c>
      <c r="B664" s="203" t="s">
        <v>339</v>
      </c>
      <c r="C664" s="196" t="s">
        <v>965</v>
      </c>
      <c r="D664" s="197"/>
      <c r="E664" s="198" t="s">
        <v>181</v>
      </c>
      <c r="F664" s="212">
        <v>6</v>
      </c>
      <c r="G664" s="200"/>
      <c r="H664" s="201">
        <f>ROUND(G664*F664,2)</f>
        <v>0</v>
      </c>
      <c r="I664" s="24" t="str">
        <f t="shared" ca="1" si="140"/>
        <v/>
      </c>
      <c r="J664" s="15" t="str">
        <f t="shared" si="145"/>
        <v>E004ASD-024, 1800 mm deepeach</v>
      </c>
      <c r="K664" s="16">
        <f>MATCH(J664,'Pay Items'!$K$1:$K$647,0)</f>
        <v>445</v>
      </c>
      <c r="L664" s="17" t="str">
        <f t="shared" ca="1" si="141"/>
        <v>F0</v>
      </c>
      <c r="M664" s="17" t="str">
        <f t="shared" ca="1" si="142"/>
        <v>C2</v>
      </c>
      <c r="N664" s="17" t="str">
        <f t="shared" ca="1" si="143"/>
        <v>C2</v>
      </c>
    </row>
    <row r="665" spans="1:14" s="188" customFormat="1" ht="30.2" customHeight="1" x14ac:dyDescent="0.2">
      <c r="A665" s="194" t="s">
        <v>229</v>
      </c>
      <c r="B665" s="195" t="s">
        <v>1775</v>
      </c>
      <c r="C665" s="196" t="s">
        <v>407</v>
      </c>
      <c r="D665" s="197" t="s">
        <v>11</v>
      </c>
      <c r="E665" s="198"/>
      <c r="F665" s="192" t="s">
        <v>173</v>
      </c>
      <c r="G665" s="193"/>
      <c r="H665" s="193"/>
      <c r="I665" s="24" t="str">
        <f t="shared" ca="1" si="140"/>
        <v>LOCKED</v>
      </c>
      <c r="J665" s="15" t="str">
        <f t="shared" si="145"/>
        <v>E008Sewer ServiceCW 2130-R12</v>
      </c>
      <c r="K665" s="16">
        <f>MATCH(J665,'Pay Items'!$K$1:$K$647,0)</f>
        <v>455</v>
      </c>
      <c r="L665" s="17" t="str">
        <f t="shared" ca="1" si="141"/>
        <v>G</v>
      </c>
      <c r="M665" s="17" t="str">
        <f t="shared" ca="1" si="142"/>
        <v>C2</v>
      </c>
      <c r="N665" s="17" t="str">
        <f t="shared" ca="1" si="143"/>
        <v>C2</v>
      </c>
    </row>
    <row r="666" spans="1:14" s="188" customFormat="1" ht="30.2" customHeight="1" x14ac:dyDescent="0.2">
      <c r="A666" s="194" t="s">
        <v>53</v>
      </c>
      <c r="B666" s="203" t="s">
        <v>338</v>
      </c>
      <c r="C666" s="196" t="s">
        <v>1633</v>
      </c>
      <c r="D666" s="197"/>
      <c r="E666" s="198"/>
      <c r="F666" s="192" t="s">
        <v>173</v>
      </c>
      <c r="G666" s="193"/>
      <c r="H666" s="193"/>
      <c r="I666" s="24" t="str">
        <f t="shared" ca="1" si="140"/>
        <v>LOCKED</v>
      </c>
      <c r="J666" s="15" t="str">
        <f t="shared" si="145"/>
        <v>E009250 mm, PVC</v>
      </c>
      <c r="K666" s="16" t="e">
        <f>MATCH(J666,'Pay Items'!$K$1:$K$647,0)</f>
        <v>#N/A</v>
      </c>
      <c r="L666" s="17" t="str">
        <f t="shared" ca="1" si="141"/>
        <v>G</v>
      </c>
      <c r="M666" s="17" t="str">
        <f t="shared" ca="1" si="142"/>
        <v>C2</v>
      </c>
      <c r="N666" s="17" t="str">
        <f t="shared" ca="1" si="143"/>
        <v>C2</v>
      </c>
    </row>
    <row r="667" spans="1:14" s="188" customFormat="1" ht="39.950000000000003" customHeight="1" x14ac:dyDescent="0.2">
      <c r="A667" s="194" t="s">
        <v>54</v>
      </c>
      <c r="B667" s="211" t="s">
        <v>684</v>
      </c>
      <c r="C667" s="196" t="s">
        <v>1634</v>
      </c>
      <c r="D667" s="197"/>
      <c r="E667" s="198" t="s">
        <v>182</v>
      </c>
      <c r="F667" s="212">
        <v>40</v>
      </c>
      <c r="G667" s="200"/>
      <c r="H667" s="201">
        <f>ROUND(G667*F667,2)</f>
        <v>0</v>
      </c>
      <c r="I667" s="24" t="str">
        <f t="shared" ca="1" si="140"/>
        <v/>
      </c>
      <c r="J667" s="15" t="str">
        <f t="shared" si="145"/>
        <v>E010In a Trench, Class B Sand Bedding, Class 3 Backfillm</v>
      </c>
      <c r="K667" s="16" t="e">
        <f>MATCH(J667,'Pay Items'!$K$1:$K$647,0)</f>
        <v>#N/A</v>
      </c>
      <c r="L667" s="17" t="str">
        <f t="shared" ca="1" si="141"/>
        <v>F0</v>
      </c>
      <c r="M667" s="17" t="str">
        <f t="shared" ca="1" si="142"/>
        <v>C2</v>
      </c>
      <c r="N667" s="17" t="str">
        <f t="shared" ca="1" si="143"/>
        <v>C2</v>
      </c>
    </row>
    <row r="668" spans="1:14" s="188" customFormat="1" ht="30.2" customHeight="1" x14ac:dyDescent="0.2">
      <c r="A668" s="194" t="s">
        <v>67</v>
      </c>
      <c r="B668" s="195" t="s">
        <v>1776</v>
      </c>
      <c r="C668" s="215" t="s">
        <v>1040</v>
      </c>
      <c r="D668" s="216" t="s">
        <v>1041</v>
      </c>
      <c r="E668" s="198"/>
      <c r="F668" s="192" t="s">
        <v>173</v>
      </c>
      <c r="G668" s="193"/>
      <c r="H668" s="193"/>
      <c r="I668" s="24" t="str">
        <f t="shared" ca="1" si="140"/>
        <v>LOCKED</v>
      </c>
      <c r="J668" s="15" t="str">
        <f t="shared" si="145"/>
        <v>E023Frames &amp; CoversCW 3210-R8</v>
      </c>
      <c r="K668" s="16">
        <f>MATCH(J668,'Pay Items'!$K$1:$K$647,0)</f>
        <v>509</v>
      </c>
      <c r="L668" s="17" t="str">
        <f t="shared" ca="1" si="141"/>
        <v>G</v>
      </c>
      <c r="M668" s="17" t="str">
        <f t="shared" ca="1" si="142"/>
        <v>C2</v>
      </c>
      <c r="N668" s="17" t="str">
        <f t="shared" ca="1" si="143"/>
        <v>C2</v>
      </c>
    </row>
    <row r="669" spans="1:14" s="188" customFormat="1" ht="39.950000000000003" customHeight="1" x14ac:dyDescent="0.2">
      <c r="A669" s="194" t="s">
        <v>68</v>
      </c>
      <c r="B669" s="203" t="s">
        <v>338</v>
      </c>
      <c r="C669" s="217" t="s">
        <v>1191</v>
      </c>
      <c r="D669" s="197"/>
      <c r="E669" s="198" t="s">
        <v>181</v>
      </c>
      <c r="F669" s="212">
        <v>10</v>
      </c>
      <c r="G669" s="200"/>
      <c r="H669" s="201">
        <f t="shared" ref="H669:H670" si="149">ROUND(G669*F669,2)</f>
        <v>0</v>
      </c>
      <c r="I669" s="24" t="str">
        <f t="shared" ca="1" si="140"/>
        <v/>
      </c>
      <c r="J669" s="15" t="str">
        <f t="shared" si="145"/>
        <v>E024AP-006 - Standard Frame for Manhole and Catch Basineach</v>
      </c>
      <c r="K669" s="16">
        <f>MATCH(J669,'Pay Items'!$K$1:$K$647,0)</f>
        <v>510</v>
      </c>
      <c r="L669" s="17" t="str">
        <f t="shared" ca="1" si="141"/>
        <v>F0</v>
      </c>
      <c r="M669" s="17" t="str">
        <f t="shared" ca="1" si="142"/>
        <v>C2</v>
      </c>
      <c r="N669" s="17" t="str">
        <f t="shared" ca="1" si="143"/>
        <v>C2</v>
      </c>
    </row>
    <row r="670" spans="1:14" s="188" customFormat="1" ht="39.950000000000003" customHeight="1" x14ac:dyDescent="0.2">
      <c r="A670" s="194" t="s">
        <v>69</v>
      </c>
      <c r="B670" s="203" t="s">
        <v>339</v>
      </c>
      <c r="C670" s="217" t="s">
        <v>1192</v>
      </c>
      <c r="D670" s="197"/>
      <c r="E670" s="198" t="s">
        <v>181</v>
      </c>
      <c r="F670" s="212">
        <v>10</v>
      </c>
      <c r="G670" s="200"/>
      <c r="H670" s="201">
        <f t="shared" si="149"/>
        <v>0</v>
      </c>
      <c r="I670" s="24" t="str">
        <f t="shared" ca="1" si="140"/>
        <v/>
      </c>
      <c r="J670" s="15" t="str">
        <f t="shared" si="145"/>
        <v>E025AP-007 - Standard Solid Cover for Standard Frameeach</v>
      </c>
      <c r="K670" s="16">
        <f>MATCH(J670,'Pay Items'!$K$1:$K$647,0)</f>
        <v>511</v>
      </c>
      <c r="L670" s="17" t="str">
        <f t="shared" ca="1" si="141"/>
        <v>F0</v>
      </c>
      <c r="M670" s="17" t="str">
        <f t="shared" ca="1" si="142"/>
        <v>C2</v>
      </c>
      <c r="N670" s="17" t="str">
        <f t="shared" ca="1" si="143"/>
        <v>C2</v>
      </c>
    </row>
    <row r="671" spans="1:14" ht="30.2" customHeight="1" x14ac:dyDescent="0.2">
      <c r="A671" s="194" t="s">
        <v>74</v>
      </c>
      <c r="B671" s="195" t="s">
        <v>1777</v>
      </c>
      <c r="C671" s="218" t="s">
        <v>409</v>
      </c>
      <c r="D671" s="197" t="s">
        <v>11</v>
      </c>
      <c r="E671" s="198"/>
      <c r="F671" s="192" t="s">
        <v>173</v>
      </c>
      <c r="G671" s="193"/>
      <c r="H671" s="193"/>
      <c r="I671" s="24" t="str">
        <f t="shared" ca="1" si="140"/>
        <v>LOCKED</v>
      </c>
      <c r="J671" s="15" t="str">
        <f t="shared" si="145"/>
        <v>E032Connecting to Existing ManholeCW 2130-R12</v>
      </c>
      <c r="K671" s="16">
        <f>MATCH(J671,'Pay Items'!$K$1:$K$647,0)</f>
        <v>522</v>
      </c>
      <c r="L671" s="17" t="str">
        <f t="shared" ca="1" si="141"/>
        <v>G</v>
      </c>
      <c r="M671" s="17" t="str">
        <f t="shared" ca="1" si="142"/>
        <v>C2</v>
      </c>
      <c r="N671" s="17" t="str">
        <f t="shared" ca="1" si="143"/>
        <v>C2</v>
      </c>
    </row>
    <row r="672" spans="1:14" ht="30.2" customHeight="1" x14ac:dyDescent="0.2">
      <c r="A672" s="194" t="s">
        <v>75</v>
      </c>
      <c r="B672" s="203" t="s">
        <v>338</v>
      </c>
      <c r="C672" s="218" t="s">
        <v>971</v>
      </c>
      <c r="D672" s="197"/>
      <c r="E672" s="198" t="s">
        <v>181</v>
      </c>
      <c r="F672" s="212">
        <v>3</v>
      </c>
      <c r="G672" s="200"/>
      <c r="H672" s="201">
        <f>ROUND(G672*F672,2)</f>
        <v>0</v>
      </c>
      <c r="I672" s="24" t="str">
        <f t="shared" ca="1" si="140"/>
        <v/>
      </c>
      <c r="J672" s="15" t="str">
        <f t="shared" si="145"/>
        <v>E033250 mm Catch Basin Leadeach</v>
      </c>
      <c r="K672" s="16">
        <f>MATCH(J672,'Pay Items'!$K$1:$K$647,0)</f>
        <v>525</v>
      </c>
      <c r="L672" s="17" t="str">
        <f t="shared" ca="1" si="141"/>
        <v>F0</v>
      </c>
      <c r="M672" s="17" t="str">
        <f t="shared" ca="1" si="142"/>
        <v>C2</v>
      </c>
      <c r="N672" s="17" t="str">
        <f t="shared" ca="1" si="143"/>
        <v>C2</v>
      </c>
    </row>
    <row r="673" spans="1:14" s="188" customFormat="1" ht="30.2" customHeight="1" x14ac:dyDescent="0.2">
      <c r="A673" s="194" t="s">
        <v>78</v>
      </c>
      <c r="B673" s="195" t="s">
        <v>1778</v>
      </c>
      <c r="C673" s="218" t="s">
        <v>411</v>
      </c>
      <c r="D673" s="197" t="s">
        <v>11</v>
      </c>
      <c r="E673" s="198"/>
      <c r="F673" s="192" t="s">
        <v>173</v>
      </c>
      <c r="G673" s="193"/>
      <c r="H673" s="193"/>
      <c r="I673" s="24" t="str">
        <f t="shared" ca="1" si="140"/>
        <v>LOCKED</v>
      </c>
      <c r="J673" s="15" t="str">
        <f t="shared" si="145"/>
        <v>E036Connecting to Existing SewerCW 2130-R12</v>
      </c>
      <c r="K673" s="16">
        <f>MATCH(J673,'Pay Items'!$K$1:$K$647,0)</f>
        <v>538</v>
      </c>
      <c r="L673" s="17" t="str">
        <f t="shared" ca="1" si="141"/>
        <v>G</v>
      </c>
      <c r="M673" s="17" t="str">
        <f t="shared" ca="1" si="142"/>
        <v>C2</v>
      </c>
      <c r="N673" s="17" t="str">
        <f t="shared" ca="1" si="143"/>
        <v>C2</v>
      </c>
    </row>
    <row r="674" spans="1:14" s="258" customFormat="1" ht="30.2" customHeight="1" x14ac:dyDescent="0.2">
      <c r="A674" s="194" t="s">
        <v>79</v>
      </c>
      <c r="B674" s="256" t="s">
        <v>338</v>
      </c>
      <c r="C674" s="257" t="s">
        <v>1782</v>
      </c>
      <c r="D674" s="239"/>
      <c r="E674" s="240"/>
      <c r="F674" s="192" t="s">
        <v>173</v>
      </c>
      <c r="G674" s="193"/>
      <c r="H674" s="193"/>
      <c r="I674" s="24" t="str">
        <f t="shared" ca="1" si="140"/>
        <v>LOCKED</v>
      </c>
      <c r="J674" s="15" t="str">
        <f t="shared" si="145"/>
        <v>E037250 mm PVC Connecting Pipe</v>
      </c>
      <c r="K674" s="16" t="e">
        <f>MATCH(J674,'Pay Items'!$K$1:$K$647,0)</f>
        <v>#N/A</v>
      </c>
      <c r="L674" s="17" t="str">
        <f t="shared" ca="1" si="141"/>
        <v>G</v>
      </c>
      <c r="M674" s="17" t="str">
        <f t="shared" ca="1" si="142"/>
        <v>C2</v>
      </c>
      <c r="N674" s="17" t="str">
        <f t="shared" ca="1" si="143"/>
        <v>C2</v>
      </c>
    </row>
    <row r="675" spans="1:14" s="188" customFormat="1" ht="30.2" customHeight="1" x14ac:dyDescent="0.2">
      <c r="A675" s="222" t="s">
        <v>1051</v>
      </c>
      <c r="B675" s="211" t="s">
        <v>684</v>
      </c>
      <c r="C675" s="196" t="s">
        <v>1783</v>
      </c>
      <c r="D675" s="197"/>
      <c r="E675" s="198" t="s">
        <v>181</v>
      </c>
      <c r="F675" s="212">
        <v>3</v>
      </c>
      <c r="G675" s="200"/>
      <c r="H675" s="201">
        <f t="shared" ref="H675" si="150">ROUND(G675*F675,2)</f>
        <v>0</v>
      </c>
      <c r="I675" s="24" t="str">
        <f t="shared" ca="1" si="140"/>
        <v/>
      </c>
      <c r="J675" s="15" t="str">
        <f t="shared" si="145"/>
        <v>E041BConnecting to 1800mm Concrete LDSeach</v>
      </c>
      <c r="K675" s="16" t="e">
        <f>MATCH(J675,'Pay Items'!$K$1:$K$647,0)</f>
        <v>#N/A</v>
      </c>
      <c r="L675" s="17" t="str">
        <f t="shared" ca="1" si="141"/>
        <v>F0</v>
      </c>
      <c r="M675" s="17" t="str">
        <f t="shared" ca="1" si="142"/>
        <v>C2</v>
      </c>
      <c r="N675" s="17" t="str">
        <f t="shared" ca="1" si="143"/>
        <v>C2</v>
      </c>
    </row>
    <row r="676" spans="1:14" s="188" customFormat="1" ht="39.950000000000003" customHeight="1" x14ac:dyDescent="0.2">
      <c r="A676" s="194" t="s">
        <v>84</v>
      </c>
      <c r="B676" s="195" t="s">
        <v>1779</v>
      </c>
      <c r="C676" s="218" t="s">
        <v>711</v>
      </c>
      <c r="D676" s="197" t="s">
        <v>11</v>
      </c>
      <c r="E676" s="198"/>
      <c r="F676" s="192" t="s">
        <v>173</v>
      </c>
      <c r="G676" s="193"/>
      <c r="H676" s="193"/>
      <c r="I676" s="24" t="str">
        <f t="shared" ca="1" si="140"/>
        <v>LOCKED</v>
      </c>
      <c r="J676" s="15" t="str">
        <f t="shared" si="145"/>
        <v>E042Connecting New Sewer Service to Existing Sewer ServiceCW 2130-R12</v>
      </c>
      <c r="K676" s="16">
        <f>MATCH(J676,'Pay Items'!$K$1:$K$647,0)</f>
        <v>546</v>
      </c>
      <c r="L676" s="17" t="str">
        <f t="shared" ca="1" si="141"/>
        <v>G</v>
      </c>
      <c r="M676" s="17" t="str">
        <f t="shared" ca="1" si="142"/>
        <v>C2</v>
      </c>
      <c r="N676" s="17" t="str">
        <f t="shared" ca="1" si="143"/>
        <v>C2</v>
      </c>
    </row>
    <row r="677" spans="1:14" s="188" customFormat="1" ht="30.2" customHeight="1" x14ac:dyDescent="0.2">
      <c r="A677" s="194" t="s">
        <v>85</v>
      </c>
      <c r="B677" s="203" t="s">
        <v>338</v>
      </c>
      <c r="C677" s="218" t="s">
        <v>1675</v>
      </c>
      <c r="D677" s="197"/>
      <c r="E677" s="198" t="s">
        <v>181</v>
      </c>
      <c r="F677" s="212">
        <v>5</v>
      </c>
      <c r="G677" s="200"/>
      <c r="H677" s="201">
        <f t="shared" ref="H677:H678" si="151">ROUND(G677*F677,2)</f>
        <v>0</v>
      </c>
      <c r="I677" s="24" t="str">
        <f t="shared" ca="1" si="140"/>
        <v/>
      </c>
      <c r="J677" s="15" t="str">
        <f t="shared" si="145"/>
        <v>E043250 mm PVCeach</v>
      </c>
      <c r="K677" s="16" t="e">
        <f>MATCH(J677,'Pay Items'!$K$1:$K$647,0)</f>
        <v>#N/A</v>
      </c>
      <c r="L677" s="17" t="str">
        <f t="shared" ca="1" si="141"/>
        <v>F0</v>
      </c>
      <c r="M677" s="17" t="str">
        <f t="shared" ca="1" si="142"/>
        <v>C2</v>
      </c>
      <c r="N677" s="17" t="str">
        <f t="shared" ca="1" si="143"/>
        <v>C2</v>
      </c>
    </row>
    <row r="678" spans="1:14" s="188" customFormat="1" ht="30" customHeight="1" x14ac:dyDescent="0.2">
      <c r="A678" s="194" t="s">
        <v>0</v>
      </c>
      <c r="B678" s="195" t="s">
        <v>1780</v>
      </c>
      <c r="C678" s="196" t="s">
        <v>1</v>
      </c>
      <c r="D678" s="197" t="s">
        <v>1562</v>
      </c>
      <c r="E678" s="198" t="s">
        <v>181</v>
      </c>
      <c r="F678" s="212">
        <v>2</v>
      </c>
      <c r="G678" s="200"/>
      <c r="H678" s="201">
        <f t="shared" si="151"/>
        <v>0</v>
      </c>
      <c r="I678" s="24" t="str">
        <f t="shared" ca="1" si="140"/>
        <v/>
      </c>
      <c r="J678" s="15" t="str">
        <f t="shared" si="145"/>
        <v>E050ACatch Basin CleaningCW 2140-R5each</v>
      </c>
      <c r="K678" s="16">
        <f>MATCH(J678,'Pay Items'!$K$1:$K$647,0)</f>
        <v>555</v>
      </c>
      <c r="L678" s="17" t="str">
        <f t="shared" ca="1" si="141"/>
        <v>F0</v>
      </c>
      <c r="M678" s="17" t="str">
        <f t="shared" ca="1" si="142"/>
        <v>C2</v>
      </c>
      <c r="N678" s="17" t="str">
        <f t="shared" ca="1" si="143"/>
        <v>C2</v>
      </c>
    </row>
    <row r="679" spans="1:14" s="188" customFormat="1" ht="30.2" customHeight="1" x14ac:dyDescent="0.2">
      <c r="A679" s="182"/>
      <c r="B679" s="219"/>
      <c r="C679" s="206" t="s">
        <v>201</v>
      </c>
      <c r="D679" s="207"/>
      <c r="E679" s="214"/>
      <c r="F679" s="192" t="s">
        <v>173</v>
      </c>
      <c r="G679" s="193"/>
      <c r="H679" s="193"/>
      <c r="I679" s="24" t="str">
        <f t="shared" ca="1" si="140"/>
        <v>LOCKED</v>
      </c>
      <c r="J679" s="15" t="str">
        <f t="shared" si="145"/>
        <v>ADJUSTMENTS</v>
      </c>
      <c r="K679" s="16">
        <f>MATCH(J679,'Pay Items'!$K$1:$K$647,0)</f>
        <v>587</v>
      </c>
      <c r="L679" s="17" t="str">
        <f t="shared" ca="1" si="141"/>
        <v>G</v>
      </c>
      <c r="M679" s="17" t="str">
        <f t="shared" ca="1" si="142"/>
        <v>C2</v>
      </c>
      <c r="N679" s="17" t="str">
        <f t="shared" ca="1" si="143"/>
        <v>C2</v>
      </c>
    </row>
    <row r="680" spans="1:14" s="188" customFormat="1" ht="39.950000000000003" customHeight="1" x14ac:dyDescent="0.2">
      <c r="A680" s="194" t="s">
        <v>230</v>
      </c>
      <c r="B680" s="195" t="s">
        <v>1781</v>
      </c>
      <c r="C680" s="217" t="s">
        <v>1042</v>
      </c>
      <c r="D680" s="216" t="s">
        <v>1041</v>
      </c>
      <c r="E680" s="198" t="s">
        <v>181</v>
      </c>
      <c r="F680" s="212">
        <v>18</v>
      </c>
      <c r="G680" s="200"/>
      <c r="H680" s="201">
        <f>ROUND(G680*F680,2)</f>
        <v>0</v>
      </c>
      <c r="I680" s="24" t="str">
        <f t="shared" ca="1" si="140"/>
        <v/>
      </c>
      <c r="J680" s="15" t="str">
        <f t="shared" si="145"/>
        <v>F001Adjustment of Manholes/Catch Basins FramesCW 3210-R8each</v>
      </c>
      <c r="K680" s="16">
        <f>MATCH(J680,'Pay Items'!$K$1:$K$647,0)</f>
        <v>588</v>
      </c>
      <c r="L680" s="17" t="str">
        <f t="shared" ca="1" si="141"/>
        <v>F0</v>
      </c>
      <c r="M680" s="17" t="str">
        <f t="shared" ca="1" si="142"/>
        <v>C2</v>
      </c>
      <c r="N680" s="17" t="str">
        <f t="shared" ca="1" si="143"/>
        <v>C2</v>
      </c>
    </row>
    <row r="681" spans="1:14" s="188" customFormat="1" ht="30.2" customHeight="1" x14ac:dyDescent="0.2">
      <c r="A681" s="194" t="s">
        <v>231</v>
      </c>
      <c r="B681" s="195" t="s">
        <v>1784</v>
      </c>
      <c r="C681" s="196" t="s">
        <v>669</v>
      </c>
      <c r="D681" s="197" t="s">
        <v>11</v>
      </c>
      <c r="E681" s="198"/>
      <c r="F681" s="192" t="s">
        <v>173</v>
      </c>
      <c r="G681" s="193"/>
      <c r="H681" s="193"/>
      <c r="I681" s="24" t="str">
        <f t="shared" ca="1" si="140"/>
        <v>LOCKED</v>
      </c>
      <c r="J681" s="15" t="str">
        <f t="shared" si="145"/>
        <v>F002Replacing Existing RisersCW 2130-R12</v>
      </c>
      <c r="K681" s="16">
        <f>MATCH(J681,'Pay Items'!$K$1:$K$647,0)</f>
        <v>589</v>
      </c>
      <c r="L681" s="17" t="str">
        <f t="shared" ca="1" si="141"/>
        <v>G</v>
      </c>
      <c r="M681" s="17" t="str">
        <f t="shared" ca="1" si="142"/>
        <v>C2</v>
      </c>
      <c r="N681" s="17" t="str">
        <f t="shared" ca="1" si="143"/>
        <v>C2</v>
      </c>
    </row>
    <row r="682" spans="1:14" s="188" customFormat="1" ht="30.2" customHeight="1" x14ac:dyDescent="0.2">
      <c r="A682" s="194" t="s">
        <v>670</v>
      </c>
      <c r="B682" s="203" t="s">
        <v>338</v>
      </c>
      <c r="C682" s="196" t="s">
        <v>680</v>
      </c>
      <c r="D682" s="197"/>
      <c r="E682" s="198" t="s">
        <v>183</v>
      </c>
      <c r="F682" s="221">
        <v>0.9</v>
      </c>
      <c r="G682" s="200"/>
      <c r="H682" s="201">
        <f>ROUND(G682*F682,2)</f>
        <v>0</v>
      </c>
      <c r="I682" s="24" t="str">
        <f t="shared" ca="1" si="140"/>
        <v/>
      </c>
      <c r="J682" s="15" t="str">
        <f t="shared" si="145"/>
        <v>F002APre-cast Concrete Risersvert. m</v>
      </c>
      <c r="K682" s="16">
        <f>MATCH(J682,'Pay Items'!$K$1:$K$647,0)</f>
        <v>590</v>
      </c>
      <c r="L682" s="17" t="str">
        <f t="shared" ca="1" si="141"/>
        <v>F1</v>
      </c>
      <c r="M682" s="17" t="str">
        <f t="shared" ca="1" si="142"/>
        <v>C2</v>
      </c>
      <c r="N682" s="17" t="str">
        <f t="shared" ca="1" si="143"/>
        <v>C2</v>
      </c>
    </row>
    <row r="683" spans="1:14" s="188" customFormat="1" ht="30.2" customHeight="1" x14ac:dyDescent="0.2">
      <c r="A683" s="194" t="s">
        <v>232</v>
      </c>
      <c r="B683" s="195" t="s">
        <v>1785</v>
      </c>
      <c r="C683" s="217" t="s">
        <v>1198</v>
      </c>
      <c r="D683" s="216" t="s">
        <v>1041</v>
      </c>
      <c r="E683" s="198"/>
      <c r="F683" s="192" t="s">
        <v>173</v>
      </c>
      <c r="G683" s="193"/>
      <c r="H683" s="193"/>
      <c r="I683" s="24" t="str">
        <f t="shared" ca="1" si="140"/>
        <v>LOCKED</v>
      </c>
      <c r="J683" s="15" t="str">
        <f t="shared" si="145"/>
        <v>F003Lifter Rings (AP-010)CW 3210-R8</v>
      </c>
      <c r="K683" s="16">
        <f>MATCH(J683,'Pay Items'!$K$1:$K$647,0)</f>
        <v>593</v>
      </c>
      <c r="L683" s="17" t="str">
        <f t="shared" ca="1" si="141"/>
        <v>G</v>
      </c>
      <c r="M683" s="17" t="str">
        <f t="shared" ca="1" si="142"/>
        <v>C2</v>
      </c>
      <c r="N683" s="17" t="str">
        <f t="shared" ca="1" si="143"/>
        <v>C2</v>
      </c>
    </row>
    <row r="684" spans="1:14" s="188" customFormat="1" ht="30.2" customHeight="1" x14ac:dyDescent="0.2">
      <c r="A684" s="194" t="s">
        <v>234</v>
      </c>
      <c r="B684" s="203" t="s">
        <v>338</v>
      </c>
      <c r="C684" s="196" t="s">
        <v>864</v>
      </c>
      <c r="D684" s="197"/>
      <c r="E684" s="198" t="s">
        <v>181</v>
      </c>
      <c r="F684" s="212">
        <v>6</v>
      </c>
      <c r="G684" s="200"/>
      <c r="H684" s="201">
        <f t="shared" ref="H684:H688" si="152">ROUND(G684*F684,2)</f>
        <v>0</v>
      </c>
      <c r="I684" s="24" t="str">
        <f t="shared" ca="1" si="140"/>
        <v/>
      </c>
      <c r="J684" s="15" t="str">
        <f t="shared" si="145"/>
        <v>F00551 mmeach</v>
      </c>
      <c r="K684" s="16">
        <f>MATCH(J684,'Pay Items'!$K$1:$K$647,0)</f>
        <v>595</v>
      </c>
      <c r="L684" s="17" t="str">
        <f t="shared" ca="1" si="141"/>
        <v>F0</v>
      </c>
      <c r="M684" s="17" t="str">
        <f t="shared" ca="1" si="142"/>
        <v>C2</v>
      </c>
      <c r="N684" s="17" t="str">
        <f t="shared" ca="1" si="143"/>
        <v>C2</v>
      </c>
    </row>
    <row r="685" spans="1:14" s="188" customFormat="1" ht="30.2" customHeight="1" x14ac:dyDescent="0.2">
      <c r="A685" s="194" t="s">
        <v>237</v>
      </c>
      <c r="B685" s="195" t="s">
        <v>1786</v>
      </c>
      <c r="C685" s="196" t="s">
        <v>585</v>
      </c>
      <c r="D685" s="216" t="s">
        <v>1041</v>
      </c>
      <c r="E685" s="198" t="s">
        <v>181</v>
      </c>
      <c r="F685" s="212">
        <v>4</v>
      </c>
      <c r="G685" s="200"/>
      <c r="H685" s="201">
        <f t="shared" si="152"/>
        <v>0</v>
      </c>
      <c r="I685" s="24" t="str">
        <f t="shared" ca="1" si="140"/>
        <v/>
      </c>
      <c r="J685" s="15" t="str">
        <f t="shared" si="145"/>
        <v>F009Adjustment of Valve BoxesCW 3210-R8each</v>
      </c>
      <c r="K685" s="16">
        <f>MATCH(J685,'Pay Items'!$K$1:$K$647,0)</f>
        <v>598</v>
      </c>
      <c r="L685" s="17" t="str">
        <f t="shared" ca="1" si="141"/>
        <v>F0</v>
      </c>
      <c r="M685" s="17" t="str">
        <f t="shared" ca="1" si="142"/>
        <v>C2</v>
      </c>
      <c r="N685" s="17" t="str">
        <f t="shared" ca="1" si="143"/>
        <v>C2</v>
      </c>
    </row>
    <row r="686" spans="1:14" s="188" customFormat="1" ht="30.2" customHeight="1" x14ac:dyDescent="0.2">
      <c r="A686" s="194" t="s">
        <v>445</v>
      </c>
      <c r="B686" s="195" t="s">
        <v>1787</v>
      </c>
      <c r="C686" s="196" t="s">
        <v>587</v>
      </c>
      <c r="D686" s="216" t="s">
        <v>1041</v>
      </c>
      <c r="E686" s="198" t="s">
        <v>181</v>
      </c>
      <c r="F686" s="212">
        <v>2</v>
      </c>
      <c r="G686" s="200"/>
      <c r="H686" s="201">
        <f t="shared" si="152"/>
        <v>0</v>
      </c>
      <c r="I686" s="24" t="str">
        <f t="shared" ca="1" si="140"/>
        <v/>
      </c>
      <c r="J686" s="15" t="str">
        <f t="shared" si="145"/>
        <v>F010Valve Box ExtensionsCW 3210-R8each</v>
      </c>
      <c r="K686" s="16">
        <f>MATCH(J686,'Pay Items'!$K$1:$K$647,0)</f>
        <v>599</v>
      </c>
      <c r="L686" s="17" t="str">
        <f t="shared" ca="1" si="141"/>
        <v>F0</v>
      </c>
      <c r="M686" s="17" t="str">
        <f t="shared" ca="1" si="142"/>
        <v>C2</v>
      </c>
      <c r="N686" s="17" t="str">
        <f t="shared" ca="1" si="143"/>
        <v>C2</v>
      </c>
    </row>
    <row r="687" spans="1:14" s="188" customFormat="1" ht="30.2" customHeight="1" x14ac:dyDescent="0.2">
      <c r="A687" s="194" t="s">
        <v>238</v>
      </c>
      <c r="B687" s="195" t="s">
        <v>1788</v>
      </c>
      <c r="C687" s="196" t="s">
        <v>586</v>
      </c>
      <c r="D687" s="216" t="s">
        <v>1041</v>
      </c>
      <c r="E687" s="198" t="s">
        <v>181</v>
      </c>
      <c r="F687" s="212">
        <v>2</v>
      </c>
      <c r="G687" s="200"/>
      <c r="H687" s="201">
        <f t="shared" si="152"/>
        <v>0</v>
      </c>
      <c r="I687" s="24" t="str">
        <f t="shared" ca="1" si="140"/>
        <v/>
      </c>
      <c r="J687" s="15" t="str">
        <f t="shared" si="145"/>
        <v>F011Adjustment of Curb Stop BoxesCW 3210-R8each</v>
      </c>
      <c r="K687" s="16">
        <f>MATCH(J687,'Pay Items'!$K$1:$K$647,0)</f>
        <v>600</v>
      </c>
      <c r="L687" s="17" t="str">
        <f t="shared" ca="1" si="141"/>
        <v>F0</v>
      </c>
      <c r="M687" s="17" t="str">
        <f t="shared" ca="1" si="142"/>
        <v>C2</v>
      </c>
      <c r="N687" s="17" t="str">
        <f t="shared" ca="1" si="143"/>
        <v>C2</v>
      </c>
    </row>
    <row r="688" spans="1:14" s="188" customFormat="1" ht="30.2" customHeight="1" x14ac:dyDescent="0.2">
      <c r="A688" s="222" t="s">
        <v>241</v>
      </c>
      <c r="B688" s="195" t="s">
        <v>1789</v>
      </c>
      <c r="C688" s="217" t="s">
        <v>588</v>
      </c>
      <c r="D688" s="216" t="s">
        <v>1041</v>
      </c>
      <c r="E688" s="224" t="s">
        <v>181</v>
      </c>
      <c r="F688" s="225">
        <v>1</v>
      </c>
      <c r="G688" s="226"/>
      <c r="H688" s="227">
        <f t="shared" si="152"/>
        <v>0</v>
      </c>
      <c r="I688" s="24" t="str">
        <f t="shared" ca="1" si="140"/>
        <v/>
      </c>
      <c r="J688" s="15" t="str">
        <f t="shared" si="145"/>
        <v>F018Curb Stop ExtensionsCW 3210-R8each</v>
      </c>
      <c r="K688" s="16">
        <f>MATCH(J688,'Pay Items'!$K$1:$K$647,0)</f>
        <v>601</v>
      </c>
      <c r="L688" s="17" t="str">
        <f t="shared" ca="1" si="141"/>
        <v>F0</v>
      </c>
      <c r="M688" s="17" t="str">
        <f t="shared" ca="1" si="142"/>
        <v>C2</v>
      </c>
      <c r="N688" s="17" t="str">
        <f t="shared" ca="1" si="143"/>
        <v>C2</v>
      </c>
    </row>
    <row r="689" spans="1:14" s="188" customFormat="1" ht="30.2" customHeight="1" x14ac:dyDescent="0.2">
      <c r="A689" s="182"/>
      <c r="B689" s="205"/>
      <c r="C689" s="206" t="s">
        <v>202</v>
      </c>
      <c r="D689" s="207"/>
      <c r="E689" s="208"/>
      <c r="F689" s="192" t="s">
        <v>173</v>
      </c>
      <c r="G689" s="193"/>
      <c r="H689" s="193"/>
      <c r="I689" s="24" t="str">
        <f t="shared" ca="1" si="140"/>
        <v>LOCKED</v>
      </c>
      <c r="J689" s="15" t="str">
        <f t="shared" si="145"/>
        <v>LANDSCAPING</v>
      </c>
      <c r="K689" s="16">
        <f>MATCH(J689,'Pay Items'!$K$1:$K$647,0)</f>
        <v>616</v>
      </c>
      <c r="L689" s="17" t="str">
        <f t="shared" ca="1" si="141"/>
        <v>G</v>
      </c>
      <c r="M689" s="17" t="str">
        <f t="shared" ca="1" si="142"/>
        <v>C2</v>
      </c>
      <c r="N689" s="17" t="str">
        <f t="shared" ca="1" si="143"/>
        <v>C2</v>
      </c>
    </row>
    <row r="690" spans="1:14" s="188" customFormat="1" ht="30.2" customHeight="1" x14ac:dyDescent="0.2">
      <c r="A690" s="209" t="s">
        <v>242</v>
      </c>
      <c r="B690" s="195" t="s">
        <v>1790</v>
      </c>
      <c r="C690" s="196" t="s">
        <v>147</v>
      </c>
      <c r="D690" s="197" t="s">
        <v>1513</v>
      </c>
      <c r="E690" s="198"/>
      <c r="F690" s="192" t="s">
        <v>173</v>
      </c>
      <c r="G690" s="193"/>
      <c r="H690" s="193"/>
      <c r="I690" s="24" t="str">
        <f t="shared" ca="1" si="140"/>
        <v>LOCKED</v>
      </c>
      <c r="J690" s="15" t="str">
        <f t="shared" si="145"/>
        <v>G001SoddingCW 3510-R10</v>
      </c>
      <c r="K690" s="16">
        <f>MATCH(J690,'Pay Items'!$K$1:$K$647,0)</f>
        <v>617</v>
      </c>
      <c r="L690" s="17" t="str">
        <f t="shared" ca="1" si="141"/>
        <v>G</v>
      </c>
      <c r="M690" s="17" t="str">
        <f t="shared" ca="1" si="142"/>
        <v>C2</v>
      </c>
      <c r="N690" s="17" t="str">
        <f t="shared" ca="1" si="143"/>
        <v>C2</v>
      </c>
    </row>
    <row r="691" spans="1:14" s="188" customFormat="1" ht="30.2" customHeight="1" x14ac:dyDescent="0.2">
      <c r="A691" s="209" t="s">
        <v>243</v>
      </c>
      <c r="B691" s="203" t="s">
        <v>338</v>
      </c>
      <c r="C691" s="196" t="s">
        <v>867</v>
      </c>
      <c r="D691" s="197"/>
      <c r="E691" s="198" t="s">
        <v>178</v>
      </c>
      <c r="F691" s="199">
        <v>200</v>
      </c>
      <c r="G691" s="200"/>
      <c r="H691" s="201">
        <f>ROUND(G691*F691,2)</f>
        <v>0</v>
      </c>
      <c r="I691" s="24" t="str">
        <f t="shared" ca="1" si="140"/>
        <v/>
      </c>
      <c r="J691" s="15" t="str">
        <f t="shared" si="145"/>
        <v>G002width &lt; 600 mmm²</v>
      </c>
      <c r="K691" s="16">
        <f>MATCH(J691,'Pay Items'!$K$1:$K$647,0)</f>
        <v>618</v>
      </c>
      <c r="L691" s="17" t="str">
        <f t="shared" ca="1" si="141"/>
        <v>F0</v>
      </c>
      <c r="M691" s="17" t="str">
        <f t="shared" ca="1" si="142"/>
        <v>C2</v>
      </c>
      <c r="N691" s="17" t="str">
        <f t="shared" ca="1" si="143"/>
        <v>C2</v>
      </c>
    </row>
    <row r="692" spans="1:14" s="188" customFormat="1" ht="30.2" customHeight="1" x14ac:dyDescent="0.2">
      <c r="A692" s="209" t="s">
        <v>244</v>
      </c>
      <c r="B692" s="203" t="s">
        <v>339</v>
      </c>
      <c r="C692" s="196" t="s">
        <v>868</v>
      </c>
      <c r="D692" s="197"/>
      <c r="E692" s="198" t="s">
        <v>178</v>
      </c>
      <c r="F692" s="199">
        <v>1200</v>
      </c>
      <c r="G692" s="200"/>
      <c r="H692" s="201">
        <f>ROUND(G692*F692,2)</f>
        <v>0</v>
      </c>
      <c r="I692" s="24" t="str">
        <f t="shared" ca="1" si="140"/>
        <v/>
      </c>
      <c r="J692" s="15" t="str">
        <f t="shared" si="145"/>
        <v>G003width &gt; or = 600 mmm²</v>
      </c>
      <c r="K692" s="16">
        <f>MATCH(J692,'Pay Items'!$K$1:$K$647,0)</f>
        <v>619</v>
      </c>
      <c r="L692" s="17" t="str">
        <f t="shared" ca="1" si="141"/>
        <v>F0</v>
      </c>
      <c r="M692" s="17" t="str">
        <f t="shared" ca="1" si="142"/>
        <v>C2</v>
      </c>
      <c r="N692" s="17" t="str">
        <f t="shared" ca="1" si="143"/>
        <v>C2</v>
      </c>
    </row>
    <row r="693" spans="1:14" s="188" customFormat="1" ht="10.15" customHeight="1" x14ac:dyDescent="0.2">
      <c r="A693" s="182"/>
      <c r="B693" s="189"/>
      <c r="C693" s="190"/>
      <c r="D693" s="191"/>
      <c r="E693" s="192"/>
      <c r="F693" s="192"/>
      <c r="G693" s="193"/>
      <c r="H693" s="193"/>
      <c r="I693" s="24" t="str">
        <f t="shared" ca="1" si="140"/>
        <v>LOCKED</v>
      </c>
      <c r="J693" s="15" t="str">
        <f t="shared" si="145"/>
        <v/>
      </c>
      <c r="K693" s="16" t="e">
        <f>MATCH(J693,'Pay Items'!$K$1:$K$647,0)</f>
        <v>#N/A</v>
      </c>
      <c r="L693" s="17" t="str">
        <f t="shared" ca="1" si="141"/>
        <v>G</v>
      </c>
      <c r="M693" s="17" t="str">
        <f t="shared" ca="1" si="142"/>
        <v>C2</v>
      </c>
      <c r="N693" s="17" t="str">
        <f t="shared" ca="1" si="143"/>
        <v>C2</v>
      </c>
    </row>
    <row r="694" spans="1:14" s="188" customFormat="1" ht="39.950000000000003" customHeight="1" thickBot="1" x14ac:dyDescent="0.25">
      <c r="A694" s="236"/>
      <c r="B694" s="235" t="str">
        <f>B602</f>
        <v>I</v>
      </c>
      <c r="C694" s="425" t="str">
        <f>C602</f>
        <v>MINOR REHABILITATION:  RAQUETTE STREET - ASSINIBOINE AVENUE TO BROWNING BOULEVARD</v>
      </c>
      <c r="D694" s="431"/>
      <c r="E694" s="431"/>
      <c r="F694" s="432"/>
      <c r="G694" s="236" t="s">
        <v>1624</v>
      </c>
      <c r="H694" s="236">
        <f>SUM(H602:H693)</f>
        <v>0</v>
      </c>
      <c r="I694" s="24" t="str">
        <f t="shared" ca="1" si="140"/>
        <v>LOCKED</v>
      </c>
      <c r="J694" s="15" t="str">
        <f t="shared" si="145"/>
        <v>MINOR REHABILITATION: RAQUETTE STREET - ASSINIBOINE AVENUE TO BROWNING BOULEVARD</v>
      </c>
      <c r="K694" s="16" t="e">
        <f>MATCH(J694,'Pay Items'!$K$1:$K$647,0)</f>
        <v>#N/A</v>
      </c>
      <c r="L694" s="17" t="str">
        <f t="shared" ca="1" si="141"/>
        <v>G</v>
      </c>
      <c r="M694" s="17" t="str">
        <f t="shared" ca="1" si="142"/>
        <v>C2</v>
      </c>
      <c r="N694" s="17" t="str">
        <f t="shared" ca="1" si="143"/>
        <v>C2</v>
      </c>
    </row>
    <row r="695" spans="1:14" s="188" customFormat="1" ht="39.950000000000003" customHeight="1" thickTop="1" x14ac:dyDescent="0.2">
      <c r="A695" s="185"/>
      <c r="B695" s="186" t="s">
        <v>1791</v>
      </c>
      <c r="C695" s="416" t="s">
        <v>1792</v>
      </c>
      <c r="D695" s="417"/>
      <c r="E695" s="417"/>
      <c r="F695" s="418"/>
      <c r="G695" s="185"/>
      <c r="H695" s="187"/>
      <c r="I695" s="24" t="str">
        <f t="shared" ca="1" si="140"/>
        <v>LOCKED</v>
      </c>
      <c r="J695" s="15" t="str">
        <f t="shared" si="145"/>
        <v>MAJOR REHABILITATION: WEST AVENUE - WHITEGATES CRESCENT TO ROUGE ROAD</v>
      </c>
      <c r="K695" s="16" t="e">
        <f>MATCH(J695,'Pay Items'!$K$1:$K$647,0)</f>
        <v>#N/A</v>
      </c>
      <c r="L695" s="17" t="str">
        <f t="shared" ca="1" si="141"/>
        <v>G</v>
      </c>
      <c r="M695" s="17" t="str">
        <f t="shared" ca="1" si="142"/>
        <v>C2</v>
      </c>
      <c r="N695" s="17" t="str">
        <f t="shared" ca="1" si="143"/>
        <v>C2</v>
      </c>
    </row>
    <row r="696" spans="1:14" s="188" customFormat="1" ht="30.2" customHeight="1" x14ac:dyDescent="0.2">
      <c r="A696" s="182"/>
      <c r="B696" s="189"/>
      <c r="C696" s="190" t="s">
        <v>196</v>
      </c>
      <c r="D696" s="191"/>
      <c r="E696" s="192" t="s">
        <v>173</v>
      </c>
      <c r="F696" s="192" t="s">
        <v>173</v>
      </c>
      <c r="G696" s="193" t="s">
        <v>173</v>
      </c>
      <c r="H696" s="193"/>
      <c r="I696" s="24" t="str">
        <f t="shared" ca="1" si="140"/>
        <v>LOCKED</v>
      </c>
      <c r="J696" s="15" t="str">
        <f t="shared" si="145"/>
        <v>EARTH AND BASE WORKS</v>
      </c>
      <c r="K696" s="16">
        <f>MATCH(J696,'Pay Items'!$K$1:$K$647,0)</f>
        <v>3</v>
      </c>
      <c r="L696" s="17" t="str">
        <f t="shared" ca="1" si="141"/>
        <v>G</v>
      </c>
      <c r="M696" s="17" t="str">
        <f t="shared" ca="1" si="142"/>
        <v>C2</v>
      </c>
      <c r="N696" s="17" t="str">
        <f t="shared" ca="1" si="143"/>
        <v>C2</v>
      </c>
    </row>
    <row r="697" spans="1:14" s="188" customFormat="1" ht="30.2" customHeight="1" x14ac:dyDescent="0.2">
      <c r="A697" s="194" t="s">
        <v>426</v>
      </c>
      <c r="B697" s="195" t="s">
        <v>1793</v>
      </c>
      <c r="C697" s="196" t="s">
        <v>104</v>
      </c>
      <c r="D697" s="197" t="s">
        <v>1273</v>
      </c>
      <c r="E697" s="198" t="s">
        <v>179</v>
      </c>
      <c r="F697" s="199">
        <v>15</v>
      </c>
      <c r="G697" s="200"/>
      <c r="H697" s="201">
        <f t="shared" ref="H697" si="153">ROUND(G697*F697,2)</f>
        <v>0</v>
      </c>
      <c r="I697" s="24" t="str">
        <f t="shared" ca="1" si="140"/>
        <v/>
      </c>
      <c r="J697" s="15" t="str">
        <f t="shared" si="145"/>
        <v>A003ExcavationCW 3110-R22m³</v>
      </c>
      <c r="K697" s="16">
        <f>MATCH(J697,'Pay Items'!$K$1:$K$647,0)</f>
        <v>6</v>
      </c>
      <c r="L697" s="17" t="str">
        <f t="shared" ca="1" si="141"/>
        <v>F0</v>
      </c>
      <c r="M697" s="17" t="str">
        <f t="shared" ca="1" si="142"/>
        <v>C2</v>
      </c>
      <c r="N697" s="17" t="str">
        <f t="shared" ca="1" si="143"/>
        <v>C2</v>
      </c>
    </row>
    <row r="698" spans="1:14" s="188" customFormat="1" ht="39.950000000000003" customHeight="1" x14ac:dyDescent="0.2">
      <c r="A698" s="202" t="s">
        <v>250</v>
      </c>
      <c r="B698" s="195" t="s">
        <v>1794</v>
      </c>
      <c r="C698" s="196" t="s">
        <v>307</v>
      </c>
      <c r="D698" s="197" t="s">
        <v>1273</v>
      </c>
      <c r="E698" s="198"/>
      <c r="F698" s="192" t="s">
        <v>173</v>
      </c>
      <c r="G698" s="193"/>
      <c r="H698" s="193"/>
      <c r="I698" s="24" t="str">
        <f t="shared" ca="1" si="140"/>
        <v>LOCKED</v>
      </c>
      <c r="J698" s="15" t="str">
        <f t="shared" si="145"/>
        <v>A010Supplying and Placing Base Course MaterialCW 3110-R22</v>
      </c>
      <c r="K698" s="16">
        <f>MATCH(J698,'Pay Items'!$K$1:$K$647,0)</f>
        <v>27</v>
      </c>
      <c r="L698" s="17" t="str">
        <f t="shared" ca="1" si="141"/>
        <v>G</v>
      </c>
      <c r="M698" s="17" t="str">
        <f t="shared" ca="1" si="142"/>
        <v>C2</v>
      </c>
      <c r="N698" s="17" t="str">
        <f t="shared" ca="1" si="143"/>
        <v>C2</v>
      </c>
    </row>
    <row r="699" spans="1:14" s="188" customFormat="1" ht="39.950000000000003" customHeight="1" x14ac:dyDescent="0.2">
      <c r="A699" s="202" t="s">
        <v>1101</v>
      </c>
      <c r="B699" s="203" t="s">
        <v>338</v>
      </c>
      <c r="C699" s="196" t="s">
        <v>1102</v>
      </c>
      <c r="D699" s="197" t="s">
        <v>173</v>
      </c>
      <c r="E699" s="198" t="s">
        <v>179</v>
      </c>
      <c r="F699" s="199">
        <v>15</v>
      </c>
      <c r="G699" s="200"/>
      <c r="H699" s="201">
        <f t="shared" ref="H699:H700" si="154">ROUND(G699*F699,2)</f>
        <v>0</v>
      </c>
      <c r="I699" s="24" t="str">
        <f t="shared" ca="1" si="140"/>
        <v/>
      </c>
      <c r="J699" s="15" t="str">
        <f t="shared" si="145"/>
        <v>A010C2Base Course Material - Granular C Recycled Concretem³</v>
      </c>
      <c r="K699" s="16">
        <f>MATCH(J699,'Pay Items'!$K$1:$K$647,0)</f>
        <v>34</v>
      </c>
      <c r="L699" s="17" t="str">
        <f t="shared" ca="1" si="141"/>
        <v>F0</v>
      </c>
      <c r="M699" s="17" t="str">
        <f t="shared" ca="1" si="142"/>
        <v>C2</v>
      </c>
      <c r="N699" s="17" t="str">
        <f t="shared" ca="1" si="143"/>
        <v>C2</v>
      </c>
    </row>
    <row r="700" spans="1:14" s="188" customFormat="1" ht="30.2" customHeight="1" x14ac:dyDescent="0.2">
      <c r="A700" s="194" t="s">
        <v>252</v>
      </c>
      <c r="B700" s="195" t="s">
        <v>1795</v>
      </c>
      <c r="C700" s="196" t="s">
        <v>108</v>
      </c>
      <c r="D700" s="197" t="s">
        <v>1273</v>
      </c>
      <c r="E700" s="198" t="s">
        <v>178</v>
      </c>
      <c r="F700" s="199">
        <v>185</v>
      </c>
      <c r="G700" s="200"/>
      <c r="H700" s="201">
        <f t="shared" si="154"/>
        <v>0</v>
      </c>
      <c r="I700" s="24" t="str">
        <f t="shared" ca="1" si="140"/>
        <v/>
      </c>
      <c r="J700" s="15" t="str">
        <f t="shared" si="145"/>
        <v>A012Grading of BoulevardsCW 3110-R22m²</v>
      </c>
      <c r="K700" s="16">
        <f>MATCH(J700,'Pay Items'!$K$1:$K$647,0)</f>
        <v>37</v>
      </c>
      <c r="L700" s="17" t="str">
        <f t="shared" ca="1" si="141"/>
        <v>F0</v>
      </c>
      <c r="M700" s="17" t="str">
        <f t="shared" ca="1" si="142"/>
        <v>C2</v>
      </c>
      <c r="N700" s="17" t="str">
        <f t="shared" ca="1" si="143"/>
        <v>C2</v>
      </c>
    </row>
    <row r="701" spans="1:14" s="188" customFormat="1" ht="30.2" customHeight="1" x14ac:dyDescent="0.2">
      <c r="A701" s="182"/>
      <c r="B701" s="205"/>
      <c r="C701" s="206" t="s">
        <v>1612</v>
      </c>
      <c r="D701" s="207"/>
      <c r="E701" s="208"/>
      <c r="F701" s="192" t="s">
        <v>173</v>
      </c>
      <c r="G701" s="193"/>
      <c r="H701" s="193"/>
      <c r="I701" s="24" t="str">
        <f t="shared" ca="1" si="140"/>
        <v>LOCKED</v>
      </c>
      <c r="J701" s="15" t="str">
        <f t="shared" si="145"/>
        <v>ROADWORKS - REMOVALS/RENEWALS</v>
      </c>
      <c r="K701" s="16" t="e">
        <f>MATCH(J701,'Pay Items'!$K$1:$K$647,0)</f>
        <v>#N/A</v>
      </c>
      <c r="L701" s="17" t="str">
        <f t="shared" ca="1" si="141"/>
        <v>G</v>
      </c>
      <c r="M701" s="17" t="str">
        <f t="shared" ca="1" si="142"/>
        <v>C2</v>
      </c>
      <c r="N701" s="17" t="str">
        <f t="shared" ca="1" si="143"/>
        <v>C2</v>
      </c>
    </row>
    <row r="702" spans="1:14" s="188" customFormat="1" ht="30.2" customHeight="1" x14ac:dyDescent="0.2">
      <c r="A702" s="209" t="s">
        <v>359</v>
      </c>
      <c r="B702" s="195" t="s">
        <v>1796</v>
      </c>
      <c r="C702" s="196" t="s">
        <v>304</v>
      </c>
      <c r="D702" s="197" t="s">
        <v>1273</v>
      </c>
      <c r="E702" s="198"/>
      <c r="F702" s="192" t="s">
        <v>173</v>
      </c>
      <c r="G702" s="193"/>
      <c r="H702" s="193"/>
      <c r="I702" s="24" t="str">
        <f t="shared" ca="1" si="140"/>
        <v>LOCKED</v>
      </c>
      <c r="J702" s="15" t="str">
        <f t="shared" si="145"/>
        <v>B001Pavement RemovalCW 3110-R22</v>
      </c>
      <c r="K702" s="16">
        <f>MATCH(J702,'Pay Items'!$K$1:$K$647,0)</f>
        <v>69</v>
      </c>
      <c r="L702" s="17" t="str">
        <f t="shared" ca="1" si="141"/>
        <v>G</v>
      </c>
      <c r="M702" s="17" t="str">
        <f t="shared" ca="1" si="142"/>
        <v>C2</v>
      </c>
      <c r="N702" s="17" t="str">
        <f t="shared" ca="1" si="143"/>
        <v>C2</v>
      </c>
    </row>
    <row r="703" spans="1:14" s="188" customFormat="1" ht="30.2" customHeight="1" x14ac:dyDescent="0.2">
      <c r="A703" s="209" t="s">
        <v>262</v>
      </c>
      <c r="B703" s="203" t="s">
        <v>338</v>
      </c>
      <c r="C703" s="196" t="s">
        <v>306</v>
      </c>
      <c r="D703" s="197" t="s">
        <v>173</v>
      </c>
      <c r="E703" s="198" t="s">
        <v>178</v>
      </c>
      <c r="F703" s="199">
        <v>65</v>
      </c>
      <c r="G703" s="200"/>
      <c r="H703" s="201">
        <f>ROUND(G703*F703,2)</f>
        <v>0</v>
      </c>
      <c r="I703" s="24" t="str">
        <f t="shared" ca="1" si="140"/>
        <v/>
      </c>
      <c r="J703" s="15" t="str">
        <f t="shared" si="145"/>
        <v>B003Asphalt Pavementm²</v>
      </c>
      <c r="K703" s="16">
        <f>MATCH(J703,'Pay Items'!$K$1:$K$647,0)</f>
        <v>71</v>
      </c>
      <c r="L703" s="17" t="str">
        <f t="shared" ca="1" si="141"/>
        <v>F0</v>
      </c>
      <c r="M703" s="17" t="str">
        <f t="shared" ca="1" si="142"/>
        <v>C2</v>
      </c>
      <c r="N703" s="17" t="str">
        <f t="shared" ca="1" si="143"/>
        <v>C2</v>
      </c>
    </row>
    <row r="704" spans="1:14" s="188" customFormat="1" ht="30.2" customHeight="1" x14ac:dyDescent="0.2">
      <c r="A704" s="209" t="s">
        <v>263</v>
      </c>
      <c r="B704" s="195" t="s">
        <v>1797</v>
      </c>
      <c r="C704" s="196" t="s">
        <v>448</v>
      </c>
      <c r="D704" s="197" t="s">
        <v>2141</v>
      </c>
      <c r="E704" s="198"/>
      <c r="F704" s="192" t="s">
        <v>173</v>
      </c>
      <c r="G704" s="193"/>
      <c r="H704" s="193"/>
      <c r="I704" s="24" t="str">
        <f t="shared" ca="1" si="140"/>
        <v>LOCKED</v>
      </c>
      <c r="J704" s="15" t="str">
        <f t="shared" si="145"/>
        <v>B004Slab ReplacementCW 3230-R8, E10, E15</v>
      </c>
      <c r="K704" s="16" t="e">
        <f>MATCH(J704,'Pay Items'!$K$1:$K$647,0)</f>
        <v>#N/A</v>
      </c>
      <c r="L704" s="17" t="str">
        <f t="shared" ca="1" si="141"/>
        <v>G</v>
      </c>
      <c r="M704" s="17" t="str">
        <f t="shared" ca="1" si="142"/>
        <v>C2</v>
      </c>
      <c r="N704" s="17" t="str">
        <f t="shared" ca="1" si="143"/>
        <v>C2</v>
      </c>
    </row>
    <row r="705" spans="1:14" s="188" customFormat="1" ht="39.950000000000003" customHeight="1" x14ac:dyDescent="0.2">
      <c r="A705" s="209" t="s">
        <v>270</v>
      </c>
      <c r="B705" s="203" t="s">
        <v>338</v>
      </c>
      <c r="C705" s="196" t="s">
        <v>1613</v>
      </c>
      <c r="D705" s="197" t="s">
        <v>173</v>
      </c>
      <c r="E705" s="198" t="s">
        <v>178</v>
      </c>
      <c r="F705" s="199">
        <v>150</v>
      </c>
      <c r="G705" s="200"/>
      <c r="H705" s="201">
        <f>ROUND(G705*F705,2)</f>
        <v>0</v>
      </c>
      <c r="I705" s="24" t="str">
        <f t="shared" ca="1" si="140"/>
        <v/>
      </c>
      <c r="J705" s="15" t="str">
        <f t="shared" si="145"/>
        <v>B014150 mm Type 2 Concrete Pavement (Reinforced)m²</v>
      </c>
      <c r="K705" s="16" t="e">
        <f>MATCH(J705,'Pay Items'!$K$1:$K$647,0)</f>
        <v>#N/A</v>
      </c>
      <c r="L705" s="17" t="str">
        <f t="shared" ca="1" si="141"/>
        <v>F0</v>
      </c>
      <c r="M705" s="17" t="str">
        <f t="shared" ca="1" si="142"/>
        <v>C2</v>
      </c>
      <c r="N705" s="17" t="str">
        <f t="shared" ca="1" si="143"/>
        <v>C2</v>
      </c>
    </row>
    <row r="706" spans="1:14" s="188" customFormat="1" ht="30.2" customHeight="1" x14ac:dyDescent="0.2">
      <c r="A706" s="209" t="s">
        <v>272</v>
      </c>
      <c r="B706" s="195" t="s">
        <v>1798</v>
      </c>
      <c r="C706" s="196" t="s">
        <v>449</v>
      </c>
      <c r="D706" s="197" t="s">
        <v>2142</v>
      </c>
      <c r="E706" s="198"/>
      <c r="F706" s="192" t="s">
        <v>173</v>
      </c>
      <c r="G706" s="193"/>
      <c r="H706" s="193"/>
      <c r="I706" s="24" t="str">
        <f t="shared" ca="1" si="140"/>
        <v>LOCKED</v>
      </c>
      <c r="J706" s="15" t="str">
        <f t="shared" si="145"/>
        <v>B017Partial Slab PatchesCW 3230-R8, E15</v>
      </c>
      <c r="K706" s="16" t="e">
        <f>MATCH(J706,'Pay Items'!$K$1:$K$647,0)</f>
        <v>#N/A</v>
      </c>
      <c r="L706" s="17" t="str">
        <f t="shared" ca="1" si="141"/>
        <v>G</v>
      </c>
      <c r="M706" s="17" t="str">
        <f t="shared" ca="1" si="142"/>
        <v>C2</v>
      </c>
      <c r="N706" s="17" t="str">
        <f t="shared" ca="1" si="143"/>
        <v>C2</v>
      </c>
    </row>
    <row r="707" spans="1:14" s="188" customFormat="1" ht="39.950000000000003" customHeight="1" x14ac:dyDescent="0.2">
      <c r="A707" s="209" t="s">
        <v>285</v>
      </c>
      <c r="B707" s="203" t="s">
        <v>338</v>
      </c>
      <c r="C707" s="196" t="s">
        <v>1614</v>
      </c>
      <c r="D707" s="197" t="s">
        <v>173</v>
      </c>
      <c r="E707" s="198" t="s">
        <v>178</v>
      </c>
      <c r="F707" s="199">
        <v>5</v>
      </c>
      <c r="G707" s="200"/>
      <c r="H707" s="201">
        <f t="shared" ref="H707:H709" si="155">ROUND(G707*F707,2)</f>
        <v>0</v>
      </c>
      <c r="I707" s="24" t="str">
        <f t="shared" ca="1" si="140"/>
        <v/>
      </c>
      <c r="J707" s="15" t="str">
        <f t="shared" si="145"/>
        <v>B030150 mm Type 2 Concrete Pavement (Type A)m²</v>
      </c>
      <c r="K707" s="16" t="e">
        <f>MATCH(J707,'Pay Items'!$K$1:$K$647,0)</f>
        <v>#N/A</v>
      </c>
      <c r="L707" s="17" t="str">
        <f t="shared" ca="1" si="141"/>
        <v>F0</v>
      </c>
      <c r="M707" s="17" t="str">
        <f t="shared" ca="1" si="142"/>
        <v>C2</v>
      </c>
      <c r="N707" s="17" t="str">
        <f t="shared" ca="1" si="143"/>
        <v>C2</v>
      </c>
    </row>
    <row r="708" spans="1:14" s="188" customFormat="1" ht="39.950000000000003" customHeight="1" x14ac:dyDescent="0.2">
      <c r="A708" s="209" t="s">
        <v>286</v>
      </c>
      <c r="B708" s="203" t="s">
        <v>339</v>
      </c>
      <c r="C708" s="196" t="s">
        <v>1615</v>
      </c>
      <c r="D708" s="197" t="s">
        <v>173</v>
      </c>
      <c r="E708" s="198" t="s">
        <v>178</v>
      </c>
      <c r="F708" s="199">
        <v>10</v>
      </c>
      <c r="G708" s="200"/>
      <c r="H708" s="201">
        <f t="shared" si="155"/>
        <v>0</v>
      </c>
      <c r="I708" s="24" t="str">
        <f t="shared" ca="1" si="140"/>
        <v/>
      </c>
      <c r="J708" s="15" t="str">
        <f t="shared" si="145"/>
        <v>B031150 mm Type 2 Concrete Pavement (Type B)m²</v>
      </c>
      <c r="K708" s="16" t="e">
        <f>MATCH(J708,'Pay Items'!$K$1:$K$647,0)</f>
        <v>#N/A</v>
      </c>
      <c r="L708" s="17" t="str">
        <f t="shared" ca="1" si="141"/>
        <v>F0</v>
      </c>
      <c r="M708" s="17" t="str">
        <f t="shared" ca="1" si="142"/>
        <v>C2</v>
      </c>
      <c r="N708" s="17" t="str">
        <f t="shared" ca="1" si="143"/>
        <v>C2</v>
      </c>
    </row>
    <row r="709" spans="1:14" s="188" customFormat="1" ht="39.950000000000003" customHeight="1" x14ac:dyDescent="0.2">
      <c r="A709" s="209" t="s">
        <v>288</v>
      </c>
      <c r="B709" s="203" t="s">
        <v>340</v>
      </c>
      <c r="C709" s="196" t="s">
        <v>1616</v>
      </c>
      <c r="D709" s="197" t="s">
        <v>173</v>
      </c>
      <c r="E709" s="198" t="s">
        <v>178</v>
      </c>
      <c r="F709" s="199">
        <v>10</v>
      </c>
      <c r="G709" s="200"/>
      <c r="H709" s="201">
        <f t="shared" si="155"/>
        <v>0</v>
      </c>
      <c r="I709" s="24" t="str">
        <f t="shared" ca="1" si="140"/>
        <v/>
      </c>
      <c r="J709" s="15" t="str">
        <f t="shared" si="145"/>
        <v>B033150 mm Type 2 Concrete Pavement (Type D)m²</v>
      </c>
      <c r="K709" s="16" t="e">
        <f>MATCH(J709,'Pay Items'!$K$1:$K$647,0)</f>
        <v>#N/A</v>
      </c>
      <c r="L709" s="17" t="str">
        <f t="shared" ca="1" si="141"/>
        <v>F0</v>
      </c>
      <c r="M709" s="17" t="str">
        <f t="shared" ca="1" si="142"/>
        <v>C2</v>
      </c>
      <c r="N709" s="17" t="str">
        <f t="shared" ca="1" si="143"/>
        <v>C2</v>
      </c>
    </row>
    <row r="710" spans="1:14" s="188" customFormat="1" ht="39.950000000000003" customHeight="1" x14ac:dyDescent="0.2">
      <c r="A710" s="209" t="s">
        <v>748</v>
      </c>
      <c r="B710" s="195" t="s">
        <v>1799</v>
      </c>
      <c r="C710" s="196" t="s">
        <v>561</v>
      </c>
      <c r="D710" s="197" t="s">
        <v>2141</v>
      </c>
      <c r="E710" s="198"/>
      <c r="F710" s="192" t="s">
        <v>173</v>
      </c>
      <c r="G710" s="193"/>
      <c r="H710" s="193"/>
      <c r="I710" s="24" t="str">
        <f t="shared" ref="I710:I773" ca="1" si="156">IF(CELL("protect",$G710)=1, "LOCKED", "")</f>
        <v>LOCKED</v>
      </c>
      <c r="J710" s="15" t="str">
        <f t="shared" si="145"/>
        <v>B064-72Slab Replacement - Early Opening (72 hour)CW 3230-R8, E10, E15</v>
      </c>
      <c r="K710" s="16" t="e">
        <f>MATCH(J710,'Pay Items'!$K$1:$K$647,0)</f>
        <v>#N/A</v>
      </c>
      <c r="L710" s="17" t="str">
        <f t="shared" ref="L710:L773" ca="1" si="157">CELL("format",$F710)</f>
        <v>G</v>
      </c>
      <c r="M710" s="17" t="str">
        <f t="shared" ref="M710:M773" ca="1" si="158">CELL("format",$G710)</f>
        <v>C2</v>
      </c>
      <c r="N710" s="17" t="str">
        <f t="shared" ref="N710:N773" ca="1" si="159">CELL("format",$H710)</f>
        <v>C2</v>
      </c>
    </row>
    <row r="711" spans="1:14" s="188" customFormat="1" ht="39.950000000000003" customHeight="1" x14ac:dyDescent="0.2">
      <c r="A711" s="209" t="s">
        <v>755</v>
      </c>
      <c r="B711" s="203" t="s">
        <v>338</v>
      </c>
      <c r="C711" s="196" t="s">
        <v>1544</v>
      </c>
      <c r="D711" s="197" t="s">
        <v>173</v>
      </c>
      <c r="E711" s="198" t="s">
        <v>178</v>
      </c>
      <c r="F711" s="199">
        <v>65</v>
      </c>
      <c r="G711" s="200"/>
      <c r="H711" s="201">
        <f>ROUND(G711*F711,2)</f>
        <v>0</v>
      </c>
      <c r="I711" s="24" t="str">
        <f t="shared" ca="1" si="156"/>
        <v/>
      </c>
      <c r="J711" s="15" t="str">
        <f t="shared" ref="J711:J774" si="160">CLEAN(CONCATENATE(TRIM($A711),TRIM($C711),IF(LEFT($D711)&lt;&gt;"E",TRIM($D711),),TRIM($E711)))</f>
        <v>B074-72150 mm Type 4 Concrete Pavement (Reinforced)m²</v>
      </c>
      <c r="K711" s="16">
        <f>MATCH(J711,'Pay Items'!$K$1:$K$647,0)</f>
        <v>131</v>
      </c>
      <c r="L711" s="17" t="str">
        <f t="shared" ca="1" si="157"/>
        <v>F0</v>
      </c>
      <c r="M711" s="17" t="str">
        <f t="shared" ca="1" si="158"/>
        <v>C2</v>
      </c>
      <c r="N711" s="17" t="str">
        <f t="shared" ca="1" si="159"/>
        <v>C2</v>
      </c>
    </row>
    <row r="712" spans="1:14" s="188" customFormat="1" ht="39.950000000000003" customHeight="1" x14ac:dyDescent="0.2">
      <c r="A712" s="209" t="s">
        <v>757</v>
      </c>
      <c r="B712" s="210" t="s">
        <v>1800</v>
      </c>
      <c r="C712" s="196" t="s">
        <v>452</v>
      </c>
      <c r="D712" s="197" t="s">
        <v>2142</v>
      </c>
      <c r="E712" s="198"/>
      <c r="F712" s="192" t="s">
        <v>173</v>
      </c>
      <c r="G712" s="193"/>
      <c r="H712" s="193"/>
      <c r="I712" s="24" t="str">
        <f t="shared" ca="1" si="156"/>
        <v>LOCKED</v>
      </c>
      <c r="J712" s="15" t="str">
        <f t="shared" si="160"/>
        <v>B077-72Partial Slab Patches - Early Opening (72 hour)CW 3230-R8, E15</v>
      </c>
      <c r="K712" s="16" t="e">
        <f>MATCH(J712,'Pay Items'!$K$1:$K$647,0)</f>
        <v>#N/A</v>
      </c>
      <c r="L712" s="17" t="str">
        <f t="shared" ca="1" si="157"/>
        <v>G</v>
      </c>
      <c r="M712" s="17" t="str">
        <f t="shared" ca="1" si="158"/>
        <v>C2</v>
      </c>
      <c r="N712" s="17" t="str">
        <f t="shared" ca="1" si="159"/>
        <v>C2</v>
      </c>
    </row>
    <row r="713" spans="1:14" s="188" customFormat="1" ht="39.950000000000003" customHeight="1" x14ac:dyDescent="0.2">
      <c r="A713" s="209" t="s">
        <v>770</v>
      </c>
      <c r="B713" s="203" t="s">
        <v>338</v>
      </c>
      <c r="C713" s="196" t="s">
        <v>1558</v>
      </c>
      <c r="D713" s="197" t="s">
        <v>173</v>
      </c>
      <c r="E713" s="198" t="s">
        <v>178</v>
      </c>
      <c r="F713" s="199">
        <v>5</v>
      </c>
      <c r="G713" s="200"/>
      <c r="H713" s="201">
        <f t="shared" ref="H713:H715" si="161">ROUND(G713*F713,2)</f>
        <v>0</v>
      </c>
      <c r="I713" s="24" t="str">
        <f t="shared" ca="1" si="156"/>
        <v/>
      </c>
      <c r="J713" s="15" t="str">
        <f t="shared" si="160"/>
        <v>B090-72150 mm Type 4 Concrete Pavement (Type A)m²</v>
      </c>
      <c r="K713" s="16">
        <f>MATCH(J713,'Pay Items'!$K$1:$K$647,0)</f>
        <v>146</v>
      </c>
      <c r="L713" s="17" t="str">
        <f t="shared" ca="1" si="157"/>
        <v>F0</v>
      </c>
      <c r="M713" s="17" t="str">
        <f t="shared" ca="1" si="158"/>
        <v>C2</v>
      </c>
      <c r="N713" s="17" t="str">
        <f t="shared" ca="1" si="159"/>
        <v>C2</v>
      </c>
    </row>
    <row r="714" spans="1:14" s="188" customFormat="1" ht="39.950000000000003" customHeight="1" x14ac:dyDescent="0.2">
      <c r="A714" s="209" t="s">
        <v>771</v>
      </c>
      <c r="B714" s="203" t="s">
        <v>339</v>
      </c>
      <c r="C714" s="196" t="s">
        <v>1559</v>
      </c>
      <c r="D714" s="197" t="s">
        <v>173</v>
      </c>
      <c r="E714" s="198" t="s">
        <v>178</v>
      </c>
      <c r="F714" s="199">
        <v>10</v>
      </c>
      <c r="G714" s="200"/>
      <c r="H714" s="201">
        <f t="shared" si="161"/>
        <v>0</v>
      </c>
      <c r="I714" s="24" t="str">
        <f t="shared" ca="1" si="156"/>
        <v/>
      </c>
      <c r="J714" s="15" t="str">
        <f t="shared" si="160"/>
        <v>B091-72150 mm Type 4 Concrete Pavement (Type B)m²</v>
      </c>
      <c r="K714" s="16">
        <f>MATCH(J714,'Pay Items'!$K$1:$K$647,0)</f>
        <v>147</v>
      </c>
      <c r="L714" s="17" t="str">
        <f t="shared" ca="1" si="157"/>
        <v>F0</v>
      </c>
      <c r="M714" s="17" t="str">
        <f t="shared" ca="1" si="158"/>
        <v>C2</v>
      </c>
      <c r="N714" s="17" t="str">
        <f t="shared" ca="1" si="159"/>
        <v>C2</v>
      </c>
    </row>
    <row r="715" spans="1:14" s="188" customFormat="1" ht="39.950000000000003" customHeight="1" x14ac:dyDescent="0.2">
      <c r="A715" s="209" t="s">
        <v>773</v>
      </c>
      <c r="B715" s="203" t="s">
        <v>340</v>
      </c>
      <c r="C715" s="196" t="s">
        <v>1561</v>
      </c>
      <c r="D715" s="197" t="s">
        <v>173</v>
      </c>
      <c r="E715" s="198" t="s">
        <v>178</v>
      </c>
      <c r="F715" s="199">
        <v>10</v>
      </c>
      <c r="G715" s="200"/>
      <c r="H715" s="201">
        <f t="shared" si="161"/>
        <v>0</v>
      </c>
      <c r="I715" s="24" t="str">
        <f t="shared" ca="1" si="156"/>
        <v/>
      </c>
      <c r="J715" s="15" t="str">
        <f t="shared" si="160"/>
        <v>B093-72150 mm Type 4 Concrete Pavement (Type D)m²</v>
      </c>
      <c r="K715" s="16">
        <f>MATCH(J715,'Pay Items'!$K$1:$K$647,0)</f>
        <v>149</v>
      </c>
      <c r="L715" s="17" t="str">
        <f t="shared" ca="1" si="157"/>
        <v>F0</v>
      </c>
      <c r="M715" s="17" t="str">
        <f t="shared" ca="1" si="158"/>
        <v>C2</v>
      </c>
      <c r="N715" s="17" t="str">
        <f t="shared" ca="1" si="159"/>
        <v>C2</v>
      </c>
    </row>
    <row r="716" spans="1:14" s="188" customFormat="1" ht="30.2" customHeight="1" x14ac:dyDescent="0.2">
      <c r="A716" s="209" t="s">
        <v>289</v>
      </c>
      <c r="B716" s="195" t="s">
        <v>1801</v>
      </c>
      <c r="C716" s="196" t="s">
        <v>161</v>
      </c>
      <c r="D716" s="197" t="s">
        <v>903</v>
      </c>
      <c r="E716" s="198"/>
      <c r="F716" s="192" t="s">
        <v>173</v>
      </c>
      <c r="G716" s="193"/>
      <c r="H716" s="193"/>
      <c r="I716" s="24" t="str">
        <f t="shared" ca="1" si="156"/>
        <v>LOCKED</v>
      </c>
      <c r="J716" s="15" t="str">
        <f t="shared" si="160"/>
        <v>B094Drilled DowelsCW 3230-R8</v>
      </c>
      <c r="K716" s="16">
        <f>MATCH(J716,'Pay Items'!$K$1:$K$647,0)</f>
        <v>152</v>
      </c>
      <c r="L716" s="17" t="str">
        <f t="shared" ca="1" si="157"/>
        <v>G</v>
      </c>
      <c r="M716" s="17" t="str">
        <f t="shared" ca="1" si="158"/>
        <v>C2</v>
      </c>
      <c r="N716" s="17" t="str">
        <f t="shared" ca="1" si="159"/>
        <v>C2</v>
      </c>
    </row>
    <row r="717" spans="1:14" s="188" customFormat="1" ht="30.2" customHeight="1" x14ac:dyDescent="0.2">
      <c r="A717" s="209" t="s">
        <v>290</v>
      </c>
      <c r="B717" s="203" t="s">
        <v>338</v>
      </c>
      <c r="C717" s="196" t="s">
        <v>189</v>
      </c>
      <c r="D717" s="197" t="s">
        <v>173</v>
      </c>
      <c r="E717" s="198" t="s">
        <v>181</v>
      </c>
      <c r="F717" s="199">
        <v>85</v>
      </c>
      <c r="G717" s="200"/>
      <c r="H717" s="201">
        <f>ROUND(G717*F717,2)</f>
        <v>0</v>
      </c>
      <c r="I717" s="24" t="str">
        <f t="shared" ca="1" si="156"/>
        <v/>
      </c>
      <c r="J717" s="15" t="str">
        <f t="shared" si="160"/>
        <v>B09519.1 mm Diametereach</v>
      </c>
      <c r="K717" s="16">
        <f>MATCH(J717,'Pay Items'!$K$1:$K$647,0)</f>
        <v>153</v>
      </c>
      <c r="L717" s="17" t="str">
        <f t="shared" ca="1" si="157"/>
        <v>F0</v>
      </c>
      <c r="M717" s="17" t="str">
        <f t="shared" ca="1" si="158"/>
        <v>C2</v>
      </c>
      <c r="N717" s="17" t="str">
        <f t="shared" ca="1" si="159"/>
        <v>C2</v>
      </c>
    </row>
    <row r="718" spans="1:14" s="188" customFormat="1" ht="30.2" customHeight="1" x14ac:dyDescent="0.2">
      <c r="A718" s="209" t="s">
        <v>292</v>
      </c>
      <c r="B718" s="195" t="s">
        <v>1802</v>
      </c>
      <c r="C718" s="196" t="s">
        <v>162</v>
      </c>
      <c r="D718" s="197" t="s">
        <v>903</v>
      </c>
      <c r="E718" s="198"/>
      <c r="F718" s="192" t="s">
        <v>173</v>
      </c>
      <c r="G718" s="193"/>
      <c r="H718" s="193"/>
      <c r="I718" s="24" t="str">
        <f t="shared" ca="1" si="156"/>
        <v>LOCKED</v>
      </c>
      <c r="J718" s="15" t="str">
        <f t="shared" si="160"/>
        <v>B097Drilled Tie BarsCW 3230-R8</v>
      </c>
      <c r="K718" s="16">
        <f>MATCH(J718,'Pay Items'!$K$1:$K$647,0)</f>
        <v>155</v>
      </c>
      <c r="L718" s="17" t="str">
        <f t="shared" ca="1" si="157"/>
        <v>G</v>
      </c>
      <c r="M718" s="17" t="str">
        <f t="shared" ca="1" si="158"/>
        <v>C2</v>
      </c>
      <c r="N718" s="17" t="str">
        <f t="shared" ca="1" si="159"/>
        <v>C2</v>
      </c>
    </row>
    <row r="719" spans="1:14" s="188" customFormat="1" ht="30.2" customHeight="1" x14ac:dyDescent="0.2">
      <c r="A719" s="209" t="s">
        <v>293</v>
      </c>
      <c r="B719" s="203" t="s">
        <v>338</v>
      </c>
      <c r="C719" s="196" t="s">
        <v>187</v>
      </c>
      <c r="D719" s="197" t="s">
        <v>173</v>
      </c>
      <c r="E719" s="198" t="s">
        <v>181</v>
      </c>
      <c r="F719" s="199">
        <v>55</v>
      </c>
      <c r="G719" s="200"/>
      <c r="H719" s="201">
        <f>ROUND(G719*F719,2)</f>
        <v>0</v>
      </c>
      <c r="I719" s="24" t="str">
        <f t="shared" ca="1" si="156"/>
        <v/>
      </c>
      <c r="J719" s="15" t="str">
        <f t="shared" si="160"/>
        <v>B09820 M Deformed Tie Bareach</v>
      </c>
      <c r="K719" s="16">
        <f>MATCH(J719,'Pay Items'!$K$1:$K$647,0)</f>
        <v>157</v>
      </c>
      <c r="L719" s="17" t="str">
        <f t="shared" ca="1" si="157"/>
        <v>F0</v>
      </c>
      <c r="M719" s="17" t="str">
        <f t="shared" ca="1" si="158"/>
        <v>C2</v>
      </c>
      <c r="N719" s="17" t="str">
        <f t="shared" ca="1" si="159"/>
        <v>C2</v>
      </c>
    </row>
    <row r="720" spans="1:14" s="188" customFormat="1" ht="30.2" customHeight="1" x14ac:dyDescent="0.2">
      <c r="A720" s="209" t="s">
        <v>787</v>
      </c>
      <c r="B720" s="195" t="s">
        <v>1803</v>
      </c>
      <c r="C720" s="196" t="s">
        <v>323</v>
      </c>
      <c r="D720" s="197" t="s">
        <v>1309</v>
      </c>
      <c r="E720" s="198"/>
      <c r="F720" s="192" t="s">
        <v>173</v>
      </c>
      <c r="G720" s="193"/>
      <c r="H720" s="193"/>
      <c r="I720" s="24" t="str">
        <f t="shared" ca="1" si="156"/>
        <v>LOCKED</v>
      </c>
      <c r="J720" s="15" t="str">
        <f t="shared" si="160"/>
        <v>B114rlMiscellaneous Concrete Slab RenewalCW 3235-R9</v>
      </c>
      <c r="K720" s="16">
        <f>MATCH(J720,'Pay Items'!$K$1:$K$647,0)</f>
        <v>180</v>
      </c>
      <c r="L720" s="17" t="str">
        <f t="shared" ca="1" si="157"/>
        <v>G</v>
      </c>
      <c r="M720" s="17" t="str">
        <f t="shared" ca="1" si="158"/>
        <v>C2</v>
      </c>
      <c r="N720" s="17" t="str">
        <f t="shared" ca="1" si="159"/>
        <v>C2</v>
      </c>
    </row>
    <row r="721" spans="1:14" s="188" customFormat="1" ht="30.2" customHeight="1" x14ac:dyDescent="0.2">
      <c r="A721" s="209" t="s">
        <v>791</v>
      </c>
      <c r="B721" s="203" t="s">
        <v>338</v>
      </c>
      <c r="C721" s="196" t="s">
        <v>1656</v>
      </c>
      <c r="D721" s="197" t="s">
        <v>2147</v>
      </c>
      <c r="E721" s="198"/>
      <c r="F721" s="192" t="s">
        <v>173</v>
      </c>
      <c r="G721" s="193"/>
      <c r="H721" s="193"/>
      <c r="I721" s="24" t="str">
        <f t="shared" ca="1" si="156"/>
        <v>LOCKED</v>
      </c>
      <c r="J721" s="15" t="str">
        <f t="shared" si="160"/>
        <v>B118rl100 mm Type 5 Concrete SidewalkSD-228A, E16</v>
      </c>
      <c r="K721" s="16" t="e">
        <f>MATCH(J721,'Pay Items'!$K$1:$K$647,0)</f>
        <v>#N/A</v>
      </c>
      <c r="L721" s="17" t="str">
        <f t="shared" ca="1" si="157"/>
        <v>G</v>
      </c>
      <c r="M721" s="17" t="str">
        <f t="shared" ca="1" si="158"/>
        <v>C2</v>
      </c>
      <c r="N721" s="17" t="str">
        <f t="shared" ca="1" si="159"/>
        <v>C2</v>
      </c>
    </row>
    <row r="722" spans="1:14" s="188" customFormat="1" ht="30.2" customHeight="1" x14ac:dyDescent="0.2">
      <c r="A722" s="209" t="s">
        <v>792</v>
      </c>
      <c r="B722" s="211" t="s">
        <v>684</v>
      </c>
      <c r="C722" s="196" t="s">
        <v>685</v>
      </c>
      <c r="D722" s="197"/>
      <c r="E722" s="198" t="s">
        <v>178</v>
      </c>
      <c r="F722" s="199">
        <v>5</v>
      </c>
      <c r="G722" s="200"/>
      <c r="H722" s="201">
        <f>ROUND(G722*F722,2)</f>
        <v>0</v>
      </c>
      <c r="I722" s="24" t="str">
        <f t="shared" ca="1" si="156"/>
        <v/>
      </c>
      <c r="J722" s="15" t="str">
        <f t="shared" si="160"/>
        <v>B119rlLess than 5 sq.m.m²</v>
      </c>
      <c r="K722" s="16">
        <f>MATCH(J722,'Pay Items'!$K$1:$K$647,0)</f>
        <v>185</v>
      </c>
      <c r="L722" s="17" t="str">
        <f t="shared" ca="1" si="157"/>
        <v>F0</v>
      </c>
      <c r="M722" s="17" t="str">
        <f t="shared" ca="1" si="158"/>
        <v>C2</v>
      </c>
      <c r="N722" s="17" t="str">
        <f t="shared" ca="1" si="159"/>
        <v>C2</v>
      </c>
    </row>
    <row r="723" spans="1:14" s="188" customFormat="1" ht="30.2" customHeight="1" x14ac:dyDescent="0.2">
      <c r="A723" s="209" t="s">
        <v>793</v>
      </c>
      <c r="B723" s="211" t="s">
        <v>686</v>
      </c>
      <c r="C723" s="196" t="s">
        <v>687</v>
      </c>
      <c r="D723" s="197"/>
      <c r="E723" s="198" t="s">
        <v>178</v>
      </c>
      <c r="F723" s="199">
        <v>5</v>
      </c>
      <c r="G723" s="200"/>
      <c r="H723" s="201">
        <f>ROUND(G723*F723,2)</f>
        <v>0</v>
      </c>
      <c r="I723" s="24" t="str">
        <f t="shared" ca="1" si="156"/>
        <v/>
      </c>
      <c r="J723" s="15" t="str">
        <f t="shared" si="160"/>
        <v>B120rl5 sq.m. to 20 sq.m.m²</v>
      </c>
      <c r="K723" s="16">
        <f>MATCH(J723,'Pay Items'!$K$1:$K$647,0)</f>
        <v>186</v>
      </c>
      <c r="L723" s="17" t="str">
        <f t="shared" ca="1" si="157"/>
        <v>F0</v>
      </c>
      <c r="M723" s="17" t="str">
        <f t="shared" ca="1" si="158"/>
        <v>C2</v>
      </c>
      <c r="N723" s="17" t="str">
        <f t="shared" ca="1" si="159"/>
        <v>C2</v>
      </c>
    </row>
    <row r="724" spans="1:14" s="188" customFormat="1" ht="30.2" customHeight="1" x14ac:dyDescent="0.2">
      <c r="A724" s="209" t="s">
        <v>794</v>
      </c>
      <c r="B724" s="211" t="s">
        <v>688</v>
      </c>
      <c r="C724" s="196" t="s">
        <v>689</v>
      </c>
      <c r="D724" s="197" t="s">
        <v>173</v>
      </c>
      <c r="E724" s="198" t="s">
        <v>178</v>
      </c>
      <c r="F724" s="199">
        <v>20</v>
      </c>
      <c r="G724" s="200"/>
      <c r="H724" s="201">
        <f>ROUND(G724*F724,2)</f>
        <v>0</v>
      </c>
      <c r="I724" s="24" t="str">
        <f t="shared" ca="1" si="156"/>
        <v/>
      </c>
      <c r="J724" s="15" t="str">
        <f t="shared" si="160"/>
        <v>B121rlGreater than 20 sq.m.m²</v>
      </c>
      <c r="K724" s="16">
        <f>MATCH(J724,'Pay Items'!$K$1:$K$647,0)</f>
        <v>187</v>
      </c>
      <c r="L724" s="17" t="str">
        <f t="shared" ca="1" si="157"/>
        <v>F0</v>
      </c>
      <c r="M724" s="17" t="str">
        <f t="shared" ca="1" si="158"/>
        <v>C2</v>
      </c>
      <c r="N724" s="17" t="str">
        <f t="shared" ca="1" si="159"/>
        <v>C2</v>
      </c>
    </row>
    <row r="725" spans="1:14" s="188" customFormat="1" ht="30.2" customHeight="1" x14ac:dyDescent="0.2">
      <c r="A725" s="209" t="s">
        <v>458</v>
      </c>
      <c r="B725" s="195" t="s">
        <v>1804</v>
      </c>
      <c r="C725" s="196" t="s">
        <v>399</v>
      </c>
      <c r="D725" s="197" t="s">
        <v>6</v>
      </c>
      <c r="E725" s="198" t="s">
        <v>178</v>
      </c>
      <c r="F725" s="212">
        <v>5</v>
      </c>
      <c r="G725" s="200"/>
      <c r="H725" s="201">
        <f t="shared" ref="H725:H727" si="162">ROUND(G725*F725,2)</f>
        <v>0</v>
      </c>
      <c r="I725" s="24" t="str">
        <f t="shared" ca="1" si="156"/>
        <v/>
      </c>
      <c r="J725" s="15" t="str">
        <f t="shared" si="160"/>
        <v>B124Adjustment of Precast Sidewalk BlocksCW 3235-R9m²</v>
      </c>
      <c r="K725" s="16">
        <f>MATCH(J725,'Pay Items'!$K$1:$K$647,0)</f>
        <v>194</v>
      </c>
      <c r="L725" s="17" t="str">
        <f t="shared" ca="1" si="157"/>
        <v>F0</v>
      </c>
      <c r="M725" s="17" t="str">
        <f t="shared" ca="1" si="158"/>
        <v>C2</v>
      </c>
      <c r="N725" s="17" t="str">
        <f t="shared" ca="1" si="159"/>
        <v>C2</v>
      </c>
    </row>
    <row r="726" spans="1:14" s="188" customFormat="1" ht="30.2" customHeight="1" x14ac:dyDescent="0.2">
      <c r="A726" s="209" t="s">
        <v>459</v>
      </c>
      <c r="B726" s="195" t="s">
        <v>1805</v>
      </c>
      <c r="C726" s="196" t="s">
        <v>400</v>
      </c>
      <c r="D726" s="197" t="s">
        <v>6</v>
      </c>
      <c r="E726" s="198" t="s">
        <v>178</v>
      </c>
      <c r="F726" s="199">
        <v>5</v>
      </c>
      <c r="G726" s="200"/>
      <c r="H726" s="201">
        <f t="shared" si="162"/>
        <v>0</v>
      </c>
      <c r="I726" s="24" t="str">
        <f t="shared" ca="1" si="156"/>
        <v/>
      </c>
      <c r="J726" s="15" t="str">
        <f t="shared" si="160"/>
        <v>B125Supply of Precast Sidewalk BlocksCW 3235-R9m²</v>
      </c>
      <c r="K726" s="16">
        <f>MATCH(J726,'Pay Items'!$K$1:$K$647,0)</f>
        <v>195</v>
      </c>
      <c r="L726" s="17" t="str">
        <f t="shared" ca="1" si="157"/>
        <v>F0</v>
      </c>
      <c r="M726" s="17" t="str">
        <f t="shared" ca="1" si="158"/>
        <v>C2</v>
      </c>
      <c r="N726" s="17" t="str">
        <f t="shared" ca="1" si="159"/>
        <v>C2</v>
      </c>
    </row>
    <row r="727" spans="1:14" s="188" customFormat="1" ht="30.2" customHeight="1" x14ac:dyDescent="0.2">
      <c r="A727" s="209" t="s">
        <v>599</v>
      </c>
      <c r="B727" s="195" t="s">
        <v>1806</v>
      </c>
      <c r="C727" s="196" t="s">
        <v>589</v>
      </c>
      <c r="D727" s="197" t="s">
        <v>6</v>
      </c>
      <c r="E727" s="198" t="s">
        <v>178</v>
      </c>
      <c r="F727" s="199">
        <v>5</v>
      </c>
      <c r="G727" s="200"/>
      <c r="H727" s="201">
        <f t="shared" si="162"/>
        <v>0</v>
      </c>
      <c r="I727" s="24" t="str">
        <f t="shared" ca="1" si="156"/>
        <v/>
      </c>
      <c r="J727" s="15" t="str">
        <f t="shared" si="160"/>
        <v>B125ARemoval of Precast Sidewalk BlocksCW 3235-R9m²</v>
      </c>
      <c r="K727" s="16">
        <f>MATCH(J727,'Pay Items'!$K$1:$K$647,0)</f>
        <v>196</v>
      </c>
      <c r="L727" s="17" t="str">
        <f t="shared" ca="1" si="157"/>
        <v>F0</v>
      </c>
      <c r="M727" s="17" t="str">
        <f t="shared" ca="1" si="158"/>
        <v>C2</v>
      </c>
      <c r="N727" s="17" t="str">
        <f t="shared" ca="1" si="159"/>
        <v>C2</v>
      </c>
    </row>
    <row r="728" spans="1:14" s="188" customFormat="1" ht="30.2" customHeight="1" x14ac:dyDescent="0.2">
      <c r="A728" s="209" t="s">
        <v>797</v>
      </c>
      <c r="B728" s="195" t="s">
        <v>1807</v>
      </c>
      <c r="C728" s="196" t="s">
        <v>327</v>
      </c>
      <c r="D728" s="197" t="s">
        <v>900</v>
      </c>
      <c r="E728" s="198"/>
      <c r="F728" s="192" t="s">
        <v>173</v>
      </c>
      <c r="G728" s="193"/>
      <c r="H728" s="193"/>
      <c r="I728" s="24" t="str">
        <f t="shared" ca="1" si="156"/>
        <v>LOCKED</v>
      </c>
      <c r="J728" s="15" t="str">
        <f t="shared" si="160"/>
        <v>B126rConcrete Curb RemovalCW 3240-R10</v>
      </c>
      <c r="K728" s="16">
        <f>MATCH(J728,'Pay Items'!$K$1:$K$647,0)</f>
        <v>197</v>
      </c>
      <c r="L728" s="17" t="str">
        <f t="shared" ca="1" si="157"/>
        <v>G</v>
      </c>
      <c r="M728" s="17" t="str">
        <f t="shared" ca="1" si="158"/>
        <v>C2</v>
      </c>
      <c r="N728" s="17" t="str">
        <f t="shared" ca="1" si="159"/>
        <v>C2</v>
      </c>
    </row>
    <row r="729" spans="1:14" s="188" customFormat="1" ht="30.2" customHeight="1" x14ac:dyDescent="0.2">
      <c r="A729" s="209" t="s">
        <v>1123</v>
      </c>
      <c r="B729" s="203" t="s">
        <v>338</v>
      </c>
      <c r="C729" s="196" t="s">
        <v>948</v>
      </c>
      <c r="D729" s="197" t="s">
        <v>173</v>
      </c>
      <c r="E729" s="198" t="s">
        <v>182</v>
      </c>
      <c r="F729" s="199">
        <v>40</v>
      </c>
      <c r="G729" s="200"/>
      <c r="H729" s="201">
        <f t="shared" ref="H729:H731" si="163">ROUND(G729*F729,2)</f>
        <v>0</v>
      </c>
      <c r="I729" s="24" t="str">
        <f t="shared" ca="1" si="156"/>
        <v/>
      </c>
      <c r="J729" s="15" t="str">
        <f t="shared" si="160"/>
        <v>B127rABarrier Integralm</v>
      </c>
      <c r="K729" s="16">
        <f>MATCH(J729,'Pay Items'!$K$1:$K$647,0)</f>
        <v>199</v>
      </c>
      <c r="L729" s="17" t="str">
        <f t="shared" ca="1" si="157"/>
        <v>F0</v>
      </c>
      <c r="M729" s="17" t="str">
        <f t="shared" ca="1" si="158"/>
        <v>C2</v>
      </c>
      <c r="N729" s="17" t="str">
        <f t="shared" ca="1" si="159"/>
        <v>C2</v>
      </c>
    </row>
    <row r="730" spans="1:14" s="188" customFormat="1" ht="30.2" customHeight="1" x14ac:dyDescent="0.2">
      <c r="A730" s="209" t="s">
        <v>802</v>
      </c>
      <c r="B730" s="203" t="s">
        <v>339</v>
      </c>
      <c r="C730" s="196" t="s">
        <v>390</v>
      </c>
      <c r="D730" s="197" t="s">
        <v>334</v>
      </c>
      <c r="E730" s="198" t="s">
        <v>182</v>
      </c>
      <c r="F730" s="199">
        <v>135</v>
      </c>
      <c r="G730" s="200"/>
      <c r="H730" s="201">
        <f t="shared" si="163"/>
        <v>0</v>
      </c>
      <c r="I730" s="24" t="str">
        <f t="shared" ca="1" si="156"/>
        <v/>
      </c>
      <c r="J730" s="15" t="str">
        <f t="shared" si="160"/>
        <v>B131rLip CurbSD-202Cm</v>
      </c>
      <c r="K730" s="16">
        <f>MATCH(J730,'Pay Items'!$K$1:$K$647,0)</f>
        <v>204</v>
      </c>
      <c r="L730" s="17" t="str">
        <f t="shared" ca="1" si="157"/>
        <v>F0</v>
      </c>
      <c r="M730" s="17" t="str">
        <f t="shared" ca="1" si="158"/>
        <v>C2</v>
      </c>
      <c r="N730" s="17" t="str">
        <f t="shared" ca="1" si="159"/>
        <v>C2</v>
      </c>
    </row>
    <row r="731" spans="1:14" s="188" customFormat="1" ht="30.2" customHeight="1" x14ac:dyDescent="0.2">
      <c r="A731" s="209" t="s">
        <v>804</v>
      </c>
      <c r="B731" s="203" t="s">
        <v>340</v>
      </c>
      <c r="C731" s="196" t="s">
        <v>674</v>
      </c>
      <c r="D731" s="197" t="s">
        <v>173</v>
      </c>
      <c r="E731" s="198" t="s">
        <v>182</v>
      </c>
      <c r="F731" s="199">
        <v>10</v>
      </c>
      <c r="G731" s="200"/>
      <c r="H731" s="201">
        <f t="shared" si="163"/>
        <v>0</v>
      </c>
      <c r="I731" s="24" t="str">
        <f t="shared" ca="1" si="156"/>
        <v/>
      </c>
      <c r="J731" s="15" t="str">
        <f t="shared" si="160"/>
        <v>B132rCurb Rampm</v>
      </c>
      <c r="K731" s="16">
        <f>MATCH(J731,'Pay Items'!$K$1:$K$647,0)</f>
        <v>205</v>
      </c>
      <c r="L731" s="17" t="str">
        <f t="shared" ca="1" si="157"/>
        <v>F0</v>
      </c>
      <c r="M731" s="17" t="str">
        <f t="shared" ca="1" si="158"/>
        <v>C2</v>
      </c>
      <c r="N731" s="17" t="str">
        <f t="shared" ca="1" si="159"/>
        <v>C2</v>
      </c>
    </row>
    <row r="732" spans="1:14" s="188" customFormat="1" ht="30.2" customHeight="1" x14ac:dyDescent="0.2">
      <c r="A732" s="209" t="s">
        <v>807</v>
      </c>
      <c r="B732" s="195" t="s">
        <v>1808</v>
      </c>
      <c r="C732" s="196" t="s">
        <v>329</v>
      </c>
      <c r="D732" s="197" t="s">
        <v>2143</v>
      </c>
      <c r="E732" s="198"/>
      <c r="F732" s="192" t="s">
        <v>173</v>
      </c>
      <c r="G732" s="193"/>
      <c r="H732" s="193"/>
      <c r="I732" s="24" t="str">
        <f t="shared" ca="1" si="156"/>
        <v>LOCKED</v>
      </c>
      <c r="J732" s="15" t="str">
        <f t="shared" si="160"/>
        <v>B135iConcrete Curb InstallationCW 3240-R10, E15</v>
      </c>
      <c r="K732" s="16" t="e">
        <f>MATCH(J732,'Pay Items'!$K$1:$K$647,0)</f>
        <v>#N/A</v>
      </c>
      <c r="L732" s="17" t="str">
        <f t="shared" ca="1" si="157"/>
        <v>G</v>
      </c>
      <c r="M732" s="17" t="str">
        <f t="shared" ca="1" si="158"/>
        <v>C2</v>
      </c>
      <c r="N732" s="17" t="str">
        <f t="shared" ca="1" si="159"/>
        <v>C2</v>
      </c>
    </row>
    <row r="733" spans="1:14" s="188" customFormat="1" ht="39.950000000000003" customHeight="1" x14ac:dyDescent="0.2">
      <c r="A733" s="209" t="s">
        <v>1133</v>
      </c>
      <c r="B733" s="203" t="s">
        <v>338</v>
      </c>
      <c r="C733" s="196" t="s">
        <v>1618</v>
      </c>
      <c r="D733" s="197" t="s">
        <v>386</v>
      </c>
      <c r="E733" s="198" t="s">
        <v>182</v>
      </c>
      <c r="F733" s="199">
        <v>40</v>
      </c>
      <c r="G733" s="200"/>
      <c r="H733" s="201">
        <f t="shared" ref="H733:H737" si="164">ROUND(G733*F733,2)</f>
        <v>0</v>
      </c>
      <c r="I733" s="24" t="str">
        <f t="shared" ca="1" si="156"/>
        <v/>
      </c>
      <c r="J733" s="15" t="str">
        <f t="shared" si="160"/>
        <v>B139iAType 2 Concrete Modified Barrier (150 mm reveal ht, Dowelled)SD-203Bm</v>
      </c>
      <c r="K733" s="16" t="e">
        <f>MATCH(J733,'Pay Items'!$K$1:$K$647,0)</f>
        <v>#N/A</v>
      </c>
      <c r="L733" s="17" t="str">
        <f t="shared" ca="1" si="157"/>
        <v>F0</v>
      </c>
      <c r="M733" s="17" t="str">
        <f t="shared" ca="1" si="158"/>
        <v>C2</v>
      </c>
      <c r="N733" s="17" t="str">
        <f t="shared" ca="1" si="159"/>
        <v>C2</v>
      </c>
    </row>
    <row r="734" spans="1:14" s="188" customFormat="1" ht="39.950000000000003" customHeight="1" x14ac:dyDescent="0.2">
      <c r="A734" s="209" t="s">
        <v>822</v>
      </c>
      <c r="B734" s="203" t="s">
        <v>339</v>
      </c>
      <c r="C734" s="196" t="s">
        <v>1619</v>
      </c>
      <c r="D734" s="197" t="s">
        <v>333</v>
      </c>
      <c r="E734" s="198" t="s">
        <v>182</v>
      </c>
      <c r="F734" s="199">
        <v>40</v>
      </c>
      <c r="G734" s="200"/>
      <c r="H734" s="201">
        <f t="shared" si="164"/>
        <v>0</v>
      </c>
      <c r="I734" s="24" t="str">
        <f t="shared" ca="1" si="156"/>
        <v/>
      </c>
      <c r="J734" s="15" t="str">
        <f t="shared" si="160"/>
        <v>B148iType 2 Concrete Lip Curb (40 mm reveal ht, Integral)SD-202Bm</v>
      </c>
      <c r="K734" s="16" t="e">
        <f>MATCH(J734,'Pay Items'!$K$1:$K$647,0)</f>
        <v>#N/A</v>
      </c>
      <c r="L734" s="17" t="str">
        <f t="shared" ca="1" si="157"/>
        <v>F0</v>
      </c>
      <c r="M734" s="17" t="str">
        <f t="shared" ca="1" si="158"/>
        <v>C2</v>
      </c>
      <c r="N734" s="17" t="str">
        <f t="shared" ca="1" si="159"/>
        <v>C2</v>
      </c>
    </row>
    <row r="735" spans="1:14" s="188" customFormat="1" ht="39.950000000000003" customHeight="1" x14ac:dyDescent="0.2">
      <c r="A735" s="209" t="s">
        <v>1142</v>
      </c>
      <c r="B735" s="203" t="s">
        <v>340</v>
      </c>
      <c r="C735" s="196" t="s">
        <v>1620</v>
      </c>
      <c r="D735" s="197" t="s">
        <v>334</v>
      </c>
      <c r="E735" s="198" t="s">
        <v>182</v>
      </c>
      <c r="F735" s="199">
        <v>95</v>
      </c>
      <c r="G735" s="200"/>
      <c r="H735" s="201">
        <f t="shared" si="164"/>
        <v>0</v>
      </c>
      <c r="I735" s="24" t="str">
        <f t="shared" ca="1" si="156"/>
        <v/>
      </c>
      <c r="J735" s="15" t="str">
        <f t="shared" si="160"/>
        <v>B149iAType 2 Concrete Modified Lip Curb (75 mm reveal ht, Dowelled)SD-202Cm</v>
      </c>
      <c r="K735" s="16" t="e">
        <f>MATCH(J735,'Pay Items'!$K$1:$K$647,0)</f>
        <v>#N/A</v>
      </c>
      <c r="L735" s="17" t="str">
        <f t="shared" ca="1" si="157"/>
        <v>F0</v>
      </c>
      <c r="M735" s="17" t="str">
        <f t="shared" ca="1" si="158"/>
        <v>C2</v>
      </c>
      <c r="N735" s="17" t="str">
        <f t="shared" ca="1" si="159"/>
        <v>C2</v>
      </c>
    </row>
    <row r="736" spans="1:14" s="188" customFormat="1" ht="39.950000000000003" customHeight="1" x14ac:dyDescent="0.2">
      <c r="A736" s="209" t="s">
        <v>923</v>
      </c>
      <c r="B736" s="203" t="s">
        <v>341</v>
      </c>
      <c r="C736" s="196" t="s">
        <v>1662</v>
      </c>
      <c r="D736" s="197" t="s">
        <v>355</v>
      </c>
      <c r="E736" s="198" t="s">
        <v>182</v>
      </c>
      <c r="F736" s="199">
        <v>10</v>
      </c>
      <c r="G736" s="200"/>
      <c r="H736" s="201">
        <f t="shared" si="164"/>
        <v>0</v>
      </c>
      <c r="I736" s="24" t="str">
        <f t="shared" ca="1" si="156"/>
        <v/>
      </c>
      <c r="J736" s="15" t="str">
        <f t="shared" si="160"/>
        <v>B150iAType 2 Concrete Curb Ramp (8-12 mm reveal ht, Monolithic)SD-229A,B,Cm</v>
      </c>
      <c r="K736" s="16" t="e">
        <f>MATCH(J736,'Pay Items'!$K$1:$K$647,0)</f>
        <v>#N/A</v>
      </c>
      <c r="L736" s="17" t="str">
        <f t="shared" ca="1" si="157"/>
        <v>F0</v>
      </c>
      <c r="M736" s="17" t="str">
        <f t="shared" ca="1" si="158"/>
        <v>C2</v>
      </c>
      <c r="N736" s="17" t="str">
        <f t="shared" ca="1" si="159"/>
        <v>C2</v>
      </c>
    </row>
    <row r="737" spans="1:14" s="188" customFormat="1" ht="45" customHeight="1" x14ac:dyDescent="0.2">
      <c r="A737" s="209" t="s">
        <v>461</v>
      </c>
      <c r="B737" s="195" t="s">
        <v>1809</v>
      </c>
      <c r="C737" s="196" t="s">
        <v>165</v>
      </c>
      <c r="D737" s="197" t="s">
        <v>714</v>
      </c>
      <c r="E737" s="198" t="s">
        <v>178</v>
      </c>
      <c r="F737" s="199">
        <v>5</v>
      </c>
      <c r="G737" s="200"/>
      <c r="H737" s="201">
        <f t="shared" si="164"/>
        <v>0</v>
      </c>
      <c r="I737" s="24" t="str">
        <f t="shared" ca="1" si="156"/>
        <v/>
      </c>
      <c r="J737" s="15" t="str">
        <f t="shared" si="160"/>
        <v>B189Regrading Existing Interlocking Paving StonesCW 3330-R5m²</v>
      </c>
      <c r="K737" s="16">
        <f>MATCH(J737,'Pay Items'!$K$1:$K$647,0)</f>
        <v>304</v>
      </c>
      <c r="L737" s="17" t="str">
        <f t="shared" ca="1" si="157"/>
        <v>F0</v>
      </c>
      <c r="M737" s="17" t="str">
        <f t="shared" ca="1" si="158"/>
        <v>C2</v>
      </c>
      <c r="N737" s="17" t="str">
        <f t="shared" ca="1" si="159"/>
        <v>C2</v>
      </c>
    </row>
    <row r="738" spans="1:14" s="188" customFormat="1" ht="30.2" customHeight="1" x14ac:dyDescent="0.2">
      <c r="A738" s="209" t="s">
        <v>462</v>
      </c>
      <c r="B738" s="195" t="s">
        <v>1810</v>
      </c>
      <c r="C738" s="196" t="s">
        <v>350</v>
      </c>
      <c r="D738" s="197" t="s">
        <v>2144</v>
      </c>
      <c r="E738" s="198"/>
      <c r="F738" s="192" t="s">
        <v>173</v>
      </c>
      <c r="G738" s="193"/>
      <c r="H738" s="193"/>
      <c r="I738" s="24" t="str">
        <f t="shared" ca="1" si="156"/>
        <v>LOCKED</v>
      </c>
      <c r="J738" s="15" t="str">
        <f t="shared" si="160"/>
        <v>B190Construction of Asphaltic Concrete OverlayCW 3410-R12, E11</v>
      </c>
      <c r="K738" s="16" t="e">
        <f>MATCH(J738,'Pay Items'!$K$1:$K$647,0)</f>
        <v>#N/A</v>
      </c>
      <c r="L738" s="17" t="str">
        <f t="shared" ca="1" si="157"/>
        <v>G</v>
      </c>
      <c r="M738" s="17" t="str">
        <f t="shared" ca="1" si="158"/>
        <v>C2</v>
      </c>
      <c r="N738" s="17" t="str">
        <f t="shared" ca="1" si="159"/>
        <v>C2</v>
      </c>
    </row>
    <row r="739" spans="1:14" s="188" customFormat="1" ht="30.2" customHeight="1" x14ac:dyDescent="0.2">
      <c r="A739" s="209" t="s">
        <v>463</v>
      </c>
      <c r="B739" s="203" t="s">
        <v>338</v>
      </c>
      <c r="C739" s="196" t="s">
        <v>351</v>
      </c>
      <c r="D739" s="197"/>
      <c r="E739" s="198"/>
      <c r="F739" s="192" t="s">
        <v>173</v>
      </c>
      <c r="G739" s="193"/>
      <c r="H739" s="193"/>
      <c r="I739" s="24" t="str">
        <f t="shared" ca="1" si="156"/>
        <v>LOCKED</v>
      </c>
      <c r="J739" s="15" t="str">
        <f t="shared" si="160"/>
        <v>B191Main Line Paving</v>
      </c>
      <c r="K739" s="16">
        <f>MATCH(J739,'Pay Items'!$K$1:$K$647,0)</f>
        <v>306</v>
      </c>
      <c r="L739" s="17" t="str">
        <f t="shared" ca="1" si="157"/>
        <v>G</v>
      </c>
      <c r="M739" s="17" t="str">
        <f t="shared" ca="1" si="158"/>
        <v>C2</v>
      </c>
      <c r="N739" s="17" t="str">
        <f t="shared" ca="1" si="159"/>
        <v>C2</v>
      </c>
    </row>
    <row r="740" spans="1:14" s="188" customFormat="1" ht="30.2" customHeight="1" x14ac:dyDescent="0.2">
      <c r="A740" s="209" t="s">
        <v>1565</v>
      </c>
      <c r="B740" s="211" t="s">
        <v>684</v>
      </c>
      <c r="C740" s="196" t="s">
        <v>1566</v>
      </c>
      <c r="D740" s="197"/>
      <c r="E740" s="198" t="s">
        <v>180</v>
      </c>
      <c r="F740" s="199">
        <v>110</v>
      </c>
      <c r="G740" s="200"/>
      <c r="H740" s="201">
        <f>ROUND(G740*F740,2)</f>
        <v>0</v>
      </c>
      <c r="I740" s="24" t="str">
        <f t="shared" ca="1" si="156"/>
        <v/>
      </c>
      <c r="J740" s="15" t="str">
        <f t="shared" si="160"/>
        <v>B193AType MS1tonne</v>
      </c>
      <c r="K740" s="16">
        <f>MATCH(J740,'Pay Items'!$K$1:$K$647,0)</f>
        <v>309</v>
      </c>
      <c r="L740" s="17" t="str">
        <f t="shared" ca="1" si="157"/>
        <v>F0</v>
      </c>
      <c r="M740" s="17" t="str">
        <f t="shared" ca="1" si="158"/>
        <v>C2</v>
      </c>
      <c r="N740" s="17" t="str">
        <f t="shared" ca="1" si="159"/>
        <v>C2</v>
      </c>
    </row>
    <row r="741" spans="1:14" s="188" customFormat="1" ht="30.2" customHeight="1" x14ac:dyDescent="0.2">
      <c r="A741" s="209" t="s">
        <v>466</v>
      </c>
      <c r="B741" s="203" t="s">
        <v>339</v>
      </c>
      <c r="C741" s="196" t="s">
        <v>352</v>
      </c>
      <c r="D741" s="197"/>
      <c r="E741" s="198"/>
      <c r="F741" s="192" t="s">
        <v>173</v>
      </c>
      <c r="G741" s="193"/>
      <c r="H741" s="193"/>
      <c r="I741" s="24" t="str">
        <f t="shared" ca="1" si="156"/>
        <v>LOCKED</v>
      </c>
      <c r="J741" s="15" t="str">
        <f t="shared" si="160"/>
        <v>B194Tie-ins and Approaches</v>
      </c>
      <c r="K741" s="16">
        <f>MATCH(J741,'Pay Items'!$K$1:$K$647,0)</f>
        <v>311</v>
      </c>
      <c r="L741" s="17" t="str">
        <f t="shared" ca="1" si="157"/>
        <v>G</v>
      </c>
      <c r="M741" s="17" t="str">
        <f t="shared" ca="1" si="158"/>
        <v>C2</v>
      </c>
      <c r="N741" s="17" t="str">
        <f t="shared" ca="1" si="159"/>
        <v>C2</v>
      </c>
    </row>
    <row r="742" spans="1:14" s="188" customFormat="1" ht="30.2" customHeight="1" x14ac:dyDescent="0.2">
      <c r="A742" s="209" t="s">
        <v>1569</v>
      </c>
      <c r="B742" s="211" t="s">
        <v>684</v>
      </c>
      <c r="C742" s="196" t="s">
        <v>1566</v>
      </c>
      <c r="D742" s="197"/>
      <c r="E742" s="198" t="s">
        <v>180</v>
      </c>
      <c r="F742" s="199">
        <v>20</v>
      </c>
      <c r="G742" s="200"/>
      <c r="H742" s="201">
        <f t="shared" ref="H742:H745" si="165">ROUND(G742*F742,2)</f>
        <v>0</v>
      </c>
      <c r="I742" s="24" t="str">
        <f t="shared" ca="1" si="156"/>
        <v/>
      </c>
      <c r="J742" s="15" t="str">
        <f t="shared" si="160"/>
        <v>B195AType MS1tonne</v>
      </c>
      <c r="K742" s="16">
        <f>MATCH(J742,'Pay Items'!$K$1:$K$647,0)</f>
        <v>313</v>
      </c>
      <c r="L742" s="17" t="str">
        <f t="shared" ca="1" si="157"/>
        <v>F0</v>
      </c>
      <c r="M742" s="17" t="str">
        <f t="shared" ca="1" si="158"/>
        <v>C2</v>
      </c>
      <c r="N742" s="17" t="str">
        <f t="shared" ca="1" si="159"/>
        <v>C2</v>
      </c>
    </row>
    <row r="743" spans="1:14" s="188" customFormat="1" ht="30.2" customHeight="1" x14ac:dyDescent="0.2">
      <c r="A743" s="209" t="s">
        <v>557</v>
      </c>
      <c r="B743" s="195" t="s">
        <v>1811</v>
      </c>
      <c r="C743" s="196" t="s">
        <v>1270</v>
      </c>
      <c r="D743" s="197" t="s">
        <v>1400</v>
      </c>
      <c r="E743" s="198"/>
      <c r="F743" s="192" t="s">
        <v>173</v>
      </c>
      <c r="G743" s="193"/>
      <c r="H743" s="193"/>
      <c r="I743" s="24" t="str">
        <f t="shared" ca="1" si="156"/>
        <v>LOCKED</v>
      </c>
      <c r="J743" s="15" t="str">
        <f t="shared" si="160"/>
        <v>B206Supply and Install Pavement Repair FabricCW 3140-R1</v>
      </c>
      <c r="K743" s="16">
        <f>MATCH(J743,'Pay Items'!$K$1:$K$647,0)</f>
        <v>325</v>
      </c>
      <c r="L743" s="17" t="str">
        <f t="shared" ca="1" si="157"/>
        <v>G</v>
      </c>
      <c r="M743" s="17" t="str">
        <f t="shared" ca="1" si="158"/>
        <v>C2</v>
      </c>
      <c r="N743" s="17" t="str">
        <f t="shared" ca="1" si="159"/>
        <v>C2</v>
      </c>
    </row>
    <row r="744" spans="1:14" s="188" customFormat="1" ht="30.2" customHeight="1" x14ac:dyDescent="0.2">
      <c r="A744" s="209" t="s">
        <v>1266</v>
      </c>
      <c r="B744" s="203" t="s">
        <v>338</v>
      </c>
      <c r="C744" s="196" t="s">
        <v>1268</v>
      </c>
      <c r="D744" s="197"/>
      <c r="E744" s="198" t="s">
        <v>178</v>
      </c>
      <c r="F744" s="212">
        <v>150</v>
      </c>
      <c r="G744" s="200"/>
      <c r="H744" s="201">
        <f t="shared" si="165"/>
        <v>0</v>
      </c>
      <c r="I744" s="24" t="str">
        <f t="shared" ca="1" si="156"/>
        <v/>
      </c>
      <c r="J744" s="15" t="str">
        <f t="shared" si="160"/>
        <v>B206AType Am²</v>
      </c>
      <c r="K744" s="16">
        <f>MATCH(J744,'Pay Items'!$K$1:$K$647,0)</f>
        <v>326</v>
      </c>
      <c r="L744" s="17" t="str">
        <f t="shared" ca="1" si="157"/>
        <v>F0</v>
      </c>
      <c r="M744" s="17" t="str">
        <f t="shared" ca="1" si="158"/>
        <v>C2</v>
      </c>
      <c r="N744" s="17" t="str">
        <f t="shared" ca="1" si="159"/>
        <v>C2</v>
      </c>
    </row>
    <row r="745" spans="1:14" s="188" customFormat="1" ht="30.2" customHeight="1" x14ac:dyDescent="0.2">
      <c r="A745" s="209" t="s">
        <v>857</v>
      </c>
      <c r="B745" s="195" t="s">
        <v>1812</v>
      </c>
      <c r="C745" s="196" t="s">
        <v>891</v>
      </c>
      <c r="D745" s="197" t="s">
        <v>942</v>
      </c>
      <c r="E745" s="198" t="s">
        <v>181</v>
      </c>
      <c r="F745" s="212">
        <v>4</v>
      </c>
      <c r="G745" s="200"/>
      <c r="H745" s="201">
        <f t="shared" si="165"/>
        <v>0</v>
      </c>
      <c r="I745" s="24" t="str">
        <f t="shared" ca="1" si="156"/>
        <v/>
      </c>
      <c r="J745" s="15" t="str">
        <f t="shared" si="160"/>
        <v>B219Detectable Warning Surface TilesCW 3326-R3each</v>
      </c>
      <c r="K745" s="16">
        <f>MATCH(J745,'Pay Items'!$K$1:$K$647,0)</f>
        <v>331</v>
      </c>
      <c r="L745" s="17" t="str">
        <f t="shared" ca="1" si="157"/>
        <v>F0</v>
      </c>
      <c r="M745" s="17" t="str">
        <f t="shared" ca="1" si="158"/>
        <v>C2</v>
      </c>
      <c r="N745" s="17" t="str">
        <f t="shared" ca="1" si="159"/>
        <v>C2</v>
      </c>
    </row>
    <row r="746" spans="1:14" s="188" customFormat="1" ht="30.2" customHeight="1" x14ac:dyDescent="0.2">
      <c r="A746" s="182"/>
      <c r="B746" s="213"/>
      <c r="C746" s="206" t="s">
        <v>199</v>
      </c>
      <c r="D746" s="207"/>
      <c r="E746" s="214"/>
      <c r="F746" s="192" t="s">
        <v>173</v>
      </c>
      <c r="G746" s="193"/>
      <c r="H746" s="193"/>
      <c r="I746" s="24" t="str">
        <f t="shared" ca="1" si="156"/>
        <v>LOCKED</v>
      </c>
      <c r="J746" s="15" t="str">
        <f t="shared" si="160"/>
        <v>JOINT AND CRACK SEALING</v>
      </c>
      <c r="K746" s="16">
        <f>MATCH(J746,'Pay Items'!$K$1:$K$647,0)</f>
        <v>434</v>
      </c>
      <c r="L746" s="17" t="str">
        <f t="shared" ca="1" si="157"/>
        <v>G</v>
      </c>
      <c r="M746" s="17" t="str">
        <f t="shared" ca="1" si="158"/>
        <v>C2</v>
      </c>
      <c r="N746" s="17" t="str">
        <f t="shared" ca="1" si="159"/>
        <v>C2</v>
      </c>
    </row>
    <row r="747" spans="1:14" s="188" customFormat="1" ht="30.2" customHeight="1" x14ac:dyDescent="0.2">
      <c r="A747" s="194" t="s">
        <v>533</v>
      </c>
      <c r="B747" s="195" t="s">
        <v>1813</v>
      </c>
      <c r="C747" s="196" t="s">
        <v>98</v>
      </c>
      <c r="D747" s="197" t="s">
        <v>718</v>
      </c>
      <c r="E747" s="198" t="s">
        <v>182</v>
      </c>
      <c r="F747" s="212">
        <v>280</v>
      </c>
      <c r="G747" s="200"/>
      <c r="H747" s="201">
        <f>ROUND(G747*F747,2)</f>
        <v>0</v>
      </c>
      <c r="I747" s="24" t="str">
        <f t="shared" ca="1" si="156"/>
        <v/>
      </c>
      <c r="J747" s="15" t="str">
        <f t="shared" si="160"/>
        <v>D006Reflective Crack MaintenanceCW 3250-R7m</v>
      </c>
      <c r="K747" s="16">
        <f>MATCH(J747,'Pay Items'!$K$1:$K$647,0)</f>
        <v>440</v>
      </c>
      <c r="L747" s="17" t="str">
        <f t="shared" ca="1" si="157"/>
        <v>F0</v>
      </c>
      <c r="M747" s="17" t="str">
        <f t="shared" ca="1" si="158"/>
        <v>C2</v>
      </c>
      <c r="N747" s="17" t="str">
        <f t="shared" ca="1" si="159"/>
        <v>C2</v>
      </c>
    </row>
    <row r="748" spans="1:14" s="188" customFormat="1" ht="39.950000000000003" customHeight="1" x14ac:dyDescent="0.2">
      <c r="A748" s="182"/>
      <c r="B748" s="213"/>
      <c r="C748" s="206" t="s">
        <v>200</v>
      </c>
      <c r="D748" s="207"/>
      <c r="E748" s="214"/>
      <c r="F748" s="192" t="s">
        <v>173</v>
      </c>
      <c r="G748" s="193"/>
      <c r="H748" s="193"/>
      <c r="I748" s="24" t="str">
        <f t="shared" ca="1" si="156"/>
        <v>LOCKED</v>
      </c>
      <c r="J748" s="15" t="str">
        <f t="shared" si="160"/>
        <v>ASSOCIATED DRAINAGE AND UNDERGROUND WORKS</v>
      </c>
      <c r="K748" s="16">
        <f>MATCH(J748,'Pay Items'!$K$1:$K$647,0)</f>
        <v>442</v>
      </c>
      <c r="L748" s="17" t="str">
        <f t="shared" ca="1" si="157"/>
        <v>G</v>
      </c>
      <c r="M748" s="17" t="str">
        <f t="shared" ca="1" si="158"/>
        <v>C2</v>
      </c>
      <c r="N748" s="17" t="str">
        <f t="shared" ca="1" si="159"/>
        <v>C2</v>
      </c>
    </row>
    <row r="749" spans="1:14" s="188" customFormat="1" ht="30.2" customHeight="1" x14ac:dyDescent="0.2">
      <c r="A749" s="194" t="s">
        <v>224</v>
      </c>
      <c r="B749" s="195" t="s">
        <v>1814</v>
      </c>
      <c r="C749" s="196" t="s">
        <v>402</v>
      </c>
      <c r="D749" s="197" t="s">
        <v>2145</v>
      </c>
      <c r="E749" s="198"/>
      <c r="F749" s="192" t="s">
        <v>173</v>
      </c>
      <c r="G749" s="193"/>
      <c r="H749" s="193"/>
      <c r="I749" s="24" t="str">
        <f t="shared" ca="1" si="156"/>
        <v>LOCKED</v>
      </c>
      <c r="J749" s="15" t="str">
        <f t="shared" si="160"/>
        <v>E003Catch BasinCW 2130-R12, E17</v>
      </c>
      <c r="K749" s="16" t="e">
        <f>MATCH(J749,'Pay Items'!$K$1:$K$647,0)</f>
        <v>#N/A</v>
      </c>
      <c r="L749" s="17" t="str">
        <f t="shared" ca="1" si="157"/>
        <v>G</v>
      </c>
      <c r="M749" s="17" t="str">
        <f t="shared" ca="1" si="158"/>
        <v>C2</v>
      </c>
      <c r="N749" s="17" t="str">
        <f t="shared" ca="1" si="159"/>
        <v>C2</v>
      </c>
    </row>
    <row r="750" spans="1:14" s="188" customFormat="1" ht="30.2" customHeight="1" x14ac:dyDescent="0.2">
      <c r="A750" s="194" t="s">
        <v>225</v>
      </c>
      <c r="B750" s="203" t="s">
        <v>338</v>
      </c>
      <c r="C750" s="196" t="s">
        <v>964</v>
      </c>
      <c r="D750" s="197"/>
      <c r="E750" s="198" t="s">
        <v>181</v>
      </c>
      <c r="F750" s="212">
        <v>2</v>
      </c>
      <c r="G750" s="200"/>
      <c r="H750" s="201">
        <f>ROUND(G750*F750,2)</f>
        <v>0</v>
      </c>
      <c r="I750" s="24" t="str">
        <f t="shared" ca="1" si="156"/>
        <v/>
      </c>
      <c r="J750" s="15" t="str">
        <f t="shared" si="160"/>
        <v>E004SD-024, 1200 mm deepeach</v>
      </c>
      <c r="K750" s="16">
        <f>MATCH(J750,'Pay Items'!$K$1:$K$647,0)</f>
        <v>444</v>
      </c>
      <c r="L750" s="17" t="str">
        <f t="shared" ca="1" si="157"/>
        <v>F0</v>
      </c>
      <c r="M750" s="17" t="str">
        <f t="shared" ca="1" si="158"/>
        <v>C2</v>
      </c>
      <c r="N750" s="17" t="str">
        <f t="shared" ca="1" si="159"/>
        <v>C2</v>
      </c>
    </row>
    <row r="751" spans="1:14" s="188" customFormat="1" ht="30.2" customHeight="1" x14ac:dyDescent="0.2">
      <c r="A751" s="194" t="s">
        <v>229</v>
      </c>
      <c r="B751" s="195" t="s">
        <v>1815</v>
      </c>
      <c r="C751" s="196" t="s">
        <v>407</v>
      </c>
      <c r="D751" s="197" t="s">
        <v>11</v>
      </c>
      <c r="E751" s="198"/>
      <c r="F751" s="192" t="s">
        <v>173</v>
      </c>
      <c r="G751" s="193"/>
      <c r="H751" s="193"/>
      <c r="I751" s="24" t="str">
        <f t="shared" ca="1" si="156"/>
        <v>LOCKED</v>
      </c>
      <c r="J751" s="15" t="str">
        <f t="shared" si="160"/>
        <v>E008Sewer ServiceCW 2130-R12</v>
      </c>
      <c r="K751" s="16">
        <f>MATCH(J751,'Pay Items'!$K$1:$K$647,0)</f>
        <v>455</v>
      </c>
      <c r="L751" s="17" t="str">
        <f t="shared" ca="1" si="157"/>
        <v>G</v>
      </c>
      <c r="M751" s="17" t="str">
        <f t="shared" ca="1" si="158"/>
        <v>C2</v>
      </c>
      <c r="N751" s="17" t="str">
        <f t="shared" ca="1" si="159"/>
        <v>C2</v>
      </c>
    </row>
    <row r="752" spans="1:14" s="188" customFormat="1" ht="30.2" customHeight="1" x14ac:dyDescent="0.2">
      <c r="A752" s="194" t="s">
        <v>53</v>
      </c>
      <c r="B752" s="203" t="s">
        <v>338</v>
      </c>
      <c r="C752" s="196" t="s">
        <v>1633</v>
      </c>
      <c r="D752" s="197"/>
      <c r="E752" s="198"/>
      <c r="F752" s="192" t="s">
        <v>173</v>
      </c>
      <c r="G752" s="193"/>
      <c r="H752" s="193"/>
      <c r="I752" s="24" t="str">
        <f t="shared" ca="1" si="156"/>
        <v>LOCKED</v>
      </c>
      <c r="J752" s="15" t="str">
        <f t="shared" si="160"/>
        <v>E009250 mm, PVC</v>
      </c>
      <c r="K752" s="16" t="e">
        <f>MATCH(J752,'Pay Items'!$K$1:$K$647,0)</f>
        <v>#N/A</v>
      </c>
      <c r="L752" s="17" t="str">
        <f t="shared" ca="1" si="157"/>
        <v>G</v>
      </c>
      <c r="M752" s="17" t="str">
        <f t="shared" ca="1" si="158"/>
        <v>C2</v>
      </c>
      <c r="N752" s="17" t="str">
        <f t="shared" ca="1" si="159"/>
        <v>C2</v>
      </c>
    </row>
    <row r="753" spans="1:14" s="188" customFormat="1" ht="39.950000000000003" customHeight="1" x14ac:dyDescent="0.2">
      <c r="A753" s="194" t="s">
        <v>54</v>
      </c>
      <c r="B753" s="211" t="s">
        <v>684</v>
      </c>
      <c r="C753" s="196" t="s">
        <v>1634</v>
      </c>
      <c r="D753" s="197"/>
      <c r="E753" s="198" t="s">
        <v>182</v>
      </c>
      <c r="F753" s="212">
        <v>5</v>
      </c>
      <c r="G753" s="200"/>
      <c r="H753" s="201">
        <f>ROUND(G753*F753,2)</f>
        <v>0</v>
      </c>
      <c r="I753" s="24" t="str">
        <f t="shared" ca="1" si="156"/>
        <v/>
      </c>
      <c r="J753" s="15" t="str">
        <f t="shared" si="160"/>
        <v>E010In a Trench, Class B Sand Bedding, Class 3 Backfillm</v>
      </c>
      <c r="K753" s="16" t="e">
        <f>MATCH(J753,'Pay Items'!$K$1:$K$647,0)</f>
        <v>#N/A</v>
      </c>
      <c r="L753" s="17" t="str">
        <f t="shared" ca="1" si="157"/>
        <v>F0</v>
      </c>
      <c r="M753" s="17" t="str">
        <f t="shared" ca="1" si="158"/>
        <v>C2</v>
      </c>
      <c r="N753" s="17" t="str">
        <f t="shared" ca="1" si="159"/>
        <v>C2</v>
      </c>
    </row>
    <row r="754" spans="1:14" s="188" customFormat="1" ht="30.2" customHeight="1" x14ac:dyDescent="0.2">
      <c r="A754" s="194" t="s">
        <v>67</v>
      </c>
      <c r="B754" s="195" t="s">
        <v>1816</v>
      </c>
      <c r="C754" s="215" t="s">
        <v>1040</v>
      </c>
      <c r="D754" s="216" t="s">
        <v>1041</v>
      </c>
      <c r="E754" s="198"/>
      <c r="F754" s="192" t="s">
        <v>173</v>
      </c>
      <c r="G754" s="193"/>
      <c r="H754" s="193"/>
      <c r="I754" s="24" t="str">
        <f t="shared" ca="1" si="156"/>
        <v>LOCKED</v>
      </c>
      <c r="J754" s="15" t="str">
        <f t="shared" si="160"/>
        <v>E023Frames &amp; CoversCW 3210-R8</v>
      </c>
      <c r="K754" s="16">
        <f>MATCH(J754,'Pay Items'!$K$1:$K$647,0)</f>
        <v>509</v>
      </c>
      <c r="L754" s="17" t="str">
        <f t="shared" ca="1" si="157"/>
        <v>G</v>
      </c>
      <c r="M754" s="17" t="str">
        <f t="shared" ca="1" si="158"/>
        <v>C2</v>
      </c>
      <c r="N754" s="17" t="str">
        <f t="shared" ca="1" si="159"/>
        <v>C2</v>
      </c>
    </row>
    <row r="755" spans="1:14" s="188" customFormat="1" ht="39.950000000000003" customHeight="1" x14ac:dyDescent="0.2">
      <c r="A755" s="194" t="s">
        <v>68</v>
      </c>
      <c r="B755" s="203" t="s">
        <v>338</v>
      </c>
      <c r="C755" s="217" t="s">
        <v>1191</v>
      </c>
      <c r="D755" s="197"/>
      <c r="E755" s="198" t="s">
        <v>181</v>
      </c>
      <c r="F755" s="212">
        <v>1</v>
      </c>
      <c r="G755" s="200"/>
      <c r="H755" s="201">
        <f t="shared" ref="H755:H756" si="166">ROUND(G755*F755,2)</f>
        <v>0</v>
      </c>
      <c r="I755" s="24" t="str">
        <f t="shared" ca="1" si="156"/>
        <v/>
      </c>
      <c r="J755" s="15" t="str">
        <f t="shared" si="160"/>
        <v>E024AP-006 - Standard Frame for Manhole and Catch Basineach</v>
      </c>
      <c r="K755" s="16">
        <f>MATCH(J755,'Pay Items'!$K$1:$K$647,0)</f>
        <v>510</v>
      </c>
      <c r="L755" s="17" t="str">
        <f t="shared" ca="1" si="157"/>
        <v>F0</v>
      </c>
      <c r="M755" s="17" t="str">
        <f t="shared" ca="1" si="158"/>
        <v>C2</v>
      </c>
      <c r="N755" s="17" t="str">
        <f t="shared" ca="1" si="159"/>
        <v>C2</v>
      </c>
    </row>
    <row r="756" spans="1:14" s="188" customFormat="1" ht="39.950000000000003" customHeight="1" x14ac:dyDescent="0.2">
      <c r="A756" s="194" t="s">
        <v>69</v>
      </c>
      <c r="B756" s="203" t="s">
        <v>339</v>
      </c>
      <c r="C756" s="217" t="s">
        <v>1192</v>
      </c>
      <c r="D756" s="197"/>
      <c r="E756" s="198" t="s">
        <v>181</v>
      </c>
      <c r="F756" s="212">
        <v>1</v>
      </c>
      <c r="G756" s="200"/>
      <c r="H756" s="201">
        <f t="shared" si="166"/>
        <v>0</v>
      </c>
      <c r="I756" s="24" t="str">
        <f t="shared" ca="1" si="156"/>
        <v/>
      </c>
      <c r="J756" s="15" t="str">
        <f t="shared" si="160"/>
        <v>E025AP-007 - Standard Solid Cover for Standard Frameeach</v>
      </c>
      <c r="K756" s="16">
        <f>MATCH(J756,'Pay Items'!$K$1:$K$647,0)</f>
        <v>511</v>
      </c>
      <c r="L756" s="17" t="str">
        <f t="shared" ca="1" si="157"/>
        <v>F0</v>
      </c>
      <c r="M756" s="17" t="str">
        <f t="shared" ca="1" si="158"/>
        <v>C2</v>
      </c>
      <c r="N756" s="17" t="str">
        <f t="shared" ca="1" si="159"/>
        <v>C2</v>
      </c>
    </row>
    <row r="757" spans="1:14" s="188" customFormat="1" ht="39.950000000000003" customHeight="1" x14ac:dyDescent="0.2">
      <c r="A757" s="194" t="s">
        <v>84</v>
      </c>
      <c r="B757" s="195" t="s">
        <v>1817</v>
      </c>
      <c r="C757" s="218" t="s">
        <v>711</v>
      </c>
      <c r="D757" s="197" t="s">
        <v>11</v>
      </c>
      <c r="E757" s="198"/>
      <c r="F757" s="192" t="s">
        <v>173</v>
      </c>
      <c r="G757" s="193"/>
      <c r="H757" s="193"/>
      <c r="I757" s="24" t="str">
        <f t="shared" ca="1" si="156"/>
        <v>LOCKED</v>
      </c>
      <c r="J757" s="15" t="str">
        <f t="shared" si="160"/>
        <v>E042Connecting New Sewer Service to Existing Sewer ServiceCW 2130-R12</v>
      </c>
      <c r="K757" s="16">
        <f>MATCH(J757,'Pay Items'!$K$1:$K$647,0)</f>
        <v>546</v>
      </c>
      <c r="L757" s="17" t="str">
        <f t="shared" ca="1" si="157"/>
        <v>G</v>
      </c>
      <c r="M757" s="17" t="str">
        <f t="shared" ca="1" si="158"/>
        <v>C2</v>
      </c>
      <c r="N757" s="17" t="str">
        <f t="shared" ca="1" si="159"/>
        <v>C2</v>
      </c>
    </row>
    <row r="758" spans="1:14" s="188" customFormat="1" ht="30.2" customHeight="1" x14ac:dyDescent="0.2">
      <c r="A758" s="194" t="s">
        <v>85</v>
      </c>
      <c r="B758" s="203" t="s">
        <v>338</v>
      </c>
      <c r="C758" s="218" t="s">
        <v>1675</v>
      </c>
      <c r="D758" s="197"/>
      <c r="E758" s="198" t="s">
        <v>181</v>
      </c>
      <c r="F758" s="212">
        <v>2</v>
      </c>
      <c r="G758" s="200"/>
      <c r="H758" s="201">
        <f t="shared" ref="H758" si="167">ROUND(G758*F758,2)</f>
        <v>0</v>
      </c>
      <c r="I758" s="24" t="str">
        <f t="shared" ca="1" si="156"/>
        <v/>
      </c>
      <c r="J758" s="15" t="str">
        <f t="shared" si="160"/>
        <v>E043250 mm PVCeach</v>
      </c>
      <c r="K758" s="16" t="e">
        <f>MATCH(J758,'Pay Items'!$K$1:$K$647,0)</f>
        <v>#N/A</v>
      </c>
      <c r="L758" s="17" t="str">
        <f t="shared" ca="1" si="157"/>
        <v>F0</v>
      </c>
      <c r="M758" s="17" t="str">
        <f t="shared" ca="1" si="158"/>
        <v>C2</v>
      </c>
      <c r="N758" s="17" t="str">
        <f t="shared" ca="1" si="159"/>
        <v>C2</v>
      </c>
    </row>
    <row r="759" spans="1:14" s="188" customFormat="1" ht="30.2" customHeight="1" x14ac:dyDescent="0.2">
      <c r="A759" s="182"/>
      <c r="B759" s="219"/>
      <c r="C759" s="206" t="s">
        <v>201</v>
      </c>
      <c r="D759" s="207"/>
      <c r="E759" s="214"/>
      <c r="F759" s="192" t="s">
        <v>173</v>
      </c>
      <c r="G759" s="193"/>
      <c r="H759" s="193"/>
      <c r="I759" s="24" t="str">
        <f t="shared" ca="1" si="156"/>
        <v>LOCKED</v>
      </c>
      <c r="J759" s="15" t="str">
        <f t="shared" si="160"/>
        <v>ADJUSTMENTS</v>
      </c>
      <c r="K759" s="16">
        <f>MATCH(J759,'Pay Items'!$K$1:$K$647,0)</f>
        <v>587</v>
      </c>
      <c r="L759" s="17" t="str">
        <f t="shared" ca="1" si="157"/>
        <v>G</v>
      </c>
      <c r="M759" s="17" t="str">
        <f t="shared" ca="1" si="158"/>
        <v>C2</v>
      </c>
      <c r="N759" s="17" t="str">
        <f t="shared" ca="1" si="159"/>
        <v>C2</v>
      </c>
    </row>
    <row r="760" spans="1:14" s="188" customFormat="1" ht="39.950000000000003" customHeight="1" x14ac:dyDescent="0.2">
      <c r="A760" s="194" t="s">
        <v>230</v>
      </c>
      <c r="B760" s="195" t="s">
        <v>1818</v>
      </c>
      <c r="C760" s="217" t="s">
        <v>1042</v>
      </c>
      <c r="D760" s="216" t="s">
        <v>1041</v>
      </c>
      <c r="E760" s="198" t="s">
        <v>181</v>
      </c>
      <c r="F760" s="212">
        <v>1</v>
      </c>
      <c r="G760" s="200"/>
      <c r="H760" s="201">
        <f>ROUND(G760*F760,2)</f>
        <v>0</v>
      </c>
      <c r="I760" s="24" t="str">
        <f t="shared" ca="1" si="156"/>
        <v/>
      </c>
      <c r="J760" s="15" t="str">
        <f t="shared" si="160"/>
        <v>F001Adjustment of Manholes/Catch Basins FramesCW 3210-R8each</v>
      </c>
      <c r="K760" s="16">
        <f>MATCH(J760,'Pay Items'!$K$1:$K$647,0)</f>
        <v>588</v>
      </c>
      <c r="L760" s="17" t="str">
        <f t="shared" ca="1" si="157"/>
        <v>F0</v>
      </c>
      <c r="M760" s="17" t="str">
        <f t="shared" ca="1" si="158"/>
        <v>C2</v>
      </c>
      <c r="N760" s="17" t="str">
        <f t="shared" ca="1" si="159"/>
        <v>C2</v>
      </c>
    </row>
    <row r="761" spans="1:14" s="188" customFormat="1" ht="30.2" customHeight="1" x14ac:dyDescent="0.2">
      <c r="A761" s="194" t="s">
        <v>231</v>
      </c>
      <c r="B761" s="195" t="s">
        <v>1819</v>
      </c>
      <c r="C761" s="196" t="s">
        <v>669</v>
      </c>
      <c r="D761" s="197" t="s">
        <v>11</v>
      </c>
      <c r="E761" s="198"/>
      <c r="F761" s="192" t="s">
        <v>173</v>
      </c>
      <c r="G761" s="193"/>
      <c r="H761" s="193"/>
      <c r="I761" s="24" t="str">
        <f t="shared" ca="1" si="156"/>
        <v>LOCKED</v>
      </c>
      <c r="J761" s="15" t="str">
        <f t="shared" si="160"/>
        <v>F002Replacing Existing RisersCW 2130-R12</v>
      </c>
      <c r="K761" s="16">
        <f>MATCH(J761,'Pay Items'!$K$1:$K$647,0)</f>
        <v>589</v>
      </c>
      <c r="L761" s="17" t="str">
        <f t="shared" ca="1" si="157"/>
        <v>G</v>
      </c>
      <c r="M761" s="17" t="str">
        <f t="shared" ca="1" si="158"/>
        <v>C2</v>
      </c>
      <c r="N761" s="17" t="str">
        <f t="shared" ca="1" si="159"/>
        <v>C2</v>
      </c>
    </row>
    <row r="762" spans="1:14" s="188" customFormat="1" ht="30.2" customHeight="1" x14ac:dyDescent="0.2">
      <c r="A762" s="194" t="s">
        <v>670</v>
      </c>
      <c r="B762" s="203" t="s">
        <v>338</v>
      </c>
      <c r="C762" s="196" t="s">
        <v>680</v>
      </c>
      <c r="D762" s="197"/>
      <c r="E762" s="198" t="s">
        <v>183</v>
      </c>
      <c r="F762" s="221">
        <v>0.3</v>
      </c>
      <c r="G762" s="200"/>
      <c r="H762" s="201">
        <f>ROUND(G762*F762,2)</f>
        <v>0</v>
      </c>
      <c r="I762" s="24" t="str">
        <f t="shared" ca="1" si="156"/>
        <v/>
      </c>
      <c r="J762" s="15" t="str">
        <f t="shared" si="160"/>
        <v>F002APre-cast Concrete Risersvert. m</v>
      </c>
      <c r="K762" s="16">
        <f>MATCH(J762,'Pay Items'!$K$1:$K$647,0)</f>
        <v>590</v>
      </c>
      <c r="L762" s="17" t="str">
        <f t="shared" ca="1" si="157"/>
        <v>F1</v>
      </c>
      <c r="M762" s="17" t="str">
        <f t="shared" ca="1" si="158"/>
        <v>C2</v>
      </c>
      <c r="N762" s="17" t="str">
        <f t="shared" ca="1" si="159"/>
        <v>C2</v>
      </c>
    </row>
    <row r="763" spans="1:14" s="188" customFormat="1" ht="30.2" customHeight="1" x14ac:dyDescent="0.2">
      <c r="A763" s="194" t="s">
        <v>232</v>
      </c>
      <c r="B763" s="195" t="s">
        <v>1820</v>
      </c>
      <c r="C763" s="217" t="s">
        <v>1198</v>
      </c>
      <c r="D763" s="216" t="s">
        <v>1041</v>
      </c>
      <c r="E763" s="198"/>
      <c r="F763" s="192" t="s">
        <v>173</v>
      </c>
      <c r="G763" s="193"/>
      <c r="H763" s="193"/>
      <c r="I763" s="24" t="str">
        <f t="shared" ca="1" si="156"/>
        <v>LOCKED</v>
      </c>
      <c r="J763" s="15" t="str">
        <f t="shared" si="160"/>
        <v>F003Lifter Rings (AP-010)CW 3210-R8</v>
      </c>
      <c r="K763" s="16">
        <f>MATCH(J763,'Pay Items'!$K$1:$K$647,0)</f>
        <v>593</v>
      </c>
      <c r="L763" s="17" t="str">
        <f t="shared" ca="1" si="157"/>
        <v>G</v>
      </c>
      <c r="M763" s="17" t="str">
        <f t="shared" ca="1" si="158"/>
        <v>C2</v>
      </c>
      <c r="N763" s="17" t="str">
        <f t="shared" ca="1" si="159"/>
        <v>C2</v>
      </c>
    </row>
    <row r="764" spans="1:14" s="188" customFormat="1" ht="30.2" customHeight="1" x14ac:dyDescent="0.2">
      <c r="A764" s="194" t="s">
        <v>234</v>
      </c>
      <c r="B764" s="203" t="s">
        <v>338</v>
      </c>
      <c r="C764" s="196" t="s">
        <v>864</v>
      </c>
      <c r="D764" s="197"/>
      <c r="E764" s="198" t="s">
        <v>181</v>
      </c>
      <c r="F764" s="212">
        <v>1</v>
      </c>
      <c r="G764" s="200"/>
      <c r="H764" s="201">
        <f t="shared" ref="H764:H768" si="168">ROUND(G764*F764,2)</f>
        <v>0</v>
      </c>
      <c r="I764" s="24" t="str">
        <f t="shared" ca="1" si="156"/>
        <v/>
      </c>
      <c r="J764" s="15" t="str">
        <f t="shared" si="160"/>
        <v>F00551 mmeach</v>
      </c>
      <c r="K764" s="16">
        <f>MATCH(J764,'Pay Items'!$K$1:$K$647,0)</f>
        <v>595</v>
      </c>
      <c r="L764" s="17" t="str">
        <f t="shared" ca="1" si="157"/>
        <v>F0</v>
      </c>
      <c r="M764" s="17" t="str">
        <f t="shared" ca="1" si="158"/>
        <v>C2</v>
      </c>
      <c r="N764" s="17" t="str">
        <f t="shared" ca="1" si="159"/>
        <v>C2</v>
      </c>
    </row>
    <row r="765" spans="1:14" s="188" customFormat="1" ht="30.2" customHeight="1" x14ac:dyDescent="0.2">
      <c r="A765" s="194" t="s">
        <v>237</v>
      </c>
      <c r="B765" s="195" t="s">
        <v>1821</v>
      </c>
      <c r="C765" s="196" t="s">
        <v>585</v>
      </c>
      <c r="D765" s="216" t="s">
        <v>1041</v>
      </c>
      <c r="E765" s="198" t="s">
        <v>181</v>
      </c>
      <c r="F765" s="212">
        <v>1</v>
      </c>
      <c r="G765" s="200"/>
      <c r="H765" s="201">
        <f t="shared" si="168"/>
        <v>0</v>
      </c>
      <c r="I765" s="24" t="str">
        <f t="shared" ca="1" si="156"/>
        <v/>
      </c>
      <c r="J765" s="15" t="str">
        <f t="shared" si="160"/>
        <v>F009Adjustment of Valve BoxesCW 3210-R8each</v>
      </c>
      <c r="K765" s="16">
        <f>MATCH(J765,'Pay Items'!$K$1:$K$647,0)</f>
        <v>598</v>
      </c>
      <c r="L765" s="17" t="str">
        <f t="shared" ca="1" si="157"/>
        <v>F0</v>
      </c>
      <c r="M765" s="17" t="str">
        <f t="shared" ca="1" si="158"/>
        <v>C2</v>
      </c>
      <c r="N765" s="17" t="str">
        <f t="shared" ca="1" si="159"/>
        <v>C2</v>
      </c>
    </row>
    <row r="766" spans="1:14" s="188" customFormat="1" ht="30.2" customHeight="1" x14ac:dyDescent="0.2">
      <c r="A766" s="194" t="s">
        <v>445</v>
      </c>
      <c r="B766" s="195" t="s">
        <v>1822</v>
      </c>
      <c r="C766" s="196" t="s">
        <v>587</v>
      </c>
      <c r="D766" s="216" t="s">
        <v>1041</v>
      </c>
      <c r="E766" s="198" t="s">
        <v>181</v>
      </c>
      <c r="F766" s="212">
        <v>1</v>
      </c>
      <c r="G766" s="200"/>
      <c r="H766" s="201">
        <f t="shared" si="168"/>
        <v>0</v>
      </c>
      <c r="I766" s="24" t="str">
        <f t="shared" ca="1" si="156"/>
        <v/>
      </c>
      <c r="J766" s="15" t="str">
        <f t="shared" si="160"/>
        <v>F010Valve Box ExtensionsCW 3210-R8each</v>
      </c>
      <c r="K766" s="16">
        <f>MATCH(J766,'Pay Items'!$K$1:$K$647,0)</f>
        <v>599</v>
      </c>
      <c r="L766" s="17" t="str">
        <f t="shared" ca="1" si="157"/>
        <v>F0</v>
      </c>
      <c r="M766" s="17" t="str">
        <f t="shared" ca="1" si="158"/>
        <v>C2</v>
      </c>
      <c r="N766" s="17" t="str">
        <f t="shared" ca="1" si="159"/>
        <v>C2</v>
      </c>
    </row>
    <row r="767" spans="1:14" s="188" customFormat="1" ht="30.2" customHeight="1" x14ac:dyDescent="0.2">
      <c r="A767" s="194" t="s">
        <v>238</v>
      </c>
      <c r="B767" s="195" t="s">
        <v>1823</v>
      </c>
      <c r="C767" s="196" t="s">
        <v>586</v>
      </c>
      <c r="D767" s="216" t="s">
        <v>1041</v>
      </c>
      <c r="E767" s="198" t="s">
        <v>181</v>
      </c>
      <c r="F767" s="212">
        <v>1</v>
      </c>
      <c r="G767" s="200"/>
      <c r="H767" s="201">
        <f t="shared" si="168"/>
        <v>0</v>
      </c>
      <c r="I767" s="24" t="str">
        <f t="shared" ca="1" si="156"/>
        <v/>
      </c>
      <c r="J767" s="15" t="str">
        <f t="shared" si="160"/>
        <v>F011Adjustment of Curb Stop BoxesCW 3210-R8each</v>
      </c>
      <c r="K767" s="16">
        <f>MATCH(J767,'Pay Items'!$K$1:$K$647,0)</f>
        <v>600</v>
      </c>
      <c r="L767" s="17" t="str">
        <f t="shared" ca="1" si="157"/>
        <v>F0</v>
      </c>
      <c r="M767" s="17" t="str">
        <f t="shared" ca="1" si="158"/>
        <v>C2</v>
      </c>
      <c r="N767" s="17" t="str">
        <f t="shared" ca="1" si="159"/>
        <v>C2</v>
      </c>
    </row>
    <row r="768" spans="1:14" s="188" customFormat="1" ht="30.2" customHeight="1" x14ac:dyDescent="0.2">
      <c r="A768" s="222" t="s">
        <v>241</v>
      </c>
      <c r="B768" s="223" t="s">
        <v>1824</v>
      </c>
      <c r="C768" s="217" t="s">
        <v>588</v>
      </c>
      <c r="D768" s="216" t="s">
        <v>1041</v>
      </c>
      <c r="E768" s="224" t="s">
        <v>181</v>
      </c>
      <c r="F768" s="225">
        <v>1</v>
      </c>
      <c r="G768" s="226"/>
      <c r="H768" s="227">
        <f t="shared" si="168"/>
        <v>0</v>
      </c>
      <c r="I768" s="24" t="str">
        <f t="shared" ca="1" si="156"/>
        <v/>
      </c>
      <c r="J768" s="15" t="str">
        <f t="shared" si="160"/>
        <v>F018Curb Stop ExtensionsCW 3210-R8each</v>
      </c>
      <c r="K768" s="16">
        <f>MATCH(J768,'Pay Items'!$K$1:$K$647,0)</f>
        <v>601</v>
      </c>
      <c r="L768" s="17" t="str">
        <f t="shared" ca="1" si="157"/>
        <v>F0</v>
      </c>
      <c r="M768" s="17" t="str">
        <f t="shared" ca="1" si="158"/>
        <v>C2</v>
      </c>
      <c r="N768" s="17" t="str">
        <f t="shared" ca="1" si="159"/>
        <v>C2</v>
      </c>
    </row>
    <row r="769" spans="1:14" s="188" customFormat="1" ht="30.2" customHeight="1" x14ac:dyDescent="0.2">
      <c r="A769" s="182"/>
      <c r="B769" s="205"/>
      <c r="C769" s="206" t="s">
        <v>202</v>
      </c>
      <c r="D769" s="207"/>
      <c r="E769" s="208"/>
      <c r="F769" s="192" t="s">
        <v>173</v>
      </c>
      <c r="G769" s="193"/>
      <c r="H769" s="193"/>
      <c r="I769" s="24" t="str">
        <f t="shared" ca="1" si="156"/>
        <v>LOCKED</v>
      </c>
      <c r="J769" s="15" t="str">
        <f t="shared" si="160"/>
        <v>LANDSCAPING</v>
      </c>
      <c r="K769" s="16">
        <f>MATCH(J769,'Pay Items'!$K$1:$K$647,0)</f>
        <v>616</v>
      </c>
      <c r="L769" s="17" t="str">
        <f t="shared" ca="1" si="157"/>
        <v>G</v>
      </c>
      <c r="M769" s="17" t="str">
        <f t="shared" ca="1" si="158"/>
        <v>C2</v>
      </c>
      <c r="N769" s="17" t="str">
        <f t="shared" ca="1" si="159"/>
        <v>C2</v>
      </c>
    </row>
    <row r="770" spans="1:14" s="188" customFormat="1" ht="30.2" customHeight="1" x14ac:dyDescent="0.2">
      <c r="A770" s="209" t="s">
        <v>242</v>
      </c>
      <c r="B770" s="195" t="s">
        <v>1825</v>
      </c>
      <c r="C770" s="196" t="s">
        <v>147</v>
      </c>
      <c r="D770" s="197" t="s">
        <v>1513</v>
      </c>
      <c r="E770" s="198"/>
      <c r="F770" s="192" t="s">
        <v>173</v>
      </c>
      <c r="G770" s="193"/>
      <c r="H770" s="193"/>
      <c r="I770" s="24" t="str">
        <f t="shared" ca="1" si="156"/>
        <v>LOCKED</v>
      </c>
      <c r="J770" s="15" t="str">
        <f t="shared" si="160"/>
        <v>G001SoddingCW 3510-R10</v>
      </c>
      <c r="K770" s="16">
        <f>MATCH(J770,'Pay Items'!$K$1:$K$647,0)</f>
        <v>617</v>
      </c>
      <c r="L770" s="17" t="str">
        <f t="shared" ca="1" si="157"/>
        <v>G</v>
      </c>
      <c r="M770" s="17" t="str">
        <f t="shared" ca="1" si="158"/>
        <v>C2</v>
      </c>
      <c r="N770" s="17" t="str">
        <f t="shared" ca="1" si="159"/>
        <v>C2</v>
      </c>
    </row>
    <row r="771" spans="1:14" s="188" customFormat="1" ht="30.2" customHeight="1" x14ac:dyDescent="0.2">
      <c r="A771" s="209" t="s">
        <v>243</v>
      </c>
      <c r="B771" s="203" t="s">
        <v>338</v>
      </c>
      <c r="C771" s="196" t="s">
        <v>867</v>
      </c>
      <c r="D771" s="197"/>
      <c r="E771" s="198" t="s">
        <v>178</v>
      </c>
      <c r="F771" s="199">
        <v>35</v>
      </c>
      <c r="G771" s="200"/>
      <c r="H771" s="201">
        <f>ROUND(G771*F771,2)</f>
        <v>0</v>
      </c>
      <c r="I771" s="24" t="str">
        <f t="shared" ca="1" si="156"/>
        <v/>
      </c>
      <c r="J771" s="15" t="str">
        <f t="shared" si="160"/>
        <v>G002width &lt; 600 mmm²</v>
      </c>
      <c r="K771" s="16">
        <f>MATCH(J771,'Pay Items'!$K$1:$K$647,0)</f>
        <v>618</v>
      </c>
      <c r="L771" s="17" t="str">
        <f t="shared" ca="1" si="157"/>
        <v>F0</v>
      </c>
      <c r="M771" s="17" t="str">
        <f t="shared" ca="1" si="158"/>
        <v>C2</v>
      </c>
      <c r="N771" s="17" t="str">
        <f t="shared" ca="1" si="159"/>
        <v>C2</v>
      </c>
    </row>
    <row r="772" spans="1:14" s="188" customFormat="1" ht="30.2" customHeight="1" x14ac:dyDescent="0.2">
      <c r="A772" s="209" t="s">
        <v>244</v>
      </c>
      <c r="B772" s="203" t="s">
        <v>339</v>
      </c>
      <c r="C772" s="196" t="s">
        <v>868</v>
      </c>
      <c r="D772" s="197"/>
      <c r="E772" s="198" t="s">
        <v>178</v>
      </c>
      <c r="F772" s="199">
        <v>150</v>
      </c>
      <c r="G772" s="200"/>
      <c r="H772" s="201">
        <f>ROUND(G772*F772,2)</f>
        <v>0</v>
      </c>
      <c r="I772" s="24" t="str">
        <f t="shared" ca="1" si="156"/>
        <v/>
      </c>
      <c r="J772" s="15" t="str">
        <f t="shared" si="160"/>
        <v>G003width &gt; or = 600 mmm²</v>
      </c>
      <c r="K772" s="16">
        <f>MATCH(J772,'Pay Items'!$K$1:$K$647,0)</f>
        <v>619</v>
      </c>
      <c r="L772" s="17" t="str">
        <f t="shared" ca="1" si="157"/>
        <v>F0</v>
      </c>
      <c r="M772" s="17" t="str">
        <f t="shared" ca="1" si="158"/>
        <v>C2</v>
      </c>
      <c r="N772" s="17" t="str">
        <f t="shared" ca="1" si="159"/>
        <v>C2</v>
      </c>
    </row>
    <row r="773" spans="1:14" s="188" customFormat="1" ht="9.75" customHeight="1" x14ac:dyDescent="0.2">
      <c r="A773" s="182"/>
      <c r="B773" s="189"/>
      <c r="C773" s="190"/>
      <c r="D773" s="191"/>
      <c r="E773" s="192"/>
      <c r="F773" s="192"/>
      <c r="G773" s="193"/>
      <c r="H773" s="193"/>
      <c r="I773" s="24" t="str">
        <f t="shared" ca="1" si="156"/>
        <v>LOCKED</v>
      </c>
      <c r="J773" s="15" t="str">
        <f t="shared" si="160"/>
        <v/>
      </c>
      <c r="K773" s="16" t="e">
        <f>MATCH(J773,'Pay Items'!$K$1:$K$647,0)</f>
        <v>#N/A</v>
      </c>
      <c r="L773" s="17" t="str">
        <f t="shared" ca="1" si="157"/>
        <v>G</v>
      </c>
      <c r="M773" s="17" t="str">
        <f t="shared" ca="1" si="158"/>
        <v>C2</v>
      </c>
      <c r="N773" s="17" t="str">
        <f t="shared" ca="1" si="159"/>
        <v>C2</v>
      </c>
    </row>
    <row r="774" spans="1:14" s="188" customFormat="1" ht="39.950000000000003" customHeight="1" thickBot="1" x14ac:dyDescent="0.25">
      <c r="A774" s="236"/>
      <c r="B774" s="235" t="str">
        <f>B695</f>
        <v>J</v>
      </c>
      <c r="C774" s="425" t="str">
        <f>C695</f>
        <v>MAJOR REHABILITATION:  WEST AVENUE - WHITEGATES CRESCENT TO ROUGE ROAD</v>
      </c>
      <c r="D774" s="431"/>
      <c r="E774" s="431"/>
      <c r="F774" s="432"/>
      <c r="G774" s="236" t="s">
        <v>1624</v>
      </c>
      <c r="H774" s="236">
        <f>SUM(H695:H773)</f>
        <v>0</v>
      </c>
      <c r="I774" s="24" t="str">
        <f t="shared" ref="I774:I837" ca="1" si="169">IF(CELL("protect",$G774)=1, "LOCKED", "")</f>
        <v>LOCKED</v>
      </c>
      <c r="J774" s="15" t="str">
        <f t="shared" si="160"/>
        <v>MAJOR REHABILITATION: WEST AVENUE - WHITEGATES CRESCENT TO ROUGE ROAD</v>
      </c>
      <c r="K774" s="16" t="e">
        <f>MATCH(J774,'Pay Items'!$K$1:$K$647,0)</f>
        <v>#N/A</v>
      </c>
      <c r="L774" s="17" t="str">
        <f t="shared" ref="L774:L837" ca="1" si="170">CELL("format",$F774)</f>
        <v>G</v>
      </c>
      <c r="M774" s="17" t="str">
        <f t="shared" ref="M774:M837" ca="1" si="171">CELL("format",$G774)</f>
        <v>C2</v>
      </c>
      <c r="N774" s="17" t="str">
        <f t="shared" ref="N774:N837" ca="1" si="172">CELL("format",$H774)</f>
        <v>C2</v>
      </c>
    </row>
    <row r="775" spans="1:14" s="188" customFormat="1" ht="39.950000000000003" customHeight="1" thickTop="1" x14ac:dyDescent="0.2">
      <c r="A775" s="185"/>
      <c r="B775" s="186" t="s">
        <v>1826</v>
      </c>
      <c r="C775" s="416" t="s">
        <v>1827</v>
      </c>
      <c r="D775" s="417"/>
      <c r="E775" s="417"/>
      <c r="F775" s="418"/>
      <c r="G775" s="185"/>
      <c r="H775" s="187"/>
      <c r="I775" s="24" t="str">
        <f t="shared" ca="1" si="169"/>
        <v>LOCKED</v>
      </c>
      <c r="J775" s="15" t="str">
        <f t="shared" ref="J775:J838" si="173">CLEAN(CONCATENATE(TRIM($A775),TRIM($C775),IF(LEFT($D775)&lt;&gt;"E",TRIM($D775),),TRIM($E775)))</f>
        <v>MINOR REHABILITATION: DENTON PLACE - GRANT AVENUE TO END</v>
      </c>
      <c r="K775" s="16" t="e">
        <f>MATCH(J775,'Pay Items'!$K$1:$K$647,0)</f>
        <v>#N/A</v>
      </c>
      <c r="L775" s="17" t="str">
        <f t="shared" ca="1" si="170"/>
        <v>G</v>
      </c>
      <c r="M775" s="17" t="str">
        <f t="shared" ca="1" si="171"/>
        <v>C2</v>
      </c>
      <c r="N775" s="17" t="str">
        <f t="shared" ca="1" si="172"/>
        <v>C2</v>
      </c>
    </row>
    <row r="776" spans="1:14" s="188" customFormat="1" ht="30.2" customHeight="1" x14ac:dyDescent="0.2">
      <c r="A776" s="182"/>
      <c r="B776" s="189"/>
      <c r="C776" s="190" t="s">
        <v>196</v>
      </c>
      <c r="D776" s="191"/>
      <c r="E776" s="192" t="s">
        <v>173</v>
      </c>
      <c r="F776" s="192" t="s">
        <v>173</v>
      </c>
      <c r="G776" s="193" t="s">
        <v>173</v>
      </c>
      <c r="H776" s="193"/>
      <c r="I776" s="24" t="str">
        <f t="shared" ca="1" si="169"/>
        <v>LOCKED</v>
      </c>
      <c r="J776" s="15" t="str">
        <f t="shared" si="173"/>
        <v>EARTH AND BASE WORKS</v>
      </c>
      <c r="K776" s="16">
        <f>MATCH(J776,'Pay Items'!$K$1:$K$647,0)</f>
        <v>3</v>
      </c>
      <c r="L776" s="17" t="str">
        <f t="shared" ca="1" si="170"/>
        <v>G</v>
      </c>
      <c r="M776" s="17" t="str">
        <f t="shared" ca="1" si="171"/>
        <v>C2</v>
      </c>
      <c r="N776" s="17" t="str">
        <f t="shared" ca="1" si="172"/>
        <v>C2</v>
      </c>
    </row>
    <row r="777" spans="1:14" s="188" customFormat="1" ht="30.2" customHeight="1" x14ac:dyDescent="0.2">
      <c r="A777" s="194" t="s">
        <v>426</v>
      </c>
      <c r="B777" s="195" t="s">
        <v>1828</v>
      </c>
      <c r="C777" s="196" t="s">
        <v>104</v>
      </c>
      <c r="D777" s="197" t="s">
        <v>1273</v>
      </c>
      <c r="E777" s="198" t="s">
        <v>179</v>
      </c>
      <c r="F777" s="199">
        <v>20</v>
      </c>
      <c r="G777" s="200"/>
      <c r="H777" s="201">
        <f t="shared" ref="H777" si="174">ROUND(G777*F777,2)</f>
        <v>0</v>
      </c>
      <c r="I777" s="24" t="str">
        <f t="shared" ca="1" si="169"/>
        <v/>
      </c>
      <c r="J777" s="15" t="str">
        <f t="shared" si="173"/>
        <v>A003ExcavationCW 3110-R22m³</v>
      </c>
      <c r="K777" s="16">
        <f>MATCH(J777,'Pay Items'!$K$1:$K$647,0)</f>
        <v>6</v>
      </c>
      <c r="L777" s="17" t="str">
        <f t="shared" ca="1" si="170"/>
        <v>F0</v>
      </c>
      <c r="M777" s="17" t="str">
        <f t="shared" ca="1" si="171"/>
        <v>C2</v>
      </c>
      <c r="N777" s="17" t="str">
        <f t="shared" ca="1" si="172"/>
        <v>C2</v>
      </c>
    </row>
    <row r="778" spans="1:14" s="188" customFormat="1" ht="39.950000000000003" customHeight="1" x14ac:dyDescent="0.2">
      <c r="A778" s="202" t="s">
        <v>250</v>
      </c>
      <c r="B778" s="195" t="s">
        <v>1829</v>
      </c>
      <c r="C778" s="196" t="s">
        <v>307</v>
      </c>
      <c r="D778" s="197" t="s">
        <v>1273</v>
      </c>
      <c r="E778" s="198"/>
      <c r="F778" s="192" t="s">
        <v>173</v>
      </c>
      <c r="G778" s="193"/>
      <c r="H778" s="193"/>
      <c r="I778" s="24" t="str">
        <f t="shared" ca="1" si="169"/>
        <v>LOCKED</v>
      </c>
      <c r="J778" s="15" t="str">
        <f t="shared" si="173"/>
        <v>A010Supplying and Placing Base Course MaterialCW 3110-R22</v>
      </c>
      <c r="K778" s="16">
        <f>MATCH(J778,'Pay Items'!$K$1:$K$647,0)</f>
        <v>27</v>
      </c>
      <c r="L778" s="17" t="str">
        <f t="shared" ca="1" si="170"/>
        <v>G</v>
      </c>
      <c r="M778" s="17" t="str">
        <f t="shared" ca="1" si="171"/>
        <v>C2</v>
      </c>
      <c r="N778" s="17" t="str">
        <f t="shared" ca="1" si="172"/>
        <v>C2</v>
      </c>
    </row>
    <row r="779" spans="1:14" s="188" customFormat="1" ht="39.950000000000003" customHeight="1" x14ac:dyDescent="0.2">
      <c r="A779" s="202" t="s">
        <v>1101</v>
      </c>
      <c r="B779" s="203" t="s">
        <v>338</v>
      </c>
      <c r="C779" s="196" t="s">
        <v>1102</v>
      </c>
      <c r="D779" s="197" t="s">
        <v>173</v>
      </c>
      <c r="E779" s="198" t="s">
        <v>179</v>
      </c>
      <c r="F779" s="199">
        <v>20</v>
      </c>
      <c r="G779" s="200"/>
      <c r="H779" s="201">
        <f t="shared" ref="H779:H780" si="175">ROUND(G779*F779,2)</f>
        <v>0</v>
      </c>
      <c r="I779" s="24" t="str">
        <f t="shared" ca="1" si="169"/>
        <v/>
      </c>
      <c r="J779" s="15" t="str">
        <f t="shared" si="173"/>
        <v>A010C2Base Course Material - Granular C Recycled Concretem³</v>
      </c>
      <c r="K779" s="16">
        <f>MATCH(J779,'Pay Items'!$K$1:$K$647,0)</f>
        <v>34</v>
      </c>
      <c r="L779" s="17" t="str">
        <f t="shared" ca="1" si="170"/>
        <v>F0</v>
      </c>
      <c r="M779" s="17" t="str">
        <f t="shared" ca="1" si="171"/>
        <v>C2</v>
      </c>
      <c r="N779" s="17" t="str">
        <f t="shared" ca="1" si="172"/>
        <v>C2</v>
      </c>
    </row>
    <row r="780" spans="1:14" s="188" customFormat="1" ht="30.2" customHeight="1" x14ac:dyDescent="0.2">
      <c r="A780" s="194" t="s">
        <v>252</v>
      </c>
      <c r="B780" s="195" t="s">
        <v>1830</v>
      </c>
      <c r="C780" s="196" t="s">
        <v>108</v>
      </c>
      <c r="D780" s="197" t="s">
        <v>1273</v>
      </c>
      <c r="E780" s="198" t="s">
        <v>178</v>
      </c>
      <c r="F780" s="199">
        <v>200</v>
      </c>
      <c r="G780" s="200"/>
      <c r="H780" s="201">
        <f t="shared" si="175"/>
        <v>0</v>
      </c>
      <c r="I780" s="24" t="str">
        <f t="shared" ca="1" si="169"/>
        <v/>
      </c>
      <c r="J780" s="15" t="str">
        <f t="shared" si="173"/>
        <v>A012Grading of BoulevardsCW 3110-R22m²</v>
      </c>
      <c r="K780" s="16">
        <f>MATCH(J780,'Pay Items'!$K$1:$K$647,0)</f>
        <v>37</v>
      </c>
      <c r="L780" s="17" t="str">
        <f t="shared" ca="1" si="170"/>
        <v>F0</v>
      </c>
      <c r="M780" s="17" t="str">
        <f t="shared" ca="1" si="171"/>
        <v>C2</v>
      </c>
      <c r="N780" s="17" t="str">
        <f t="shared" ca="1" si="172"/>
        <v>C2</v>
      </c>
    </row>
    <row r="781" spans="1:14" s="188" customFormat="1" ht="30.2" customHeight="1" x14ac:dyDescent="0.2">
      <c r="A781" s="182"/>
      <c r="B781" s="205"/>
      <c r="C781" s="206" t="s">
        <v>1612</v>
      </c>
      <c r="D781" s="207"/>
      <c r="E781" s="208"/>
      <c r="F781" s="192" t="s">
        <v>173</v>
      </c>
      <c r="G781" s="193"/>
      <c r="H781" s="193"/>
      <c r="I781" s="24" t="str">
        <f t="shared" ca="1" si="169"/>
        <v>LOCKED</v>
      </c>
      <c r="J781" s="15" t="str">
        <f t="shared" si="173"/>
        <v>ROADWORKS - REMOVALS/RENEWALS</v>
      </c>
      <c r="K781" s="16" t="e">
        <f>MATCH(J781,'Pay Items'!$K$1:$K$647,0)</f>
        <v>#N/A</v>
      </c>
      <c r="L781" s="17" t="str">
        <f t="shared" ca="1" si="170"/>
        <v>G</v>
      </c>
      <c r="M781" s="17" t="str">
        <f t="shared" ca="1" si="171"/>
        <v>C2</v>
      </c>
      <c r="N781" s="17" t="str">
        <f t="shared" ca="1" si="172"/>
        <v>C2</v>
      </c>
    </row>
    <row r="782" spans="1:14" s="188" customFormat="1" ht="30.2" customHeight="1" x14ac:dyDescent="0.2">
      <c r="A782" s="209" t="s">
        <v>359</v>
      </c>
      <c r="B782" s="195" t="s">
        <v>1831</v>
      </c>
      <c r="C782" s="196" t="s">
        <v>304</v>
      </c>
      <c r="D782" s="197" t="s">
        <v>1273</v>
      </c>
      <c r="E782" s="198"/>
      <c r="F782" s="192" t="s">
        <v>173</v>
      </c>
      <c r="G782" s="193"/>
      <c r="H782" s="193"/>
      <c r="I782" s="24" t="str">
        <f t="shared" ca="1" si="169"/>
        <v>LOCKED</v>
      </c>
      <c r="J782" s="15" t="str">
        <f t="shared" si="173"/>
        <v>B001Pavement RemovalCW 3110-R22</v>
      </c>
      <c r="K782" s="16">
        <f>MATCH(J782,'Pay Items'!$K$1:$K$647,0)</f>
        <v>69</v>
      </c>
      <c r="L782" s="17" t="str">
        <f t="shared" ca="1" si="170"/>
        <v>G</v>
      </c>
      <c r="M782" s="17" t="str">
        <f t="shared" ca="1" si="171"/>
        <v>C2</v>
      </c>
      <c r="N782" s="17" t="str">
        <f t="shared" ca="1" si="172"/>
        <v>C2</v>
      </c>
    </row>
    <row r="783" spans="1:14" s="188" customFormat="1" ht="30.2" customHeight="1" x14ac:dyDescent="0.2">
      <c r="A783" s="209" t="s">
        <v>262</v>
      </c>
      <c r="B783" s="203" t="s">
        <v>338</v>
      </c>
      <c r="C783" s="196" t="s">
        <v>306</v>
      </c>
      <c r="D783" s="197" t="s">
        <v>173</v>
      </c>
      <c r="E783" s="198" t="s">
        <v>178</v>
      </c>
      <c r="F783" s="199">
        <v>20</v>
      </c>
      <c r="G783" s="200"/>
      <c r="H783" s="201">
        <f>ROUND(G783*F783,2)</f>
        <v>0</v>
      </c>
      <c r="I783" s="24" t="str">
        <f t="shared" ca="1" si="169"/>
        <v/>
      </c>
      <c r="J783" s="15" t="str">
        <f t="shared" si="173"/>
        <v>B003Asphalt Pavementm²</v>
      </c>
      <c r="K783" s="16">
        <f>MATCH(J783,'Pay Items'!$K$1:$K$647,0)</f>
        <v>71</v>
      </c>
      <c r="L783" s="17" t="str">
        <f t="shared" ca="1" si="170"/>
        <v>F0</v>
      </c>
      <c r="M783" s="17" t="str">
        <f t="shared" ca="1" si="171"/>
        <v>C2</v>
      </c>
      <c r="N783" s="17" t="str">
        <f t="shared" ca="1" si="172"/>
        <v>C2</v>
      </c>
    </row>
    <row r="784" spans="1:14" s="188" customFormat="1" ht="30.2" customHeight="1" x14ac:dyDescent="0.2">
      <c r="A784" s="209" t="s">
        <v>263</v>
      </c>
      <c r="B784" s="195" t="s">
        <v>1832</v>
      </c>
      <c r="C784" s="196" t="s">
        <v>448</v>
      </c>
      <c r="D784" s="197" t="s">
        <v>2141</v>
      </c>
      <c r="E784" s="198"/>
      <c r="F784" s="192" t="s">
        <v>173</v>
      </c>
      <c r="G784" s="193"/>
      <c r="H784" s="193"/>
      <c r="I784" s="24" t="str">
        <f t="shared" ca="1" si="169"/>
        <v>LOCKED</v>
      </c>
      <c r="J784" s="15" t="str">
        <f t="shared" si="173"/>
        <v>B004Slab ReplacementCW 3230-R8, E10, E15</v>
      </c>
      <c r="K784" s="16" t="e">
        <f>MATCH(J784,'Pay Items'!$K$1:$K$647,0)</f>
        <v>#N/A</v>
      </c>
      <c r="L784" s="17" t="str">
        <f t="shared" ca="1" si="170"/>
        <v>G</v>
      </c>
      <c r="M784" s="17" t="str">
        <f t="shared" ca="1" si="171"/>
        <v>C2</v>
      </c>
      <c r="N784" s="17" t="str">
        <f t="shared" ca="1" si="172"/>
        <v>C2</v>
      </c>
    </row>
    <row r="785" spans="1:14" s="188" customFormat="1" ht="39.950000000000003" customHeight="1" x14ac:dyDescent="0.2">
      <c r="A785" s="209" t="s">
        <v>270</v>
      </c>
      <c r="B785" s="203" t="s">
        <v>338</v>
      </c>
      <c r="C785" s="196" t="s">
        <v>1613</v>
      </c>
      <c r="D785" s="197" t="s">
        <v>173</v>
      </c>
      <c r="E785" s="198" t="s">
        <v>178</v>
      </c>
      <c r="F785" s="199">
        <v>165</v>
      </c>
      <c r="G785" s="200"/>
      <c r="H785" s="201">
        <f>ROUND(G785*F785,2)</f>
        <v>0</v>
      </c>
      <c r="I785" s="24" t="str">
        <f t="shared" ca="1" si="169"/>
        <v/>
      </c>
      <c r="J785" s="15" t="str">
        <f t="shared" si="173"/>
        <v>B014150 mm Type 2 Concrete Pavement (Reinforced)m²</v>
      </c>
      <c r="K785" s="16" t="e">
        <f>MATCH(J785,'Pay Items'!$K$1:$K$647,0)</f>
        <v>#N/A</v>
      </c>
      <c r="L785" s="17" t="str">
        <f t="shared" ca="1" si="170"/>
        <v>F0</v>
      </c>
      <c r="M785" s="17" t="str">
        <f t="shared" ca="1" si="171"/>
        <v>C2</v>
      </c>
      <c r="N785" s="17" t="str">
        <f t="shared" ca="1" si="172"/>
        <v>C2</v>
      </c>
    </row>
    <row r="786" spans="1:14" s="188" customFormat="1" ht="30.2" customHeight="1" x14ac:dyDescent="0.2">
      <c r="A786" s="209" t="s">
        <v>272</v>
      </c>
      <c r="B786" s="195" t="s">
        <v>1833</v>
      </c>
      <c r="C786" s="196" t="s">
        <v>449</v>
      </c>
      <c r="D786" s="197" t="s">
        <v>2142</v>
      </c>
      <c r="E786" s="198"/>
      <c r="F786" s="192" t="s">
        <v>173</v>
      </c>
      <c r="G786" s="193"/>
      <c r="H786" s="193"/>
      <c r="I786" s="24" t="str">
        <f t="shared" ca="1" si="169"/>
        <v>LOCKED</v>
      </c>
      <c r="J786" s="15" t="str">
        <f t="shared" si="173"/>
        <v>B017Partial Slab PatchesCW 3230-R8, E15</v>
      </c>
      <c r="K786" s="16" t="e">
        <f>MATCH(J786,'Pay Items'!$K$1:$K$647,0)</f>
        <v>#N/A</v>
      </c>
      <c r="L786" s="17" t="str">
        <f t="shared" ca="1" si="170"/>
        <v>G</v>
      </c>
      <c r="M786" s="17" t="str">
        <f t="shared" ca="1" si="171"/>
        <v>C2</v>
      </c>
      <c r="N786" s="17" t="str">
        <f t="shared" ca="1" si="172"/>
        <v>C2</v>
      </c>
    </row>
    <row r="787" spans="1:14" s="188" customFormat="1" ht="39.950000000000003" customHeight="1" x14ac:dyDescent="0.2">
      <c r="A787" s="209" t="s">
        <v>285</v>
      </c>
      <c r="B787" s="203" t="s">
        <v>338</v>
      </c>
      <c r="C787" s="196" t="s">
        <v>1614</v>
      </c>
      <c r="D787" s="197" t="s">
        <v>173</v>
      </c>
      <c r="E787" s="198" t="s">
        <v>178</v>
      </c>
      <c r="F787" s="199">
        <v>5</v>
      </c>
      <c r="G787" s="200"/>
      <c r="H787" s="201">
        <f t="shared" ref="H787:H789" si="176">ROUND(G787*F787,2)</f>
        <v>0</v>
      </c>
      <c r="I787" s="24" t="str">
        <f t="shared" ca="1" si="169"/>
        <v/>
      </c>
      <c r="J787" s="15" t="str">
        <f t="shared" si="173"/>
        <v>B030150 mm Type 2 Concrete Pavement (Type A)m²</v>
      </c>
      <c r="K787" s="16" t="e">
        <f>MATCH(J787,'Pay Items'!$K$1:$K$647,0)</f>
        <v>#N/A</v>
      </c>
      <c r="L787" s="17" t="str">
        <f t="shared" ca="1" si="170"/>
        <v>F0</v>
      </c>
      <c r="M787" s="17" t="str">
        <f t="shared" ca="1" si="171"/>
        <v>C2</v>
      </c>
      <c r="N787" s="17" t="str">
        <f t="shared" ca="1" si="172"/>
        <v>C2</v>
      </c>
    </row>
    <row r="788" spans="1:14" s="188" customFormat="1" ht="39.950000000000003" customHeight="1" x14ac:dyDescent="0.2">
      <c r="A788" s="209" t="s">
        <v>286</v>
      </c>
      <c r="B788" s="203" t="s">
        <v>339</v>
      </c>
      <c r="C788" s="196" t="s">
        <v>1615</v>
      </c>
      <c r="D788" s="197" t="s">
        <v>173</v>
      </c>
      <c r="E788" s="198" t="s">
        <v>178</v>
      </c>
      <c r="F788" s="199">
        <v>5</v>
      </c>
      <c r="G788" s="200"/>
      <c r="H788" s="201">
        <f t="shared" si="176"/>
        <v>0</v>
      </c>
      <c r="I788" s="24" t="str">
        <f t="shared" ca="1" si="169"/>
        <v/>
      </c>
      <c r="J788" s="15" t="str">
        <f t="shared" si="173"/>
        <v>B031150 mm Type 2 Concrete Pavement (Type B)m²</v>
      </c>
      <c r="K788" s="16" t="e">
        <f>MATCH(J788,'Pay Items'!$K$1:$K$647,0)</f>
        <v>#N/A</v>
      </c>
      <c r="L788" s="17" t="str">
        <f t="shared" ca="1" si="170"/>
        <v>F0</v>
      </c>
      <c r="M788" s="17" t="str">
        <f t="shared" ca="1" si="171"/>
        <v>C2</v>
      </c>
      <c r="N788" s="17" t="str">
        <f t="shared" ca="1" si="172"/>
        <v>C2</v>
      </c>
    </row>
    <row r="789" spans="1:14" s="188" customFormat="1" ht="39.950000000000003" customHeight="1" x14ac:dyDescent="0.2">
      <c r="A789" s="209" t="s">
        <v>288</v>
      </c>
      <c r="B789" s="203" t="s">
        <v>340</v>
      </c>
      <c r="C789" s="196" t="s">
        <v>1616</v>
      </c>
      <c r="D789" s="197" t="s">
        <v>173</v>
      </c>
      <c r="E789" s="198" t="s">
        <v>178</v>
      </c>
      <c r="F789" s="199">
        <v>5</v>
      </c>
      <c r="G789" s="200"/>
      <c r="H789" s="201">
        <f t="shared" si="176"/>
        <v>0</v>
      </c>
      <c r="I789" s="24" t="str">
        <f t="shared" ca="1" si="169"/>
        <v/>
      </c>
      <c r="J789" s="15" t="str">
        <f t="shared" si="173"/>
        <v>B033150 mm Type 2 Concrete Pavement (Type D)m²</v>
      </c>
      <c r="K789" s="16" t="e">
        <f>MATCH(J789,'Pay Items'!$K$1:$K$647,0)</f>
        <v>#N/A</v>
      </c>
      <c r="L789" s="17" t="str">
        <f t="shared" ca="1" si="170"/>
        <v>F0</v>
      </c>
      <c r="M789" s="17" t="str">
        <f t="shared" ca="1" si="171"/>
        <v>C2</v>
      </c>
      <c r="N789" s="17" t="str">
        <f t="shared" ca="1" si="172"/>
        <v>C2</v>
      </c>
    </row>
    <row r="790" spans="1:14" s="188" customFormat="1" ht="39.950000000000003" customHeight="1" x14ac:dyDescent="0.2">
      <c r="A790" s="209" t="s">
        <v>748</v>
      </c>
      <c r="B790" s="195" t="s">
        <v>1834</v>
      </c>
      <c r="C790" s="196" t="s">
        <v>561</v>
      </c>
      <c r="D790" s="197" t="s">
        <v>2141</v>
      </c>
      <c r="E790" s="198"/>
      <c r="F790" s="192" t="s">
        <v>173</v>
      </c>
      <c r="G790" s="193"/>
      <c r="H790" s="193"/>
      <c r="I790" s="24" t="str">
        <f t="shared" ca="1" si="169"/>
        <v>LOCKED</v>
      </c>
      <c r="J790" s="15" t="str">
        <f t="shared" si="173"/>
        <v>B064-72Slab Replacement - Early Opening (72 hour)CW 3230-R8, E10, E15</v>
      </c>
      <c r="K790" s="16" t="e">
        <f>MATCH(J790,'Pay Items'!$K$1:$K$647,0)</f>
        <v>#N/A</v>
      </c>
      <c r="L790" s="17" t="str">
        <f t="shared" ca="1" si="170"/>
        <v>G</v>
      </c>
      <c r="M790" s="17" t="str">
        <f t="shared" ca="1" si="171"/>
        <v>C2</v>
      </c>
      <c r="N790" s="17" t="str">
        <f t="shared" ca="1" si="172"/>
        <v>C2</v>
      </c>
    </row>
    <row r="791" spans="1:14" s="188" customFormat="1" ht="39.950000000000003" customHeight="1" x14ac:dyDescent="0.2">
      <c r="A791" s="209" t="s">
        <v>755</v>
      </c>
      <c r="B791" s="203" t="s">
        <v>338</v>
      </c>
      <c r="C791" s="196" t="s">
        <v>1544</v>
      </c>
      <c r="D791" s="197" t="s">
        <v>173</v>
      </c>
      <c r="E791" s="198" t="s">
        <v>178</v>
      </c>
      <c r="F791" s="199">
        <v>15</v>
      </c>
      <c r="G791" s="200"/>
      <c r="H791" s="201">
        <f>ROUND(G791*F791,2)</f>
        <v>0</v>
      </c>
      <c r="I791" s="24" t="str">
        <f t="shared" ca="1" si="169"/>
        <v/>
      </c>
      <c r="J791" s="15" t="str">
        <f t="shared" si="173"/>
        <v>B074-72150 mm Type 4 Concrete Pavement (Reinforced)m²</v>
      </c>
      <c r="K791" s="16">
        <f>MATCH(J791,'Pay Items'!$K$1:$K$647,0)</f>
        <v>131</v>
      </c>
      <c r="L791" s="17" t="str">
        <f t="shared" ca="1" si="170"/>
        <v>F0</v>
      </c>
      <c r="M791" s="17" t="str">
        <f t="shared" ca="1" si="171"/>
        <v>C2</v>
      </c>
      <c r="N791" s="17" t="str">
        <f t="shared" ca="1" si="172"/>
        <v>C2</v>
      </c>
    </row>
    <row r="792" spans="1:14" s="188" customFormat="1" ht="39.950000000000003" customHeight="1" x14ac:dyDescent="0.2">
      <c r="A792" s="209" t="s">
        <v>757</v>
      </c>
      <c r="B792" s="210" t="s">
        <v>1835</v>
      </c>
      <c r="C792" s="196" t="s">
        <v>452</v>
      </c>
      <c r="D792" s="197" t="s">
        <v>2142</v>
      </c>
      <c r="E792" s="198"/>
      <c r="F792" s="192" t="s">
        <v>173</v>
      </c>
      <c r="G792" s="193"/>
      <c r="H792" s="193"/>
      <c r="I792" s="24" t="str">
        <f t="shared" ca="1" si="169"/>
        <v>LOCKED</v>
      </c>
      <c r="J792" s="15" t="str">
        <f t="shared" si="173"/>
        <v>B077-72Partial Slab Patches - Early Opening (72 hour)CW 3230-R8, E15</v>
      </c>
      <c r="K792" s="16" t="e">
        <f>MATCH(J792,'Pay Items'!$K$1:$K$647,0)</f>
        <v>#N/A</v>
      </c>
      <c r="L792" s="17" t="str">
        <f t="shared" ca="1" si="170"/>
        <v>G</v>
      </c>
      <c r="M792" s="17" t="str">
        <f t="shared" ca="1" si="171"/>
        <v>C2</v>
      </c>
      <c r="N792" s="17" t="str">
        <f t="shared" ca="1" si="172"/>
        <v>C2</v>
      </c>
    </row>
    <row r="793" spans="1:14" s="188" customFormat="1" ht="39.950000000000003" customHeight="1" x14ac:dyDescent="0.2">
      <c r="A793" s="209" t="s">
        <v>770</v>
      </c>
      <c r="B793" s="203" t="s">
        <v>338</v>
      </c>
      <c r="C793" s="196" t="s">
        <v>1558</v>
      </c>
      <c r="D793" s="197" t="s">
        <v>173</v>
      </c>
      <c r="E793" s="198" t="s">
        <v>178</v>
      </c>
      <c r="F793" s="199">
        <v>5</v>
      </c>
      <c r="G793" s="200"/>
      <c r="H793" s="201">
        <f t="shared" ref="H793:H795" si="177">ROUND(G793*F793,2)</f>
        <v>0</v>
      </c>
      <c r="I793" s="24" t="str">
        <f t="shared" ca="1" si="169"/>
        <v/>
      </c>
      <c r="J793" s="15" t="str">
        <f t="shared" si="173"/>
        <v>B090-72150 mm Type 4 Concrete Pavement (Type A)m²</v>
      </c>
      <c r="K793" s="16">
        <f>MATCH(J793,'Pay Items'!$K$1:$K$647,0)</f>
        <v>146</v>
      </c>
      <c r="L793" s="17" t="str">
        <f t="shared" ca="1" si="170"/>
        <v>F0</v>
      </c>
      <c r="M793" s="17" t="str">
        <f t="shared" ca="1" si="171"/>
        <v>C2</v>
      </c>
      <c r="N793" s="17" t="str">
        <f t="shared" ca="1" si="172"/>
        <v>C2</v>
      </c>
    </row>
    <row r="794" spans="1:14" s="188" customFormat="1" ht="39.950000000000003" customHeight="1" x14ac:dyDescent="0.2">
      <c r="A794" s="209" t="s">
        <v>771</v>
      </c>
      <c r="B794" s="203" t="s">
        <v>339</v>
      </c>
      <c r="C794" s="196" t="s">
        <v>1559</v>
      </c>
      <c r="D794" s="197" t="s">
        <v>173</v>
      </c>
      <c r="E794" s="198" t="s">
        <v>178</v>
      </c>
      <c r="F794" s="199">
        <v>5</v>
      </c>
      <c r="G794" s="200"/>
      <c r="H794" s="201">
        <f t="shared" si="177"/>
        <v>0</v>
      </c>
      <c r="I794" s="24" t="str">
        <f t="shared" ca="1" si="169"/>
        <v/>
      </c>
      <c r="J794" s="15" t="str">
        <f t="shared" si="173"/>
        <v>B091-72150 mm Type 4 Concrete Pavement (Type B)m²</v>
      </c>
      <c r="K794" s="16">
        <f>MATCH(J794,'Pay Items'!$K$1:$K$647,0)</f>
        <v>147</v>
      </c>
      <c r="L794" s="17" t="str">
        <f t="shared" ca="1" si="170"/>
        <v>F0</v>
      </c>
      <c r="M794" s="17" t="str">
        <f t="shared" ca="1" si="171"/>
        <v>C2</v>
      </c>
      <c r="N794" s="17" t="str">
        <f t="shared" ca="1" si="172"/>
        <v>C2</v>
      </c>
    </row>
    <row r="795" spans="1:14" s="188" customFormat="1" ht="39.950000000000003" customHeight="1" x14ac:dyDescent="0.2">
      <c r="A795" s="209" t="s">
        <v>773</v>
      </c>
      <c r="B795" s="203" t="s">
        <v>340</v>
      </c>
      <c r="C795" s="196" t="s">
        <v>1561</v>
      </c>
      <c r="D795" s="197" t="s">
        <v>173</v>
      </c>
      <c r="E795" s="198" t="s">
        <v>178</v>
      </c>
      <c r="F795" s="199">
        <v>5</v>
      </c>
      <c r="G795" s="200"/>
      <c r="H795" s="201">
        <f t="shared" si="177"/>
        <v>0</v>
      </c>
      <c r="I795" s="24" t="str">
        <f t="shared" ca="1" si="169"/>
        <v/>
      </c>
      <c r="J795" s="15" t="str">
        <f t="shared" si="173"/>
        <v>B093-72150 mm Type 4 Concrete Pavement (Type D)m²</v>
      </c>
      <c r="K795" s="16">
        <f>MATCH(J795,'Pay Items'!$K$1:$K$647,0)</f>
        <v>149</v>
      </c>
      <c r="L795" s="17" t="str">
        <f t="shared" ca="1" si="170"/>
        <v>F0</v>
      </c>
      <c r="M795" s="17" t="str">
        <f t="shared" ca="1" si="171"/>
        <v>C2</v>
      </c>
      <c r="N795" s="17" t="str">
        <f t="shared" ca="1" si="172"/>
        <v>C2</v>
      </c>
    </row>
    <row r="796" spans="1:14" s="188" customFormat="1" ht="30.2" customHeight="1" x14ac:dyDescent="0.2">
      <c r="A796" s="209" t="s">
        <v>289</v>
      </c>
      <c r="B796" s="195" t="s">
        <v>1836</v>
      </c>
      <c r="C796" s="196" t="s">
        <v>161</v>
      </c>
      <c r="D796" s="197" t="s">
        <v>1837</v>
      </c>
      <c r="E796" s="198"/>
      <c r="F796" s="192" t="s">
        <v>173</v>
      </c>
      <c r="G796" s="193"/>
      <c r="H796" s="193"/>
      <c r="I796" s="24" t="str">
        <f t="shared" ca="1" si="169"/>
        <v>LOCKED</v>
      </c>
      <c r="J796" s="15" t="str">
        <f t="shared" si="173"/>
        <v xml:space="preserve">B094Drilled DowelsCW 3230-R8 </v>
      </c>
      <c r="K796" s="16" t="e">
        <f>MATCH(J796,'Pay Items'!$K$1:$K$647,0)</f>
        <v>#N/A</v>
      </c>
      <c r="L796" s="17" t="str">
        <f t="shared" ca="1" si="170"/>
        <v>G</v>
      </c>
      <c r="M796" s="17" t="str">
        <f t="shared" ca="1" si="171"/>
        <v>C2</v>
      </c>
      <c r="N796" s="17" t="str">
        <f t="shared" ca="1" si="172"/>
        <v>C2</v>
      </c>
    </row>
    <row r="797" spans="1:14" s="188" customFormat="1" ht="30.2" customHeight="1" x14ac:dyDescent="0.2">
      <c r="A797" s="209" t="s">
        <v>290</v>
      </c>
      <c r="B797" s="203" t="s">
        <v>338</v>
      </c>
      <c r="C797" s="196" t="s">
        <v>189</v>
      </c>
      <c r="D797" s="197" t="s">
        <v>173</v>
      </c>
      <c r="E797" s="198" t="s">
        <v>181</v>
      </c>
      <c r="F797" s="199">
        <v>20</v>
      </c>
      <c r="G797" s="200"/>
      <c r="H797" s="201">
        <f>ROUND(G797*F797,2)</f>
        <v>0</v>
      </c>
      <c r="I797" s="24" t="str">
        <f t="shared" ca="1" si="169"/>
        <v/>
      </c>
      <c r="J797" s="15" t="str">
        <f t="shared" si="173"/>
        <v>B09519.1 mm Diametereach</v>
      </c>
      <c r="K797" s="16">
        <f>MATCH(J797,'Pay Items'!$K$1:$K$647,0)</f>
        <v>153</v>
      </c>
      <c r="L797" s="17" t="str">
        <f t="shared" ca="1" si="170"/>
        <v>F0</v>
      </c>
      <c r="M797" s="17" t="str">
        <f t="shared" ca="1" si="171"/>
        <v>C2</v>
      </c>
      <c r="N797" s="17" t="str">
        <f t="shared" ca="1" si="172"/>
        <v>C2</v>
      </c>
    </row>
    <row r="798" spans="1:14" s="188" customFormat="1" ht="30.2" customHeight="1" x14ac:dyDescent="0.2">
      <c r="A798" s="209" t="s">
        <v>292</v>
      </c>
      <c r="B798" s="195" t="s">
        <v>1838</v>
      </c>
      <c r="C798" s="196" t="s">
        <v>162</v>
      </c>
      <c r="D798" s="197" t="s">
        <v>903</v>
      </c>
      <c r="E798" s="198"/>
      <c r="F798" s="192" t="s">
        <v>173</v>
      </c>
      <c r="G798" s="193"/>
      <c r="H798" s="193"/>
      <c r="I798" s="24" t="str">
        <f t="shared" ca="1" si="169"/>
        <v>LOCKED</v>
      </c>
      <c r="J798" s="15" t="str">
        <f t="shared" si="173"/>
        <v>B097Drilled Tie BarsCW 3230-R8</v>
      </c>
      <c r="K798" s="16">
        <f>MATCH(J798,'Pay Items'!$K$1:$K$647,0)</f>
        <v>155</v>
      </c>
      <c r="L798" s="17" t="str">
        <f t="shared" ca="1" si="170"/>
        <v>G</v>
      </c>
      <c r="M798" s="17" t="str">
        <f t="shared" ca="1" si="171"/>
        <v>C2</v>
      </c>
      <c r="N798" s="17" t="str">
        <f t="shared" ca="1" si="172"/>
        <v>C2</v>
      </c>
    </row>
    <row r="799" spans="1:14" s="188" customFormat="1" ht="30.2" customHeight="1" x14ac:dyDescent="0.2">
      <c r="A799" s="209" t="s">
        <v>293</v>
      </c>
      <c r="B799" s="203" t="s">
        <v>338</v>
      </c>
      <c r="C799" s="196" t="s">
        <v>187</v>
      </c>
      <c r="D799" s="197" t="s">
        <v>173</v>
      </c>
      <c r="E799" s="198" t="s">
        <v>181</v>
      </c>
      <c r="F799" s="199">
        <v>135</v>
      </c>
      <c r="G799" s="200"/>
      <c r="H799" s="201">
        <f>ROUND(G799*F799,2)</f>
        <v>0</v>
      </c>
      <c r="I799" s="24" t="str">
        <f t="shared" ca="1" si="169"/>
        <v/>
      </c>
      <c r="J799" s="15" t="str">
        <f t="shared" si="173"/>
        <v>B09820 M Deformed Tie Bareach</v>
      </c>
      <c r="K799" s="16">
        <f>MATCH(J799,'Pay Items'!$K$1:$K$647,0)</f>
        <v>157</v>
      </c>
      <c r="L799" s="17" t="str">
        <f t="shared" ca="1" si="170"/>
        <v>F0</v>
      </c>
      <c r="M799" s="17" t="str">
        <f t="shared" ca="1" si="171"/>
        <v>C2</v>
      </c>
      <c r="N799" s="17" t="str">
        <f t="shared" ca="1" si="172"/>
        <v>C2</v>
      </c>
    </row>
    <row r="800" spans="1:14" s="188" customFormat="1" ht="30.2" customHeight="1" x14ac:dyDescent="0.2">
      <c r="A800" s="209" t="s">
        <v>797</v>
      </c>
      <c r="B800" s="195" t="s">
        <v>1839</v>
      </c>
      <c r="C800" s="196" t="s">
        <v>327</v>
      </c>
      <c r="D800" s="197" t="s">
        <v>1364</v>
      </c>
      <c r="E800" s="198"/>
      <c r="F800" s="192" t="s">
        <v>173</v>
      </c>
      <c r="G800" s="193"/>
      <c r="H800" s="193"/>
      <c r="I800" s="24" t="str">
        <f t="shared" ca="1" si="169"/>
        <v>LOCKED</v>
      </c>
      <c r="J800" s="15" t="str">
        <f t="shared" si="173"/>
        <v>B126rConcrete Curb RemovalCW 3240-R10</v>
      </c>
      <c r="K800" s="16">
        <f>MATCH(J800,'Pay Items'!$K$1:$K$647,0)</f>
        <v>197</v>
      </c>
      <c r="L800" s="17" t="str">
        <f t="shared" ca="1" si="170"/>
        <v>G</v>
      </c>
      <c r="M800" s="17" t="str">
        <f t="shared" ca="1" si="171"/>
        <v>C2</v>
      </c>
      <c r="N800" s="17" t="str">
        <f t="shared" ca="1" si="172"/>
        <v>C2</v>
      </c>
    </row>
    <row r="801" spans="1:14" s="188" customFormat="1" ht="30.2" customHeight="1" x14ac:dyDescent="0.2">
      <c r="A801" s="209" t="s">
        <v>1123</v>
      </c>
      <c r="B801" s="203" t="s">
        <v>338</v>
      </c>
      <c r="C801" s="196" t="s">
        <v>948</v>
      </c>
      <c r="D801" s="197" t="s">
        <v>173</v>
      </c>
      <c r="E801" s="198" t="s">
        <v>182</v>
      </c>
      <c r="F801" s="199">
        <v>30</v>
      </c>
      <c r="G801" s="200"/>
      <c r="H801" s="201">
        <f t="shared" ref="H801:H802" si="178">ROUND(G801*F801,2)</f>
        <v>0</v>
      </c>
      <c r="I801" s="24" t="str">
        <f t="shared" ca="1" si="169"/>
        <v/>
      </c>
      <c r="J801" s="15" t="str">
        <f t="shared" si="173"/>
        <v>B127rABarrier Integralm</v>
      </c>
      <c r="K801" s="16">
        <f>MATCH(J801,'Pay Items'!$K$1:$K$647,0)</f>
        <v>199</v>
      </c>
      <c r="L801" s="17" t="str">
        <f t="shared" ca="1" si="170"/>
        <v>F0</v>
      </c>
      <c r="M801" s="17" t="str">
        <f t="shared" ca="1" si="171"/>
        <v>C2</v>
      </c>
      <c r="N801" s="17" t="str">
        <f t="shared" ca="1" si="172"/>
        <v>C2</v>
      </c>
    </row>
    <row r="802" spans="1:14" s="188" customFormat="1" ht="30.2" customHeight="1" x14ac:dyDescent="0.2">
      <c r="A802" s="209" t="s">
        <v>802</v>
      </c>
      <c r="B802" s="203" t="s">
        <v>339</v>
      </c>
      <c r="C802" s="196" t="s">
        <v>390</v>
      </c>
      <c r="D802" s="197" t="s">
        <v>334</v>
      </c>
      <c r="E802" s="198" t="s">
        <v>182</v>
      </c>
      <c r="F802" s="199">
        <v>80</v>
      </c>
      <c r="G802" s="200"/>
      <c r="H802" s="201">
        <f t="shared" si="178"/>
        <v>0</v>
      </c>
      <c r="I802" s="24" t="str">
        <f t="shared" ca="1" si="169"/>
        <v/>
      </c>
      <c r="J802" s="15" t="str">
        <f t="shared" si="173"/>
        <v>B131rLip CurbSD-202Cm</v>
      </c>
      <c r="K802" s="16">
        <f>MATCH(J802,'Pay Items'!$K$1:$K$647,0)</f>
        <v>204</v>
      </c>
      <c r="L802" s="17" t="str">
        <f t="shared" ca="1" si="170"/>
        <v>F0</v>
      </c>
      <c r="M802" s="17" t="str">
        <f t="shared" ca="1" si="171"/>
        <v>C2</v>
      </c>
      <c r="N802" s="17" t="str">
        <f t="shared" ca="1" si="172"/>
        <v>C2</v>
      </c>
    </row>
    <row r="803" spans="1:14" s="188" customFormat="1" ht="30.2" customHeight="1" x14ac:dyDescent="0.2">
      <c r="A803" s="209" t="s">
        <v>807</v>
      </c>
      <c r="B803" s="195" t="s">
        <v>1840</v>
      </c>
      <c r="C803" s="196" t="s">
        <v>329</v>
      </c>
      <c r="D803" s="197" t="s">
        <v>2143</v>
      </c>
      <c r="E803" s="198"/>
      <c r="F803" s="192" t="s">
        <v>173</v>
      </c>
      <c r="G803" s="193"/>
      <c r="H803" s="193"/>
      <c r="I803" s="24" t="str">
        <f t="shared" ca="1" si="169"/>
        <v>LOCKED</v>
      </c>
      <c r="J803" s="15" t="str">
        <f t="shared" si="173"/>
        <v>B135iConcrete Curb InstallationCW 3240-R10, E15</v>
      </c>
      <c r="K803" s="16" t="e">
        <f>MATCH(J803,'Pay Items'!$K$1:$K$647,0)</f>
        <v>#N/A</v>
      </c>
      <c r="L803" s="17" t="str">
        <f t="shared" ca="1" si="170"/>
        <v>G</v>
      </c>
      <c r="M803" s="17" t="str">
        <f t="shared" ca="1" si="171"/>
        <v>C2</v>
      </c>
      <c r="N803" s="17" t="str">
        <f t="shared" ca="1" si="172"/>
        <v>C2</v>
      </c>
    </row>
    <row r="804" spans="1:14" s="188" customFormat="1" ht="39.950000000000003" customHeight="1" x14ac:dyDescent="0.2">
      <c r="A804" s="209" t="s">
        <v>1133</v>
      </c>
      <c r="B804" s="203" t="s">
        <v>338</v>
      </c>
      <c r="C804" s="196" t="s">
        <v>1618</v>
      </c>
      <c r="D804" s="197" t="s">
        <v>386</v>
      </c>
      <c r="E804" s="198" t="s">
        <v>182</v>
      </c>
      <c r="F804" s="199">
        <v>30</v>
      </c>
      <c r="G804" s="200"/>
      <c r="H804" s="201">
        <f t="shared" ref="H804:H807" si="179">ROUND(G804*F804,2)</f>
        <v>0</v>
      </c>
      <c r="I804" s="24" t="str">
        <f t="shared" ca="1" si="169"/>
        <v/>
      </c>
      <c r="J804" s="15" t="str">
        <f t="shared" si="173"/>
        <v>B139iAType 2 Concrete Modified Barrier (150 mm reveal ht, Dowelled)SD-203Bm</v>
      </c>
      <c r="K804" s="16" t="e">
        <f>MATCH(J804,'Pay Items'!$K$1:$K$647,0)</f>
        <v>#N/A</v>
      </c>
      <c r="L804" s="17" t="str">
        <f t="shared" ca="1" si="170"/>
        <v>F0</v>
      </c>
      <c r="M804" s="17" t="str">
        <f t="shared" ca="1" si="171"/>
        <v>C2</v>
      </c>
      <c r="N804" s="17" t="str">
        <f t="shared" ca="1" si="172"/>
        <v>C2</v>
      </c>
    </row>
    <row r="805" spans="1:14" s="188" customFormat="1" ht="39.950000000000003" customHeight="1" x14ac:dyDescent="0.2">
      <c r="A805" s="209" t="s">
        <v>822</v>
      </c>
      <c r="B805" s="203" t="s">
        <v>339</v>
      </c>
      <c r="C805" s="196" t="s">
        <v>1619</v>
      </c>
      <c r="D805" s="197" t="s">
        <v>333</v>
      </c>
      <c r="E805" s="198" t="s">
        <v>182</v>
      </c>
      <c r="F805" s="199">
        <v>40</v>
      </c>
      <c r="G805" s="200"/>
      <c r="H805" s="201">
        <f t="shared" si="179"/>
        <v>0</v>
      </c>
      <c r="I805" s="24" t="str">
        <f t="shared" ca="1" si="169"/>
        <v/>
      </c>
      <c r="J805" s="15" t="str">
        <f t="shared" si="173"/>
        <v>B148iType 2 Concrete Lip Curb (40 mm reveal ht, Integral)SD-202Bm</v>
      </c>
      <c r="K805" s="16" t="e">
        <f>MATCH(J805,'Pay Items'!$K$1:$K$647,0)</f>
        <v>#N/A</v>
      </c>
      <c r="L805" s="17" t="str">
        <f t="shared" ca="1" si="170"/>
        <v>F0</v>
      </c>
      <c r="M805" s="17" t="str">
        <f t="shared" ca="1" si="171"/>
        <v>C2</v>
      </c>
      <c r="N805" s="17" t="str">
        <f t="shared" ca="1" si="172"/>
        <v>C2</v>
      </c>
    </row>
    <row r="806" spans="1:14" s="188" customFormat="1" ht="39.950000000000003" customHeight="1" x14ac:dyDescent="0.2">
      <c r="A806" s="209" t="s">
        <v>1142</v>
      </c>
      <c r="B806" s="203" t="s">
        <v>340</v>
      </c>
      <c r="C806" s="196" t="s">
        <v>1620</v>
      </c>
      <c r="D806" s="197" t="s">
        <v>334</v>
      </c>
      <c r="E806" s="198" t="s">
        <v>182</v>
      </c>
      <c r="F806" s="199">
        <v>40</v>
      </c>
      <c r="G806" s="200"/>
      <c r="H806" s="201">
        <f t="shared" si="179"/>
        <v>0</v>
      </c>
      <c r="I806" s="24" t="str">
        <f t="shared" ca="1" si="169"/>
        <v/>
      </c>
      <c r="J806" s="15" t="str">
        <f t="shared" si="173"/>
        <v>B149iAType 2 Concrete Modified Lip Curb (75 mm reveal ht, Dowelled)SD-202Cm</v>
      </c>
      <c r="K806" s="16" t="e">
        <f>MATCH(J806,'Pay Items'!$K$1:$K$647,0)</f>
        <v>#N/A</v>
      </c>
      <c r="L806" s="17" t="str">
        <f t="shared" ca="1" si="170"/>
        <v>F0</v>
      </c>
      <c r="M806" s="17" t="str">
        <f t="shared" ca="1" si="171"/>
        <v>C2</v>
      </c>
      <c r="N806" s="17" t="str">
        <f t="shared" ca="1" si="172"/>
        <v>C2</v>
      </c>
    </row>
    <row r="807" spans="1:14" s="188" customFormat="1" ht="39.950000000000003" customHeight="1" x14ac:dyDescent="0.2">
      <c r="A807" s="209" t="s">
        <v>461</v>
      </c>
      <c r="B807" s="195" t="s">
        <v>1841</v>
      </c>
      <c r="C807" s="196" t="s">
        <v>165</v>
      </c>
      <c r="D807" s="197" t="s">
        <v>714</v>
      </c>
      <c r="E807" s="198" t="s">
        <v>178</v>
      </c>
      <c r="F807" s="199">
        <v>40</v>
      </c>
      <c r="G807" s="200"/>
      <c r="H807" s="201">
        <f t="shared" si="179"/>
        <v>0</v>
      </c>
      <c r="I807" s="24" t="str">
        <f t="shared" ca="1" si="169"/>
        <v/>
      </c>
      <c r="J807" s="15" t="str">
        <f t="shared" si="173"/>
        <v>B189Regrading Existing Interlocking Paving StonesCW 3330-R5m²</v>
      </c>
      <c r="K807" s="16">
        <f>MATCH(J807,'Pay Items'!$K$1:$K$647,0)</f>
        <v>304</v>
      </c>
      <c r="L807" s="17" t="str">
        <f t="shared" ca="1" si="170"/>
        <v>F0</v>
      </c>
      <c r="M807" s="17" t="str">
        <f t="shared" ca="1" si="171"/>
        <v>C2</v>
      </c>
      <c r="N807" s="17" t="str">
        <f t="shared" ca="1" si="172"/>
        <v>C2</v>
      </c>
    </row>
    <row r="808" spans="1:14" s="188" customFormat="1" ht="30.2" customHeight="1" x14ac:dyDescent="0.2">
      <c r="A808" s="209" t="s">
        <v>462</v>
      </c>
      <c r="B808" s="195" t="s">
        <v>1842</v>
      </c>
      <c r="C808" s="196" t="s">
        <v>350</v>
      </c>
      <c r="D808" s="197" t="s">
        <v>2144</v>
      </c>
      <c r="E808" s="198"/>
      <c r="F808" s="192" t="s">
        <v>173</v>
      </c>
      <c r="G808" s="193"/>
      <c r="H808" s="193"/>
      <c r="I808" s="24" t="str">
        <f t="shared" ca="1" si="169"/>
        <v>LOCKED</v>
      </c>
      <c r="J808" s="15" t="str">
        <f t="shared" si="173"/>
        <v>B190Construction of Asphaltic Concrete OverlayCW 3410-R12, E11</v>
      </c>
      <c r="K808" s="16" t="e">
        <f>MATCH(J808,'Pay Items'!$K$1:$K$647,0)</f>
        <v>#N/A</v>
      </c>
      <c r="L808" s="17" t="str">
        <f t="shared" ca="1" si="170"/>
        <v>G</v>
      </c>
      <c r="M808" s="17" t="str">
        <f t="shared" ca="1" si="171"/>
        <v>C2</v>
      </c>
      <c r="N808" s="17" t="str">
        <f t="shared" ca="1" si="172"/>
        <v>C2</v>
      </c>
    </row>
    <row r="809" spans="1:14" s="188" customFormat="1" ht="30.2" customHeight="1" x14ac:dyDescent="0.2">
      <c r="A809" s="209" t="s">
        <v>463</v>
      </c>
      <c r="B809" s="203" t="s">
        <v>338</v>
      </c>
      <c r="C809" s="196" t="s">
        <v>351</v>
      </c>
      <c r="D809" s="197"/>
      <c r="E809" s="198"/>
      <c r="F809" s="192" t="s">
        <v>173</v>
      </c>
      <c r="G809" s="193"/>
      <c r="H809" s="193"/>
      <c r="I809" s="24" t="str">
        <f t="shared" ca="1" si="169"/>
        <v>LOCKED</v>
      </c>
      <c r="J809" s="15" t="str">
        <f t="shared" si="173"/>
        <v>B191Main Line Paving</v>
      </c>
      <c r="K809" s="16">
        <f>MATCH(J809,'Pay Items'!$K$1:$K$647,0)</f>
        <v>306</v>
      </c>
      <c r="L809" s="17" t="str">
        <f t="shared" ca="1" si="170"/>
        <v>G</v>
      </c>
      <c r="M809" s="17" t="str">
        <f t="shared" ca="1" si="171"/>
        <v>C2</v>
      </c>
      <c r="N809" s="17" t="str">
        <f t="shared" ca="1" si="172"/>
        <v>C2</v>
      </c>
    </row>
    <row r="810" spans="1:14" s="188" customFormat="1" ht="30.2" customHeight="1" x14ac:dyDescent="0.2">
      <c r="A810" s="209" t="s">
        <v>1565</v>
      </c>
      <c r="B810" s="211" t="s">
        <v>684</v>
      </c>
      <c r="C810" s="196" t="s">
        <v>1566</v>
      </c>
      <c r="D810" s="197"/>
      <c r="E810" s="198" t="s">
        <v>180</v>
      </c>
      <c r="F810" s="199">
        <v>115</v>
      </c>
      <c r="G810" s="200"/>
      <c r="H810" s="201">
        <f>ROUND(G810*F810,2)</f>
        <v>0</v>
      </c>
      <c r="I810" s="24" t="str">
        <f t="shared" ca="1" si="169"/>
        <v/>
      </c>
      <c r="J810" s="15" t="str">
        <f t="shared" si="173"/>
        <v>B193AType MS1tonne</v>
      </c>
      <c r="K810" s="16">
        <f>MATCH(J810,'Pay Items'!$K$1:$K$647,0)</f>
        <v>309</v>
      </c>
      <c r="L810" s="17" t="str">
        <f t="shared" ca="1" si="170"/>
        <v>F0</v>
      </c>
      <c r="M810" s="17" t="str">
        <f t="shared" ca="1" si="171"/>
        <v>C2</v>
      </c>
      <c r="N810" s="17" t="str">
        <f t="shared" ca="1" si="172"/>
        <v>C2</v>
      </c>
    </row>
    <row r="811" spans="1:14" s="188" customFormat="1" ht="30.2" customHeight="1" x14ac:dyDescent="0.2">
      <c r="A811" s="209" t="s">
        <v>466</v>
      </c>
      <c r="B811" s="203" t="s">
        <v>339</v>
      </c>
      <c r="C811" s="196" t="s">
        <v>352</v>
      </c>
      <c r="D811" s="197"/>
      <c r="E811" s="198"/>
      <c r="F811" s="192" t="s">
        <v>173</v>
      </c>
      <c r="G811" s="193"/>
      <c r="H811" s="193"/>
      <c r="I811" s="24" t="str">
        <f t="shared" ca="1" si="169"/>
        <v>LOCKED</v>
      </c>
      <c r="J811" s="15" t="str">
        <f t="shared" si="173"/>
        <v>B194Tie-ins and Approaches</v>
      </c>
      <c r="K811" s="16">
        <f>MATCH(J811,'Pay Items'!$K$1:$K$647,0)</f>
        <v>311</v>
      </c>
      <c r="L811" s="17" t="str">
        <f t="shared" ca="1" si="170"/>
        <v>G</v>
      </c>
      <c r="M811" s="17" t="str">
        <f t="shared" ca="1" si="171"/>
        <v>C2</v>
      </c>
      <c r="N811" s="17" t="str">
        <f t="shared" ca="1" si="172"/>
        <v>C2</v>
      </c>
    </row>
    <row r="812" spans="1:14" s="188" customFormat="1" ht="30.2" customHeight="1" x14ac:dyDescent="0.2">
      <c r="A812" s="209" t="s">
        <v>1569</v>
      </c>
      <c r="B812" s="211" t="s">
        <v>684</v>
      </c>
      <c r="C812" s="196" t="s">
        <v>1566</v>
      </c>
      <c r="D812" s="197"/>
      <c r="E812" s="198" t="s">
        <v>180</v>
      </c>
      <c r="F812" s="199">
        <v>15</v>
      </c>
      <c r="G812" s="200"/>
      <c r="H812" s="201">
        <f t="shared" ref="H812" si="180">ROUND(G812*F812,2)</f>
        <v>0</v>
      </c>
      <c r="I812" s="24" t="str">
        <f t="shared" ca="1" si="169"/>
        <v/>
      </c>
      <c r="J812" s="15" t="str">
        <f t="shared" si="173"/>
        <v>B195AType MS1tonne</v>
      </c>
      <c r="K812" s="16">
        <f>MATCH(J812,'Pay Items'!$K$1:$K$647,0)</f>
        <v>313</v>
      </c>
      <c r="L812" s="17" t="str">
        <f t="shared" ca="1" si="170"/>
        <v>F0</v>
      </c>
      <c r="M812" s="17" t="str">
        <f t="shared" ca="1" si="171"/>
        <v>C2</v>
      </c>
      <c r="N812" s="17" t="str">
        <f t="shared" ca="1" si="172"/>
        <v>C2</v>
      </c>
    </row>
    <row r="813" spans="1:14" s="188" customFormat="1" ht="30.2" customHeight="1" x14ac:dyDescent="0.2">
      <c r="A813" s="182"/>
      <c r="B813" s="213"/>
      <c r="C813" s="206" t="s">
        <v>199</v>
      </c>
      <c r="D813" s="207"/>
      <c r="E813" s="214"/>
      <c r="F813" s="192" t="s">
        <v>173</v>
      </c>
      <c r="G813" s="193"/>
      <c r="H813" s="193"/>
      <c r="I813" s="24" t="str">
        <f t="shared" ca="1" si="169"/>
        <v>LOCKED</v>
      </c>
      <c r="J813" s="15" t="str">
        <f t="shared" si="173"/>
        <v>JOINT AND CRACK SEALING</v>
      </c>
      <c r="K813" s="16">
        <f>MATCH(J813,'Pay Items'!$K$1:$K$647,0)</f>
        <v>434</v>
      </c>
      <c r="L813" s="17" t="str">
        <f t="shared" ca="1" si="170"/>
        <v>G</v>
      </c>
      <c r="M813" s="17" t="str">
        <f t="shared" ca="1" si="171"/>
        <v>C2</v>
      </c>
      <c r="N813" s="17" t="str">
        <f t="shared" ca="1" si="172"/>
        <v>C2</v>
      </c>
    </row>
    <row r="814" spans="1:14" s="188" customFormat="1" ht="30.2" customHeight="1" x14ac:dyDescent="0.2">
      <c r="A814" s="194" t="s">
        <v>533</v>
      </c>
      <c r="B814" s="195" t="s">
        <v>1843</v>
      </c>
      <c r="C814" s="196" t="s">
        <v>98</v>
      </c>
      <c r="D814" s="197" t="s">
        <v>718</v>
      </c>
      <c r="E814" s="198" t="s">
        <v>182</v>
      </c>
      <c r="F814" s="212">
        <v>100</v>
      </c>
      <c r="G814" s="200"/>
      <c r="H814" s="201">
        <f>ROUND(G814*F814,2)</f>
        <v>0</v>
      </c>
      <c r="I814" s="24" t="str">
        <f t="shared" ca="1" si="169"/>
        <v/>
      </c>
      <c r="J814" s="15" t="str">
        <f t="shared" si="173"/>
        <v>D006Reflective Crack MaintenanceCW 3250-R7m</v>
      </c>
      <c r="K814" s="16">
        <f>MATCH(J814,'Pay Items'!$K$1:$K$647,0)</f>
        <v>440</v>
      </c>
      <c r="L814" s="17" t="str">
        <f t="shared" ca="1" si="170"/>
        <v>F0</v>
      </c>
      <c r="M814" s="17" t="str">
        <f t="shared" ca="1" si="171"/>
        <v>C2</v>
      </c>
      <c r="N814" s="17" t="str">
        <f t="shared" ca="1" si="172"/>
        <v>C2</v>
      </c>
    </row>
    <row r="815" spans="1:14" s="188" customFormat="1" ht="39.950000000000003" customHeight="1" x14ac:dyDescent="0.2">
      <c r="A815" s="182"/>
      <c r="B815" s="213"/>
      <c r="C815" s="206" t="s">
        <v>200</v>
      </c>
      <c r="D815" s="207"/>
      <c r="E815" s="214"/>
      <c r="F815" s="192" t="s">
        <v>173</v>
      </c>
      <c r="G815" s="193"/>
      <c r="H815" s="193"/>
      <c r="I815" s="24" t="str">
        <f t="shared" ca="1" si="169"/>
        <v>LOCKED</v>
      </c>
      <c r="J815" s="15" t="str">
        <f t="shared" si="173"/>
        <v>ASSOCIATED DRAINAGE AND UNDERGROUND WORKS</v>
      </c>
      <c r="K815" s="16">
        <f>MATCH(J815,'Pay Items'!$K$1:$K$647,0)</f>
        <v>442</v>
      </c>
      <c r="L815" s="17" t="str">
        <f t="shared" ca="1" si="170"/>
        <v>G</v>
      </c>
      <c r="M815" s="17" t="str">
        <f t="shared" ca="1" si="171"/>
        <v>C2</v>
      </c>
      <c r="N815" s="17" t="str">
        <f t="shared" ca="1" si="172"/>
        <v>C2</v>
      </c>
    </row>
    <row r="816" spans="1:14" s="188" customFormat="1" ht="30.2" customHeight="1" x14ac:dyDescent="0.2">
      <c r="A816" s="194" t="s">
        <v>67</v>
      </c>
      <c r="B816" s="195" t="s">
        <v>1844</v>
      </c>
      <c r="C816" s="215" t="s">
        <v>1040</v>
      </c>
      <c r="D816" s="216" t="s">
        <v>1041</v>
      </c>
      <c r="E816" s="198"/>
      <c r="F816" s="192" t="s">
        <v>173</v>
      </c>
      <c r="G816" s="193"/>
      <c r="H816" s="193"/>
      <c r="I816" s="24" t="str">
        <f t="shared" ca="1" si="169"/>
        <v>LOCKED</v>
      </c>
      <c r="J816" s="15" t="str">
        <f t="shared" si="173"/>
        <v>E023Frames &amp; CoversCW 3210-R8</v>
      </c>
      <c r="K816" s="16">
        <f>MATCH(J816,'Pay Items'!$K$1:$K$647,0)</f>
        <v>509</v>
      </c>
      <c r="L816" s="17" t="str">
        <f t="shared" ca="1" si="170"/>
        <v>G</v>
      </c>
      <c r="M816" s="17" t="str">
        <f t="shared" ca="1" si="171"/>
        <v>C2</v>
      </c>
      <c r="N816" s="17" t="str">
        <f t="shared" ca="1" si="172"/>
        <v>C2</v>
      </c>
    </row>
    <row r="817" spans="1:14" s="188" customFormat="1" ht="39.950000000000003" customHeight="1" x14ac:dyDescent="0.2">
      <c r="A817" s="194" t="s">
        <v>68</v>
      </c>
      <c r="B817" s="203" t="s">
        <v>338</v>
      </c>
      <c r="C817" s="217" t="s">
        <v>1191</v>
      </c>
      <c r="D817" s="197"/>
      <c r="E817" s="198" t="s">
        <v>181</v>
      </c>
      <c r="F817" s="212">
        <v>3</v>
      </c>
      <c r="G817" s="200"/>
      <c r="H817" s="201">
        <f t="shared" ref="H817:H819" si="181">ROUND(G817*F817,2)</f>
        <v>0</v>
      </c>
      <c r="I817" s="24" t="str">
        <f t="shared" ca="1" si="169"/>
        <v/>
      </c>
      <c r="J817" s="15" t="str">
        <f t="shared" si="173"/>
        <v>E024AP-006 - Standard Frame for Manhole and Catch Basineach</v>
      </c>
      <c r="K817" s="16">
        <f>MATCH(J817,'Pay Items'!$K$1:$K$647,0)</f>
        <v>510</v>
      </c>
      <c r="L817" s="17" t="str">
        <f t="shared" ca="1" si="170"/>
        <v>F0</v>
      </c>
      <c r="M817" s="17" t="str">
        <f t="shared" ca="1" si="171"/>
        <v>C2</v>
      </c>
      <c r="N817" s="17" t="str">
        <f t="shared" ca="1" si="172"/>
        <v>C2</v>
      </c>
    </row>
    <row r="818" spans="1:14" s="188" customFormat="1" ht="39.950000000000003" customHeight="1" x14ac:dyDescent="0.2">
      <c r="A818" s="194" t="s">
        <v>69</v>
      </c>
      <c r="B818" s="203" t="s">
        <v>339</v>
      </c>
      <c r="C818" s="217" t="s">
        <v>1192</v>
      </c>
      <c r="D818" s="197"/>
      <c r="E818" s="198" t="s">
        <v>181</v>
      </c>
      <c r="F818" s="212">
        <v>2</v>
      </c>
      <c r="G818" s="200"/>
      <c r="H818" s="201">
        <f t="shared" si="181"/>
        <v>0</v>
      </c>
      <c r="I818" s="24" t="str">
        <f t="shared" ca="1" si="169"/>
        <v/>
      </c>
      <c r="J818" s="15" t="str">
        <f t="shared" si="173"/>
        <v>E025AP-007 - Standard Solid Cover for Standard Frameeach</v>
      </c>
      <c r="K818" s="16">
        <f>MATCH(J818,'Pay Items'!$K$1:$K$647,0)</f>
        <v>511</v>
      </c>
      <c r="L818" s="17" t="str">
        <f t="shared" ca="1" si="170"/>
        <v>F0</v>
      </c>
      <c r="M818" s="17" t="str">
        <f t="shared" ca="1" si="171"/>
        <v>C2</v>
      </c>
      <c r="N818" s="17" t="str">
        <f t="shared" ca="1" si="172"/>
        <v>C2</v>
      </c>
    </row>
    <row r="819" spans="1:14" s="249" customFormat="1" ht="44.1" customHeight="1" x14ac:dyDescent="0.2">
      <c r="A819" s="194" t="s">
        <v>70</v>
      </c>
      <c r="B819" s="256" t="s">
        <v>340</v>
      </c>
      <c r="C819" s="259" t="s">
        <v>1193</v>
      </c>
      <c r="D819" s="239" t="s">
        <v>591</v>
      </c>
      <c r="E819" s="240" t="s">
        <v>181</v>
      </c>
      <c r="F819" s="241">
        <v>1</v>
      </c>
      <c r="G819" s="242"/>
      <c r="H819" s="243">
        <f t="shared" si="181"/>
        <v>0</v>
      </c>
      <c r="I819" s="24" t="str">
        <f t="shared" ca="1" si="169"/>
        <v/>
      </c>
      <c r="J819" s="15" t="str">
        <f t="shared" si="173"/>
        <v>E026AP-008 - Standard Grated Cover for Standard Frameeach</v>
      </c>
      <c r="K819" s="16">
        <f>MATCH(J819,'Pay Items'!$K$1:$K$647,0)</f>
        <v>512</v>
      </c>
      <c r="L819" s="17" t="str">
        <f t="shared" ca="1" si="170"/>
        <v>F0</v>
      </c>
      <c r="M819" s="17" t="str">
        <f t="shared" ca="1" si="171"/>
        <v>C2</v>
      </c>
      <c r="N819" s="17" t="str">
        <f t="shared" ca="1" si="172"/>
        <v>C2</v>
      </c>
    </row>
    <row r="820" spans="1:14" s="188" customFormat="1" ht="30.2" customHeight="1" x14ac:dyDescent="0.2">
      <c r="A820" s="182"/>
      <c r="B820" s="219"/>
      <c r="C820" s="206" t="s">
        <v>201</v>
      </c>
      <c r="D820" s="207"/>
      <c r="E820" s="214"/>
      <c r="F820" s="192" t="s">
        <v>173</v>
      </c>
      <c r="G820" s="193"/>
      <c r="H820" s="193"/>
      <c r="I820" s="24" t="str">
        <f t="shared" ca="1" si="169"/>
        <v>LOCKED</v>
      </c>
      <c r="J820" s="15" t="str">
        <f t="shared" si="173"/>
        <v>ADJUSTMENTS</v>
      </c>
      <c r="K820" s="16">
        <f>MATCH(J820,'Pay Items'!$K$1:$K$647,0)</f>
        <v>587</v>
      </c>
      <c r="L820" s="17" t="str">
        <f t="shared" ca="1" si="170"/>
        <v>G</v>
      </c>
      <c r="M820" s="17" t="str">
        <f t="shared" ca="1" si="171"/>
        <v>C2</v>
      </c>
      <c r="N820" s="17" t="str">
        <f t="shared" ca="1" si="172"/>
        <v>C2</v>
      </c>
    </row>
    <row r="821" spans="1:14" s="188" customFormat="1" ht="39.950000000000003" customHeight="1" x14ac:dyDescent="0.2">
      <c r="A821" s="194" t="s">
        <v>230</v>
      </c>
      <c r="B821" s="195" t="s">
        <v>1845</v>
      </c>
      <c r="C821" s="217" t="s">
        <v>1042</v>
      </c>
      <c r="D821" s="216" t="s">
        <v>1041</v>
      </c>
      <c r="E821" s="198" t="s">
        <v>181</v>
      </c>
      <c r="F821" s="212">
        <v>3</v>
      </c>
      <c r="G821" s="200"/>
      <c r="H821" s="201">
        <f>ROUND(G821*F821,2)</f>
        <v>0</v>
      </c>
      <c r="I821" s="24" t="str">
        <f t="shared" ca="1" si="169"/>
        <v/>
      </c>
      <c r="J821" s="15" t="str">
        <f t="shared" si="173"/>
        <v>F001Adjustment of Manholes/Catch Basins FramesCW 3210-R8each</v>
      </c>
      <c r="K821" s="16">
        <f>MATCH(J821,'Pay Items'!$K$1:$K$647,0)</f>
        <v>588</v>
      </c>
      <c r="L821" s="17" t="str">
        <f t="shared" ca="1" si="170"/>
        <v>F0</v>
      </c>
      <c r="M821" s="17" t="str">
        <f t="shared" ca="1" si="171"/>
        <v>C2</v>
      </c>
      <c r="N821" s="17" t="str">
        <f t="shared" ca="1" si="172"/>
        <v>C2</v>
      </c>
    </row>
    <row r="822" spans="1:14" s="188" customFormat="1" ht="30.2" customHeight="1" x14ac:dyDescent="0.2">
      <c r="A822" s="194" t="s">
        <v>231</v>
      </c>
      <c r="B822" s="195" t="s">
        <v>1846</v>
      </c>
      <c r="C822" s="196" t="s">
        <v>669</v>
      </c>
      <c r="D822" s="197" t="s">
        <v>11</v>
      </c>
      <c r="E822" s="198"/>
      <c r="F822" s="192" t="s">
        <v>173</v>
      </c>
      <c r="G822" s="193"/>
      <c r="H822" s="193"/>
      <c r="I822" s="24" t="str">
        <f t="shared" ca="1" si="169"/>
        <v>LOCKED</v>
      </c>
      <c r="J822" s="15" t="str">
        <f t="shared" si="173"/>
        <v>F002Replacing Existing RisersCW 2130-R12</v>
      </c>
      <c r="K822" s="16">
        <f>MATCH(J822,'Pay Items'!$K$1:$K$647,0)</f>
        <v>589</v>
      </c>
      <c r="L822" s="17" t="str">
        <f t="shared" ca="1" si="170"/>
        <v>G</v>
      </c>
      <c r="M822" s="17" t="str">
        <f t="shared" ca="1" si="171"/>
        <v>C2</v>
      </c>
      <c r="N822" s="17" t="str">
        <f t="shared" ca="1" si="172"/>
        <v>C2</v>
      </c>
    </row>
    <row r="823" spans="1:14" s="188" customFormat="1" ht="30.2" customHeight="1" x14ac:dyDescent="0.2">
      <c r="A823" s="194" t="s">
        <v>670</v>
      </c>
      <c r="B823" s="203" t="s">
        <v>338</v>
      </c>
      <c r="C823" s="196" t="s">
        <v>680</v>
      </c>
      <c r="D823" s="197"/>
      <c r="E823" s="198" t="s">
        <v>183</v>
      </c>
      <c r="F823" s="221">
        <v>0.1</v>
      </c>
      <c r="G823" s="200"/>
      <c r="H823" s="201">
        <f>ROUND(G823*F823,2)</f>
        <v>0</v>
      </c>
      <c r="I823" s="24" t="str">
        <f t="shared" ca="1" si="169"/>
        <v/>
      </c>
      <c r="J823" s="15" t="str">
        <f t="shared" si="173"/>
        <v>F002APre-cast Concrete Risersvert. m</v>
      </c>
      <c r="K823" s="16">
        <f>MATCH(J823,'Pay Items'!$K$1:$K$647,0)</f>
        <v>590</v>
      </c>
      <c r="L823" s="17" t="str">
        <f t="shared" ca="1" si="170"/>
        <v>F1</v>
      </c>
      <c r="M823" s="17" t="str">
        <f t="shared" ca="1" si="171"/>
        <v>C2</v>
      </c>
      <c r="N823" s="17" t="str">
        <f t="shared" ca="1" si="172"/>
        <v>C2</v>
      </c>
    </row>
    <row r="824" spans="1:14" s="188" customFormat="1" ht="30.2" customHeight="1" x14ac:dyDescent="0.2">
      <c r="A824" s="194" t="s">
        <v>232</v>
      </c>
      <c r="B824" s="195" t="s">
        <v>1847</v>
      </c>
      <c r="C824" s="217" t="s">
        <v>1198</v>
      </c>
      <c r="D824" s="216" t="s">
        <v>1041</v>
      </c>
      <c r="E824" s="198"/>
      <c r="F824" s="192" t="s">
        <v>173</v>
      </c>
      <c r="G824" s="193"/>
      <c r="H824" s="193"/>
      <c r="I824" s="24" t="str">
        <f t="shared" ca="1" si="169"/>
        <v>LOCKED</v>
      </c>
      <c r="J824" s="15" t="str">
        <f t="shared" si="173"/>
        <v>F003Lifter Rings (AP-010)CW 3210-R8</v>
      </c>
      <c r="K824" s="16">
        <f>MATCH(J824,'Pay Items'!$K$1:$K$647,0)</f>
        <v>593</v>
      </c>
      <c r="L824" s="17" t="str">
        <f t="shared" ca="1" si="170"/>
        <v>G</v>
      </c>
      <c r="M824" s="17" t="str">
        <f t="shared" ca="1" si="171"/>
        <v>C2</v>
      </c>
      <c r="N824" s="17" t="str">
        <f t="shared" ca="1" si="172"/>
        <v>C2</v>
      </c>
    </row>
    <row r="825" spans="1:14" s="188" customFormat="1" ht="30.2" customHeight="1" x14ac:dyDescent="0.2">
      <c r="A825" s="194" t="s">
        <v>234</v>
      </c>
      <c r="B825" s="203" t="s">
        <v>338</v>
      </c>
      <c r="C825" s="196" t="s">
        <v>864</v>
      </c>
      <c r="D825" s="197"/>
      <c r="E825" s="198" t="s">
        <v>181</v>
      </c>
      <c r="F825" s="212">
        <v>1</v>
      </c>
      <c r="G825" s="200"/>
      <c r="H825" s="201">
        <f t="shared" ref="H825:H829" si="182">ROUND(G825*F825,2)</f>
        <v>0</v>
      </c>
      <c r="I825" s="24" t="str">
        <f t="shared" ca="1" si="169"/>
        <v/>
      </c>
      <c r="J825" s="15" t="str">
        <f t="shared" si="173"/>
        <v>F00551 mmeach</v>
      </c>
      <c r="K825" s="16">
        <f>MATCH(J825,'Pay Items'!$K$1:$K$647,0)</f>
        <v>595</v>
      </c>
      <c r="L825" s="17" t="str">
        <f t="shared" ca="1" si="170"/>
        <v>F0</v>
      </c>
      <c r="M825" s="17" t="str">
        <f t="shared" ca="1" si="171"/>
        <v>C2</v>
      </c>
      <c r="N825" s="17" t="str">
        <f t="shared" ca="1" si="172"/>
        <v>C2</v>
      </c>
    </row>
    <row r="826" spans="1:14" s="188" customFormat="1" ht="30.2" customHeight="1" x14ac:dyDescent="0.2">
      <c r="A826" s="194" t="s">
        <v>237</v>
      </c>
      <c r="B826" s="195" t="s">
        <v>1848</v>
      </c>
      <c r="C826" s="196" t="s">
        <v>585</v>
      </c>
      <c r="D826" s="216" t="s">
        <v>1041</v>
      </c>
      <c r="E826" s="198" t="s">
        <v>181</v>
      </c>
      <c r="F826" s="212">
        <v>1</v>
      </c>
      <c r="G826" s="200"/>
      <c r="H826" s="201">
        <f t="shared" si="182"/>
        <v>0</v>
      </c>
      <c r="I826" s="24" t="str">
        <f t="shared" ca="1" si="169"/>
        <v/>
      </c>
      <c r="J826" s="15" t="str">
        <f t="shared" si="173"/>
        <v>F009Adjustment of Valve BoxesCW 3210-R8each</v>
      </c>
      <c r="K826" s="16">
        <f>MATCH(J826,'Pay Items'!$K$1:$K$647,0)</f>
        <v>598</v>
      </c>
      <c r="L826" s="17" t="str">
        <f t="shared" ca="1" si="170"/>
        <v>F0</v>
      </c>
      <c r="M826" s="17" t="str">
        <f t="shared" ca="1" si="171"/>
        <v>C2</v>
      </c>
      <c r="N826" s="17" t="str">
        <f t="shared" ca="1" si="172"/>
        <v>C2</v>
      </c>
    </row>
    <row r="827" spans="1:14" s="188" customFormat="1" ht="30.2" customHeight="1" x14ac:dyDescent="0.2">
      <c r="A827" s="194" t="s">
        <v>445</v>
      </c>
      <c r="B827" s="195" t="s">
        <v>1849</v>
      </c>
      <c r="C827" s="196" t="s">
        <v>587</v>
      </c>
      <c r="D827" s="216" t="s">
        <v>1041</v>
      </c>
      <c r="E827" s="198" t="s">
        <v>181</v>
      </c>
      <c r="F827" s="212">
        <v>1</v>
      </c>
      <c r="G827" s="200"/>
      <c r="H827" s="201">
        <f t="shared" si="182"/>
        <v>0</v>
      </c>
      <c r="I827" s="24" t="str">
        <f t="shared" ca="1" si="169"/>
        <v/>
      </c>
      <c r="J827" s="15" t="str">
        <f t="shared" si="173"/>
        <v>F010Valve Box ExtensionsCW 3210-R8each</v>
      </c>
      <c r="K827" s="16">
        <f>MATCH(J827,'Pay Items'!$K$1:$K$647,0)</f>
        <v>599</v>
      </c>
      <c r="L827" s="17" t="str">
        <f t="shared" ca="1" si="170"/>
        <v>F0</v>
      </c>
      <c r="M827" s="17" t="str">
        <f t="shared" ca="1" si="171"/>
        <v>C2</v>
      </c>
      <c r="N827" s="17" t="str">
        <f t="shared" ca="1" si="172"/>
        <v>C2</v>
      </c>
    </row>
    <row r="828" spans="1:14" s="188" customFormat="1" ht="30.2" customHeight="1" x14ac:dyDescent="0.2">
      <c r="A828" s="194" t="s">
        <v>238</v>
      </c>
      <c r="B828" s="195" t="s">
        <v>1850</v>
      </c>
      <c r="C828" s="196" t="s">
        <v>586</v>
      </c>
      <c r="D828" s="216" t="s">
        <v>1041</v>
      </c>
      <c r="E828" s="198" t="s">
        <v>181</v>
      </c>
      <c r="F828" s="212">
        <v>1</v>
      </c>
      <c r="G828" s="200"/>
      <c r="H828" s="201">
        <f t="shared" si="182"/>
        <v>0</v>
      </c>
      <c r="I828" s="24" t="str">
        <f t="shared" ca="1" si="169"/>
        <v/>
      </c>
      <c r="J828" s="15" t="str">
        <f t="shared" si="173"/>
        <v>F011Adjustment of Curb Stop BoxesCW 3210-R8each</v>
      </c>
      <c r="K828" s="16">
        <f>MATCH(J828,'Pay Items'!$K$1:$K$647,0)</f>
        <v>600</v>
      </c>
      <c r="L828" s="17" t="str">
        <f t="shared" ca="1" si="170"/>
        <v>F0</v>
      </c>
      <c r="M828" s="17" t="str">
        <f t="shared" ca="1" si="171"/>
        <v>C2</v>
      </c>
      <c r="N828" s="17" t="str">
        <f t="shared" ca="1" si="172"/>
        <v>C2</v>
      </c>
    </row>
    <row r="829" spans="1:14" s="188" customFormat="1" ht="30.2" customHeight="1" x14ac:dyDescent="0.2">
      <c r="A829" s="222" t="s">
        <v>241</v>
      </c>
      <c r="B829" s="223" t="s">
        <v>1851</v>
      </c>
      <c r="C829" s="217" t="s">
        <v>588</v>
      </c>
      <c r="D829" s="216" t="s">
        <v>1041</v>
      </c>
      <c r="E829" s="224" t="s">
        <v>181</v>
      </c>
      <c r="F829" s="225">
        <v>1</v>
      </c>
      <c r="G829" s="226"/>
      <c r="H829" s="227">
        <f t="shared" si="182"/>
        <v>0</v>
      </c>
      <c r="I829" s="24" t="str">
        <f t="shared" ca="1" si="169"/>
        <v/>
      </c>
      <c r="J829" s="15" t="str">
        <f t="shared" si="173"/>
        <v>F018Curb Stop ExtensionsCW 3210-R8each</v>
      </c>
      <c r="K829" s="16">
        <f>MATCH(J829,'Pay Items'!$K$1:$K$647,0)</f>
        <v>601</v>
      </c>
      <c r="L829" s="17" t="str">
        <f t="shared" ca="1" si="170"/>
        <v>F0</v>
      </c>
      <c r="M829" s="17" t="str">
        <f t="shared" ca="1" si="171"/>
        <v>C2</v>
      </c>
      <c r="N829" s="17" t="str">
        <f t="shared" ca="1" si="172"/>
        <v>C2</v>
      </c>
    </row>
    <row r="830" spans="1:14" s="188" customFormat="1" ht="30.2" customHeight="1" x14ac:dyDescent="0.2">
      <c r="A830" s="182"/>
      <c r="B830" s="205"/>
      <c r="C830" s="206" t="s">
        <v>202</v>
      </c>
      <c r="D830" s="207"/>
      <c r="E830" s="208"/>
      <c r="F830" s="192" t="s">
        <v>173</v>
      </c>
      <c r="G830" s="193"/>
      <c r="H830" s="193"/>
      <c r="I830" s="24" t="str">
        <f t="shared" ca="1" si="169"/>
        <v>LOCKED</v>
      </c>
      <c r="J830" s="15" t="str">
        <f t="shared" si="173"/>
        <v>LANDSCAPING</v>
      </c>
      <c r="K830" s="16">
        <f>MATCH(J830,'Pay Items'!$K$1:$K$647,0)</f>
        <v>616</v>
      </c>
      <c r="L830" s="17" t="str">
        <f t="shared" ca="1" si="170"/>
        <v>G</v>
      </c>
      <c r="M830" s="17" t="str">
        <f t="shared" ca="1" si="171"/>
        <v>C2</v>
      </c>
      <c r="N830" s="17" t="str">
        <f t="shared" ca="1" si="172"/>
        <v>C2</v>
      </c>
    </row>
    <row r="831" spans="1:14" s="188" customFormat="1" ht="30.2" customHeight="1" x14ac:dyDescent="0.2">
      <c r="A831" s="209" t="s">
        <v>242</v>
      </c>
      <c r="B831" s="195" t="s">
        <v>1852</v>
      </c>
      <c r="C831" s="196" t="s">
        <v>147</v>
      </c>
      <c r="D831" s="197" t="s">
        <v>1513</v>
      </c>
      <c r="E831" s="198"/>
      <c r="F831" s="192" t="s">
        <v>173</v>
      </c>
      <c r="G831" s="193"/>
      <c r="H831" s="193"/>
      <c r="I831" s="24" t="str">
        <f t="shared" ca="1" si="169"/>
        <v>LOCKED</v>
      </c>
      <c r="J831" s="15" t="str">
        <f t="shared" si="173"/>
        <v>G001SoddingCW 3510-R10</v>
      </c>
      <c r="K831" s="16">
        <f>MATCH(J831,'Pay Items'!$K$1:$K$647,0)</f>
        <v>617</v>
      </c>
      <c r="L831" s="17" t="str">
        <f t="shared" ca="1" si="170"/>
        <v>G</v>
      </c>
      <c r="M831" s="17" t="str">
        <f t="shared" ca="1" si="171"/>
        <v>C2</v>
      </c>
      <c r="N831" s="17" t="str">
        <f t="shared" ca="1" si="172"/>
        <v>C2</v>
      </c>
    </row>
    <row r="832" spans="1:14" s="188" customFormat="1" ht="30.2" customHeight="1" x14ac:dyDescent="0.2">
      <c r="A832" s="209" t="s">
        <v>243</v>
      </c>
      <c r="B832" s="203" t="s">
        <v>338</v>
      </c>
      <c r="C832" s="196" t="s">
        <v>867</v>
      </c>
      <c r="D832" s="197"/>
      <c r="E832" s="198" t="s">
        <v>178</v>
      </c>
      <c r="F832" s="199">
        <v>40</v>
      </c>
      <c r="G832" s="200"/>
      <c r="H832" s="201">
        <f>ROUND(G832*F832,2)</f>
        <v>0</v>
      </c>
      <c r="I832" s="24" t="str">
        <f t="shared" ca="1" si="169"/>
        <v/>
      </c>
      <c r="J832" s="15" t="str">
        <f t="shared" si="173"/>
        <v>G002width &lt; 600 mmm²</v>
      </c>
      <c r="K832" s="16">
        <f>MATCH(J832,'Pay Items'!$K$1:$K$647,0)</f>
        <v>618</v>
      </c>
      <c r="L832" s="17" t="str">
        <f t="shared" ca="1" si="170"/>
        <v>F0</v>
      </c>
      <c r="M832" s="17" t="str">
        <f t="shared" ca="1" si="171"/>
        <v>C2</v>
      </c>
      <c r="N832" s="17" t="str">
        <f t="shared" ca="1" si="172"/>
        <v>C2</v>
      </c>
    </row>
    <row r="833" spans="1:14" s="188" customFormat="1" ht="30.2" customHeight="1" x14ac:dyDescent="0.2">
      <c r="A833" s="209" t="s">
        <v>244</v>
      </c>
      <c r="B833" s="203" t="s">
        <v>339</v>
      </c>
      <c r="C833" s="196" t="s">
        <v>868</v>
      </c>
      <c r="D833" s="197"/>
      <c r="E833" s="198" t="s">
        <v>178</v>
      </c>
      <c r="F833" s="199">
        <v>160</v>
      </c>
      <c r="G833" s="200"/>
      <c r="H833" s="201">
        <f>ROUND(G833*F833,2)</f>
        <v>0</v>
      </c>
      <c r="I833" s="24" t="str">
        <f t="shared" ca="1" si="169"/>
        <v/>
      </c>
      <c r="J833" s="15" t="str">
        <f t="shared" si="173"/>
        <v>G003width &gt; or = 600 mmm²</v>
      </c>
      <c r="K833" s="16">
        <f>MATCH(J833,'Pay Items'!$K$1:$K$647,0)</f>
        <v>619</v>
      </c>
      <c r="L833" s="17" t="str">
        <f t="shared" ca="1" si="170"/>
        <v>F0</v>
      </c>
      <c r="M833" s="17" t="str">
        <f t="shared" ca="1" si="171"/>
        <v>C2</v>
      </c>
      <c r="N833" s="17" t="str">
        <f t="shared" ca="1" si="172"/>
        <v>C2</v>
      </c>
    </row>
    <row r="834" spans="1:14" s="188" customFormat="1" ht="8.1" customHeight="1" x14ac:dyDescent="0.2">
      <c r="A834" s="182"/>
      <c r="B834" s="189"/>
      <c r="C834" s="190"/>
      <c r="D834" s="191"/>
      <c r="E834" s="192"/>
      <c r="F834" s="192"/>
      <c r="G834" s="193"/>
      <c r="H834" s="193"/>
      <c r="I834" s="24" t="str">
        <f t="shared" ca="1" si="169"/>
        <v>LOCKED</v>
      </c>
      <c r="J834" s="15" t="str">
        <f t="shared" si="173"/>
        <v/>
      </c>
      <c r="K834" s="16" t="e">
        <f>MATCH(J834,'Pay Items'!$K$1:$K$647,0)</f>
        <v>#N/A</v>
      </c>
      <c r="L834" s="17" t="str">
        <f t="shared" ca="1" si="170"/>
        <v>G</v>
      </c>
      <c r="M834" s="17" t="str">
        <f t="shared" ca="1" si="171"/>
        <v>C2</v>
      </c>
      <c r="N834" s="17" t="str">
        <f t="shared" ca="1" si="172"/>
        <v>C2</v>
      </c>
    </row>
    <row r="835" spans="1:14" s="188" customFormat="1" ht="39.950000000000003" customHeight="1" thickBot="1" x14ac:dyDescent="0.25">
      <c r="A835" s="236"/>
      <c r="B835" s="235" t="str">
        <f>B775</f>
        <v>K</v>
      </c>
      <c r="C835" s="425" t="str">
        <f>C775</f>
        <v>MINOR REHABILITATION:  DENTON PLACE - GRANT AVENUE TO END</v>
      </c>
      <c r="D835" s="431"/>
      <c r="E835" s="431"/>
      <c r="F835" s="432"/>
      <c r="G835" s="236" t="s">
        <v>1624</v>
      </c>
      <c r="H835" s="236">
        <f>SUM(H775:H834)</f>
        <v>0</v>
      </c>
      <c r="I835" s="24" t="str">
        <f t="shared" ca="1" si="169"/>
        <v>LOCKED</v>
      </c>
      <c r="J835" s="15" t="str">
        <f t="shared" si="173"/>
        <v>MINOR REHABILITATION: DENTON PLACE - GRANT AVENUE TO END</v>
      </c>
      <c r="K835" s="16" t="e">
        <f>MATCH(J835,'Pay Items'!$K$1:$K$647,0)</f>
        <v>#N/A</v>
      </c>
      <c r="L835" s="17" t="str">
        <f t="shared" ca="1" si="170"/>
        <v>G</v>
      </c>
      <c r="M835" s="17" t="str">
        <f t="shared" ca="1" si="171"/>
        <v>C2</v>
      </c>
      <c r="N835" s="17" t="str">
        <f t="shared" ca="1" si="172"/>
        <v>C2</v>
      </c>
    </row>
    <row r="836" spans="1:14" s="188" customFormat="1" ht="39.950000000000003" customHeight="1" thickTop="1" x14ac:dyDescent="0.2">
      <c r="A836" s="185"/>
      <c r="B836" s="186" t="s">
        <v>1853</v>
      </c>
      <c r="C836" s="416" t="s">
        <v>1854</v>
      </c>
      <c r="D836" s="417"/>
      <c r="E836" s="417"/>
      <c r="F836" s="418"/>
      <c r="G836" s="185"/>
      <c r="H836" s="187"/>
      <c r="I836" s="24" t="str">
        <f t="shared" ca="1" si="169"/>
        <v>LOCKED</v>
      </c>
      <c r="J836" s="15" t="str">
        <f t="shared" si="173"/>
        <v>MINOR REHABILITATION: GOLF BOULEVARD - MEADOWSIDE DRIVE TO McBEY AVENUE</v>
      </c>
      <c r="K836" s="16" t="e">
        <f>MATCH(J836,'Pay Items'!$K$1:$K$647,0)</f>
        <v>#N/A</v>
      </c>
      <c r="L836" s="17" t="str">
        <f t="shared" ca="1" si="170"/>
        <v>G</v>
      </c>
      <c r="M836" s="17" t="str">
        <f t="shared" ca="1" si="171"/>
        <v>C2</v>
      </c>
      <c r="N836" s="17" t="str">
        <f t="shared" ca="1" si="172"/>
        <v>C2</v>
      </c>
    </row>
    <row r="837" spans="1:14" s="188" customFormat="1" ht="30.2" customHeight="1" x14ac:dyDescent="0.2">
      <c r="A837" s="182"/>
      <c r="B837" s="189"/>
      <c r="C837" s="190" t="s">
        <v>196</v>
      </c>
      <c r="D837" s="191"/>
      <c r="E837" s="192" t="s">
        <v>173</v>
      </c>
      <c r="F837" s="192" t="s">
        <v>173</v>
      </c>
      <c r="G837" s="193" t="s">
        <v>173</v>
      </c>
      <c r="H837" s="193"/>
      <c r="I837" s="24" t="str">
        <f t="shared" ca="1" si="169"/>
        <v>LOCKED</v>
      </c>
      <c r="J837" s="15" t="str">
        <f t="shared" si="173"/>
        <v>EARTH AND BASE WORKS</v>
      </c>
      <c r="K837" s="16">
        <f>MATCH(J837,'Pay Items'!$K$1:$K$647,0)</f>
        <v>3</v>
      </c>
      <c r="L837" s="17" t="str">
        <f t="shared" ca="1" si="170"/>
        <v>G</v>
      </c>
      <c r="M837" s="17" t="str">
        <f t="shared" ca="1" si="171"/>
        <v>C2</v>
      </c>
      <c r="N837" s="17" t="str">
        <f t="shared" ca="1" si="172"/>
        <v>C2</v>
      </c>
    </row>
    <row r="838" spans="1:14" s="188" customFormat="1" ht="30.2" customHeight="1" x14ac:dyDescent="0.2">
      <c r="A838" s="194" t="s">
        <v>426</v>
      </c>
      <c r="B838" s="195" t="s">
        <v>1855</v>
      </c>
      <c r="C838" s="196" t="s">
        <v>104</v>
      </c>
      <c r="D838" s="197" t="s">
        <v>1273</v>
      </c>
      <c r="E838" s="198" t="s">
        <v>179</v>
      </c>
      <c r="F838" s="199">
        <v>40</v>
      </c>
      <c r="G838" s="200"/>
      <c r="H838" s="201">
        <f t="shared" ref="H838" si="183">ROUND(G838*F838,2)</f>
        <v>0</v>
      </c>
      <c r="I838" s="24" t="str">
        <f t="shared" ref="I838:I901" ca="1" si="184">IF(CELL("protect",$G838)=1, "LOCKED", "")</f>
        <v/>
      </c>
      <c r="J838" s="15" t="str">
        <f t="shared" si="173"/>
        <v>A003ExcavationCW 3110-R22m³</v>
      </c>
      <c r="K838" s="16">
        <f>MATCH(J838,'Pay Items'!$K$1:$K$647,0)</f>
        <v>6</v>
      </c>
      <c r="L838" s="17" t="str">
        <f t="shared" ref="L838:L901" ca="1" si="185">CELL("format",$F838)</f>
        <v>F0</v>
      </c>
      <c r="M838" s="17" t="str">
        <f t="shared" ref="M838:M901" ca="1" si="186">CELL("format",$G838)</f>
        <v>C2</v>
      </c>
      <c r="N838" s="17" t="str">
        <f t="shared" ref="N838:N901" ca="1" si="187">CELL("format",$H838)</f>
        <v>C2</v>
      </c>
    </row>
    <row r="839" spans="1:14" s="188" customFormat="1" ht="39.950000000000003" customHeight="1" x14ac:dyDescent="0.2">
      <c r="A839" s="202" t="s">
        <v>250</v>
      </c>
      <c r="B839" s="195" t="s">
        <v>1856</v>
      </c>
      <c r="C839" s="196" t="s">
        <v>307</v>
      </c>
      <c r="D839" s="197" t="s">
        <v>1273</v>
      </c>
      <c r="E839" s="198"/>
      <c r="F839" s="192" t="s">
        <v>173</v>
      </c>
      <c r="G839" s="193"/>
      <c r="H839" s="193"/>
      <c r="I839" s="24" t="str">
        <f t="shared" ca="1" si="184"/>
        <v>LOCKED</v>
      </c>
      <c r="J839" s="15" t="str">
        <f t="shared" ref="J839:J902" si="188">CLEAN(CONCATENATE(TRIM($A839),TRIM($C839),IF(LEFT($D839)&lt;&gt;"E",TRIM($D839),),TRIM($E839)))</f>
        <v>A010Supplying and Placing Base Course MaterialCW 3110-R22</v>
      </c>
      <c r="K839" s="16">
        <f>MATCH(J839,'Pay Items'!$K$1:$K$647,0)</f>
        <v>27</v>
      </c>
      <c r="L839" s="17" t="str">
        <f t="shared" ca="1" si="185"/>
        <v>G</v>
      </c>
      <c r="M839" s="17" t="str">
        <f t="shared" ca="1" si="186"/>
        <v>C2</v>
      </c>
      <c r="N839" s="17" t="str">
        <f t="shared" ca="1" si="187"/>
        <v>C2</v>
      </c>
    </row>
    <row r="840" spans="1:14" s="188" customFormat="1" ht="39.950000000000003" customHeight="1" x14ac:dyDescent="0.2">
      <c r="A840" s="202" t="s">
        <v>1101</v>
      </c>
      <c r="B840" s="203" t="s">
        <v>338</v>
      </c>
      <c r="C840" s="196" t="s">
        <v>1102</v>
      </c>
      <c r="D840" s="197" t="s">
        <v>173</v>
      </c>
      <c r="E840" s="198" t="s">
        <v>179</v>
      </c>
      <c r="F840" s="199">
        <v>40</v>
      </c>
      <c r="G840" s="200"/>
      <c r="H840" s="201">
        <f t="shared" ref="H840:H841" si="189">ROUND(G840*F840,2)</f>
        <v>0</v>
      </c>
      <c r="I840" s="24" t="str">
        <f t="shared" ca="1" si="184"/>
        <v/>
      </c>
      <c r="J840" s="15" t="str">
        <f t="shared" si="188"/>
        <v>A010C2Base Course Material - Granular C Recycled Concretem³</v>
      </c>
      <c r="K840" s="16">
        <f>MATCH(J840,'Pay Items'!$K$1:$K$647,0)</f>
        <v>34</v>
      </c>
      <c r="L840" s="17" t="str">
        <f t="shared" ca="1" si="185"/>
        <v>F0</v>
      </c>
      <c r="M840" s="17" t="str">
        <f t="shared" ca="1" si="186"/>
        <v>C2</v>
      </c>
      <c r="N840" s="17" t="str">
        <f t="shared" ca="1" si="187"/>
        <v>C2</v>
      </c>
    </row>
    <row r="841" spans="1:14" s="188" customFormat="1" ht="30.2" customHeight="1" x14ac:dyDescent="0.2">
      <c r="A841" s="194" t="s">
        <v>252</v>
      </c>
      <c r="B841" s="195" t="s">
        <v>1857</v>
      </c>
      <c r="C841" s="196" t="s">
        <v>108</v>
      </c>
      <c r="D841" s="197" t="s">
        <v>1273</v>
      </c>
      <c r="E841" s="198" t="s">
        <v>178</v>
      </c>
      <c r="F841" s="199">
        <v>1300</v>
      </c>
      <c r="G841" s="200"/>
      <c r="H841" s="201">
        <f t="shared" si="189"/>
        <v>0</v>
      </c>
      <c r="I841" s="24" t="str">
        <f t="shared" ca="1" si="184"/>
        <v/>
      </c>
      <c r="J841" s="15" t="str">
        <f t="shared" si="188"/>
        <v>A012Grading of BoulevardsCW 3110-R22m²</v>
      </c>
      <c r="K841" s="16">
        <f>MATCH(J841,'Pay Items'!$K$1:$K$647,0)</f>
        <v>37</v>
      </c>
      <c r="L841" s="17" t="str">
        <f t="shared" ca="1" si="185"/>
        <v>F0</v>
      </c>
      <c r="M841" s="17" t="str">
        <f t="shared" ca="1" si="186"/>
        <v>C2</v>
      </c>
      <c r="N841" s="17" t="str">
        <f t="shared" ca="1" si="187"/>
        <v>C2</v>
      </c>
    </row>
    <row r="842" spans="1:14" s="188" customFormat="1" ht="30.2" customHeight="1" x14ac:dyDescent="0.2">
      <c r="A842" s="182"/>
      <c r="B842" s="205"/>
      <c r="C842" s="206" t="s">
        <v>1612</v>
      </c>
      <c r="D842" s="207"/>
      <c r="E842" s="208"/>
      <c r="F842" s="192" t="s">
        <v>173</v>
      </c>
      <c r="G842" s="193"/>
      <c r="H842" s="193"/>
      <c r="I842" s="24" t="str">
        <f t="shared" ca="1" si="184"/>
        <v>LOCKED</v>
      </c>
      <c r="J842" s="15" t="str">
        <f t="shared" si="188"/>
        <v>ROADWORKS - REMOVALS/RENEWALS</v>
      </c>
      <c r="K842" s="16" t="e">
        <f>MATCH(J842,'Pay Items'!$K$1:$K$647,0)</f>
        <v>#N/A</v>
      </c>
      <c r="L842" s="17" t="str">
        <f t="shared" ca="1" si="185"/>
        <v>G</v>
      </c>
      <c r="M842" s="17" t="str">
        <f t="shared" ca="1" si="186"/>
        <v>C2</v>
      </c>
      <c r="N842" s="17" t="str">
        <f t="shared" ca="1" si="187"/>
        <v>C2</v>
      </c>
    </row>
    <row r="843" spans="1:14" s="188" customFormat="1" ht="30.2" customHeight="1" x14ac:dyDescent="0.2">
      <c r="A843" s="209" t="s">
        <v>359</v>
      </c>
      <c r="B843" s="195" t="s">
        <v>1858</v>
      </c>
      <c r="C843" s="196" t="s">
        <v>304</v>
      </c>
      <c r="D843" s="197" t="s">
        <v>1273</v>
      </c>
      <c r="E843" s="198"/>
      <c r="F843" s="192" t="s">
        <v>173</v>
      </c>
      <c r="G843" s="193"/>
      <c r="H843" s="193"/>
      <c r="I843" s="24" t="str">
        <f t="shared" ca="1" si="184"/>
        <v>LOCKED</v>
      </c>
      <c r="J843" s="15" t="str">
        <f t="shared" si="188"/>
        <v>B001Pavement RemovalCW 3110-R22</v>
      </c>
      <c r="K843" s="16">
        <f>MATCH(J843,'Pay Items'!$K$1:$K$647,0)</f>
        <v>69</v>
      </c>
      <c r="L843" s="17" t="str">
        <f t="shared" ca="1" si="185"/>
        <v>G</v>
      </c>
      <c r="M843" s="17" t="str">
        <f t="shared" ca="1" si="186"/>
        <v>C2</v>
      </c>
      <c r="N843" s="17" t="str">
        <f t="shared" ca="1" si="187"/>
        <v>C2</v>
      </c>
    </row>
    <row r="844" spans="1:14" s="188" customFormat="1" ht="30.2" customHeight="1" x14ac:dyDescent="0.2">
      <c r="A844" s="209" t="s">
        <v>262</v>
      </c>
      <c r="B844" s="203" t="s">
        <v>338</v>
      </c>
      <c r="C844" s="196" t="s">
        <v>306</v>
      </c>
      <c r="D844" s="197" t="s">
        <v>173</v>
      </c>
      <c r="E844" s="198" t="s">
        <v>178</v>
      </c>
      <c r="F844" s="199">
        <v>65</v>
      </c>
      <c r="G844" s="200"/>
      <c r="H844" s="201">
        <f>ROUND(G844*F844,2)</f>
        <v>0</v>
      </c>
      <c r="I844" s="24" t="str">
        <f t="shared" ca="1" si="184"/>
        <v/>
      </c>
      <c r="J844" s="15" t="str">
        <f t="shared" si="188"/>
        <v>B003Asphalt Pavementm²</v>
      </c>
      <c r="K844" s="16">
        <f>MATCH(J844,'Pay Items'!$K$1:$K$647,0)</f>
        <v>71</v>
      </c>
      <c r="L844" s="17" t="str">
        <f t="shared" ca="1" si="185"/>
        <v>F0</v>
      </c>
      <c r="M844" s="17" t="str">
        <f t="shared" ca="1" si="186"/>
        <v>C2</v>
      </c>
      <c r="N844" s="17" t="str">
        <f t="shared" ca="1" si="187"/>
        <v>C2</v>
      </c>
    </row>
    <row r="845" spans="1:14" s="188" customFormat="1" ht="30.2" customHeight="1" x14ac:dyDescent="0.2">
      <c r="A845" s="209" t="s">
        <v>263</v>
      </c>
      <c r="B845" s="195" t="s">
        <v>1859</v>
      </c>
      <c r="C845" s="196" t="s">
        <v>448</v>
      </c>
      <c r="D845" s="197" t="s">
        <v>2141</v>
      </c>
      <c r="E845" s="198"/>
      <c r="F845" s="192" t="s">
        <v>173</v>
      </c>
      <c r="G845" s="193"/>
      <c r="H845" s="193"/>
      <c r="I845" s="24" t="str">
        <f t="shared" ca="1" si="184"/>
        <v>LOCKED</v>
      </c>
      <c r="J845" s="15" t="str">
        <f t="shared" si="188"/>
        <v>B004Slab ReplacementCW 3230-R8, E10, E15</v>
      </c>
      <c r="K845" s="16" t="e">
        <f>MATCH(J845,'Pay Items'!$K$1:$K$647,0)</f>
        <v>#N/A</v>
      </c>
      <c r="L845" s="17" t="str">
        <f t="shared" ca="1" si="185"/>
        <v>G</v>
      </c>
      <c r="M845" s="17" t="str">
        <f t="shared" ca="1" si="186"/>
        <v>C2</v>
      </c>
      <c r="N845" s="17" t="str">
        <f t="shared" ca="1" si="187"/>
        <v>C2</v>
      </c>
    </row>
    <row r="846" spans="1:14" s="188" customFormat="1" ht="39.950000000000003" customHeight="1" x14ac:dyDescent="0.2">
      <c r="A846" s="209" t="s">
        <v>270</v>
      </c>
      <c r="B846" s="203" t="s">
        <v>338</v>
      </c>
      <c r="C846" s="196" t="s">
        <v>1613</v>
      </c>
      <c r="D846" s="197" t="s">
        <v>173</v>
      </c>
      <c r="E846" s="198" t="s">
        <v>178</v>
      </c>
      <c r="F846" s="199">
        <v>500</v>
      </c>
      <c r="G846" s="200"/>
      <c r="H846" s="201">
        <f>ROUND(G846*F846,2)</f>
        <v>0</v>
      </c>
      <c r="I846" s="24" t="str">
        <f t="shared" ca="1" si="184"/>
        <v/>
      </c>
      <c r="J846" s="15" t="str">
        <f t="shared" si="188"/>
        <v>B014150 mm Type 2 Concrete Pavement (Reinforced)m²</v>
      </c>
      <c r="K846" s="16" t="e">
        <f>MATCH(J846,'Pay Items'!$K$1:$K$647,0)</f>
        <v>#N/A</v>
      </c>
      <c r="L846" s="17" t="str">
        <f t="shared" ca="1" si="185"/>
        <v>F0</v>
      </c>
      <c r="M846" s="17" t="str">
        <f t="shared" ca="1" si="186"/>
        <v>C2</v>
      </c>
      <c r="N846" s="17" t="str">
        <f t="shared" ca="1" si="187"/>
        <v>C2</v>
      </c>
    </row>
    <row r="847" spans="1:14" s="188" customFormat="1" ht="30.2" customHeight="1" x14ac:dyDescent="0.2">
      <c r="A847" s="209" t="s">
        <v>272</v>
      </c>
      <c r="B847" s="195" t="s">
        <v>1860</v>
      </c>
      <c r="C847" s="196" t="s">
        <v>449</v>
      </c>
      <c r="D847" s="197" t="s">
        <v>2142</v>
      </c>
      <c r="E847" s="198"/>
      <c r="F847" s="192" t="s">
        <v>173</v>
      </c>
      <c r="G847" s="193"/>
      <c r="H847" s="193"/>
      <c r="I847" s="24" t="str">
        <f t="shared" ca="1" si="184"/>
        <v>LOCKED</v>
      </c>
      <c r="J847" s="15" t="str">
        <f t="shared" si="188"/>
        <v>B017Partial Slab PatchesCW 3230-R8, E15</v>
      </c>
      <c r="K847" s="16" t="e">
        <f>MATCH(J847,'Pay Items'!$K$1:$K$647,0)</f>
        <v>#N/A</v>
      </c>
      <c r="L847" s="17" t="str">
        <f t="shared" ca="1" si="185"/>
        <v>G</v>
      </c>
      <c r="M847" s="17" t="str">
        <f t="shared" ca="1" si="186"/>
        <v>C2</v>
      </c>
      <c r="N847" s="17" t="str">
        <f t="shared" ca="1" si="187"/>
        <v>C2</v>
      </c>
    </row>
    <row r="848" spans="1:14" s="188" customFormat="1" ht="39.950000000000003" customHeight="1" x14ac:dyDescent="0.2">
      <c r="A848" s="209" t="s">
        <v>285</v>
      </c>
      <c r="B848" s="203" t="s">
        <v>338</v>
      </c>
      <c r="C848" s="196" t="s">
        <v>1614</v>
      </c>
      <c r="D848" s="197" t="s">
        <v>173</v>
      </c>
      <c r="E848" s="198" t="s">
        <v>178</v>
      </c>
      <c r="F848" s="199">
        <v>5</v>
      </c>
      <c r="G848" s="200"/>
      <c r="H848" s="201">
        <f t="shared" ref="H848:H850" si="190">ROUND(G848*F848,2)</f>
        <v>0</v>
      </c>
      <c r="I848" s="24" t="str">
        <f t="shared" ca="1" si="184"/>
        <v/>
      </c>
      <c r="J848" s="15" t="str">
        <f t="shared" si="188"/>
        <v>B030150 mm Type 2 Concrete Pavement (Type A)m²</v>
      </c>
      <c r="K848" s="16" t="e">
        <f>MATCH(J848,'Pay Items'!$K$1:$K$647,0)</f>
        <v>#N/A</v>
      </c>
      <c r="L848" s="17" t="str">
        <f t="shared" ca="1" si="185"/>
        <v>F0</v>
      </c>
      <c r="M848" s="17" t="str">
        <f t="shared" ca="1" si="186"/>
        <v>C2</v>
      </c>
      <c r="N848" s="17" t="str">
        <f t="shared" ca="1" si="187"/>
        <v>C2</v>
      </c>
    </row>
    <row r="849" spans="1:14" s="188" customFormat="1" ht="39.950000000000003" customHeight="1" x14ac:dyDescent="0.2">
      <c r="A849" s="209" t="s">
        <v>286</v>
      </c>
      <c r="B849" s="203" t="s">
        <v>339</v>
      </c>
      <c r="C849" s="196" t="s">
        <v>1615</v>
      </c>
      <c r="D849" s="197" t="s">
        <v>173</v>
      </c>
      <c r="E849" s="198" t="s">
        <v>178</v>
      </c>
      <c r="F849" s="199">
        <v>15</v>
      </c>
      <c r="G849" s="200"/>
      <c r="H849" s="201">
        <f t="shared" si="190"/>
        <v>0</v>
      </c>
      <c r="I849" s="24" t="str">
        <f t="shared" ca="1" si="184"/>
        <v/>
      </c>
      <c r="J849" s="15" t="str">
        <f t="shared" si="188"/>
        <v>B031150 mm Type 2 Concrete Pavement (Type B)m²</v>
      </c>
      <c r="K849" s="16" t="e">
        <f>MATCH(J849,'Pay Items'!$K$1:$K$647,0)</f>
        <v>#N/A</v>
      </c>
      <c r="L849" s="17" t="str">
        <f t="shared" ca="1" si="185"/>
        <v>F0</v>
      </c>
      <c r="M849" s="17" t="str">
        <f t="shared" ca="1" si="186"/>
        <v>C2</v>
      </c>
      <c r="N849" s="17" t="str">
        <f t="shared" ca="1" si="187"/>
        <v>C2</v>
      </c>
    </row>
    <row r="850" spans="1:14" s="188" customFormat="1" ht="39.950000000000003" customHeight="1" x14ac:dyDescent="0.2">
      <c r="A850" s="209" t="s">
        <v>288</v>
      </c>
      <c r="B850" s="203" t="s">
        <v>340</v>
      </c>
      <c r="C850" s="196" t="s">
        <v>1616</v>
      </c>
      <c r="D850" s="197" t="s">
        <v>173</v>
      </c>
      <c r="E850" s="198" t="s">
        <v>178</v>
      </c>
      <c r="F850" s="199">
        <v>25</v>
      </c>
      <c r="G850" s="200"/>
      <c r="H850" s="201">
        <f t="shared" si="190"/>
        <v>0</v>
      </c>
      <c r="I850" s="24" t="str">
        <f t="shared" ca="1" si="184"/>
        <v/>
      </c>
      <c r="J850" s="15" t="str">
        <f t="shared" si="188"/>
        <v>B033150 mm Type 2 Concrete Pavement (Type D)m²</v>
      </c>
      <c r="K850" s="16" t="e">
        <f>MATCH(J850,'Pay Items'!$K$1:$K$647,0)</f>
        <v>#N/A</v>
      </c>
      <c r="L850" s="17" t="str">
        <f t="shared" ca="1" si="185"/>
        <v>F0</v>
      </c>
      <c r="M850" s="17" t="str">
        <f t="shared" ca="1" si="186"/>
        <v>C2</v>
      </c>
      <c r="N850" s="17" t="str">
        <f t="shared" ca="1" si="187"/>
        <v>C2</v>
      </c>
    </row>
    <row r="851" spans="1:14" s="188" customFormat="1" ht="39.950000000000003" customHeight="1" x14ac:dyDescent="0.2">
      <c r="A851" s="209" t="s">
        <v>748</v>
      </c>
      <c r="B851" s="195" t="s">
        <v>1861</v>
      </c>
      <c r="C851" s="196" t="s">
        <v>561</v>
      </c>
      <c r="D851" s="197" t="s">
        <v>2141</v>
      </c>
      <c r="E851" s="198"/>
      <c r="F851" s="192" t="s">
        <v>173</v>
      </c>
      <c r="G851" s="193"/>
      <c r="H851" s="193"/>
      <c r="I851" s="24" t="str">
        <f t="shared" ca="1" si="184"/>
        <v>LOCKED</v>
      </c>
      <c r="J851" s="15" t="str">
        <f t="shared" si="188"/>
        <v>B064-72Slab Replacement - Early Opening (72 hour)CW 3230-R8, E10, E15</v>
      </c>
      <c r="K851" s="16" t="e">
        <f>MATCH(J851,'Pay Items'!$K$1:$K$647,0)</f>
        <v>#N/A</v>
      </c>
      <c r="L851" s="17" t="str">
        <f t="shared" ca="1" si="185"/>
        <v>G</v>
      </c>
      <c r="M851" s="17" t="str">
        <f t="shared" ca="1" si="186"/>
        <v>C2</v>
      </c>
      <c r="N851" s="17" t="str">
        <f t="shared" ca="1" si="187"/>
        <v>C2</v>
      </c>
    </row>
    <row r="852" spans="1:14" s="188" customFormat="1" ht="39.950000000000003" customHeight="1" x14ac:dyDescent="0.2">
      <c r="A852" s="209" t="s">
        <v>755</v>
      </c>
      <c r="B852" s="203" t="s">
        <v>338</v>
      </c>
      <c r="C852" s="196" t="s">
        <v>1544</v>
      </c>
      <c r="D852" s="197" t="s">
        <v>173</v>
      </c>
      <c r="E852" s="198" t="s">
        <v>178</v>
      </c>
      <c r="F852" s="199">
        <v>55</v>
      </c>
      <c r="G852" s="200"/>
      <c r="H852" s="201">
        <f>ROUND(G852*F852,2)</f>
        <v>0</v>
      </c>
      <c r="I852" s="24" t="str">
        <f t="shared" ca="1" si="184"/>
        <v/>
      </c>
      <c r="J852" s="15" t="str">
        <f t="shared" si="188"/>
        <v>B074-72150 mm Type 4 Concrete Pavement (Reinforced)m²</v>
      </c>
      <c r="K852" s="16">
        <f>MATCH(J852,'Pay Items'!$K$1:$K$647,0)</f>
        <v>131</v>
      </c>
      <c r="L852" s="17" t="str">
        <f t="shared" ca="1" si="185"/>
        <v>F0</v>
      </c>
      <c r="M852" s="17" t="str">
        <f t="shared" ca="1" si="186"/>
        <v>C2</v>
      </c>
      <c r="N852" s="17" t="str">
        <f t="shared" ca="1" si="187"/>
        <v>C2</v>
      </c>
    </row>
    <row r="853" spans="1:14" s="188" customFormat="1" ht="39.950000000000003" customHeight="1" x14ac:dyDescent="0.2">
      <c r="A853" s="209" t="s">
        <v>757</v>
      </c>
      <c r="B853" s="210" t="s">
        <v>1862</v>
      </c>
      <c r="C853" s="196" t="s">
        <v>452</v>
      </c>
      <c r="D853" s="197" t="s">
        <v>2142</v>
      </c>
      <c r="E853" s="198"/>
      <c r="F853" s="192" t="s">
        <v>173</v>
      </c>
      <c r="G853" s="193"/>
      <c r="H853" s="193"/>
      <c r="I853" s="24" t="str">
        <f t="shared" ca="1" si="184"/>
        <v>LOCKED</v>
      </c>
      <c r="J853" s="15" t="str">
        <f t="shared" si="188"/>
        <v>B077-72Partial Slab Patches - Early Opening (72 hour)CW 3230-R8, E15</v>
      </c>
      <c r="K853" s="16" t="e">
        <f>MATCH(J853,'Pay Items'!$K$1:$K$647,0)</f>
        <v>#N/A</v>
      </c>
      <c r="L853" s="17" t="str">
        <f t="shared" ca="1" si="185"/>
        <v>G</v>
      </c>
      <c r="M853" s="17" t="str">
        <f t="shared" ca="1" si="186"/>
        <v>C2</v>
      </c>
      <c r="N853" s="17" t="str">
        <f t="shared" ca="1" si="187"/>
        <v>C2</v>
      </c>
    </row>
    <row r="854" spans="1:14" s="188" customFormat="1" ht="39.950000000000003" customHeight="1" x14ac:dyDescent="0.2">
      <c r="A854" s="209" t="s">
        <v>770</v>
      </c>
      <c r="B854" s="203" t="s">
        <v>338</v>
      </c>
      <c r="C854" s="196" t="s">
        <v>1558</v>
      </c>
      <c r="D854" s="197" t="s">
        <v>173</v>
      </c>
      <c r="E854" s="198" t="s">
        <v>178</v>
      </c>
      <c r="F854" s="199">
        <v>5</v>
      </c>
      <c r="G854" s="200"/>
      <c r="H854" s="201">
        <f t="shared" ref="H854:H856" si="191">ROUND(G854*F854,2)</f>
        <v>0</v>
      </c>
      <c r="I854" s="24" t="str">
        <f t="shared" ca="1" si="184"/>
        <v/>
      </c>
      <c r="J854" s="15" t="str">
        <f t="shared" si="188"/>
        <v>B090-72150 mm Type 4 Concrete Pavement (Type A)m²</v>
      </c>
      <c r="K854" s="16">
        <f>MATCH(J854,'Pay Items'!$K$1:$K$647,0)</f>
        <v>146</v>
      </c>
      <c r="L854" s="17" t="str">
        <f t="shared" ca="1" si="185"/>
        <v>F0</v>
      </c>
      <c r="M854" s="17" t="str">
        <f t="shared" ca="1" si="186"/>
        <v>C2</v>
      </c>
      <c r="N854" s="17" t="str">
        <f t="shared" ca="1" si="187"/>
        <v>C2</v>
      </c>
    </row>
    <row r="855" spans="1:14" s="188" customFormat="1" ht="39.950000000000003" customHeight="1" x14ac:dyDescent="0.2">
      <c r="A855" s="209" t="s">
        <v>771</v>
      </c>
      <c r="B855" s="203" t="s">
        <v>339</v>
      </c>
      <c r="C855" s="196" t="s">
        <v>1559</v>
      </c>
      <c r="D855" s="197" t="s">
        <v>173</v>
      </c>
      <c r="E855" s="198" t="s">
        <v>178</v>
      </c>
      <c r="F855" s="199">
        <v>25</v>
      </c>
      <c r="G855" s="200"/>
      <c r="H855" s="201">
        <f t="shared" si="191"/>
        <v>0</v>
      </c>
      <c r="I855" s="24" t="str">
        <f t="shared" ca="1" si="184"/>
        <v/>
      </c>
      <c r="J855" s="15" t="str">
        <f t="shared" si="188"/>
        <v>B091-72150 mm Type 4 Concrete Pavement (Type B)m²</v>
      </c>
      <c r="K855" s="16">
        <f>MATCH(J855,'Pay Items'!$K$1:$K$647,0)</f>
        <v>147</v>
      </c>
      <c r="L855" s="17" t="str">
        <f t="shared" ca="1" si="185"/>
        <v>F0</v>
      </c>
      <c r="M855" s="17" t="str">
        <f t="shared" ca="1" si="186"/>
        <v>C2</v>
      </c>
      <c r="N855" s="17" t="str">
        <f t="shared" ca="1" si="187"/>
        <v>C2</v>
      </c>
    </row>
    <row r="856" spans="1:14" s="188" customFormat="1" ht="39.950000000000003" customHeight="1" x14ac:dyDescent="0.2">
      <c r="A856" s="209" t="s">
        <v>773</v>
      </c>
      <c r="B856" s="203" t="s">
        <v>340</v>
      </c>
      <c r="C856" s="196" t="s">
        <v>1561</v>
      </c>
      <c r="D856" s="197" t="s">
        <v>173</v>
      </c>
      <c r="E856" s="198" t="s">
        <v>178</v>
      </c>
      <c r="F856" s="199">
        <v>10</v>
      </c>
      <c r="G856" s="200"/>
      <c r="H856" s="201">
        <f t="shared" si="191"/>
        <v>0</v>
      </c>
      <c r="I856" s="24" t="str">
        <f t="shared" ca="1" si="184"/>
        <v/>
      </c>
      <c r="J856" s="15" t="str">
        <f t="shared" si="188"/>
        <v>B093-72150 mm Type 4 Concrete Pavement (Type D)m²</v>
      </c>
      <c r="K856" s="16">
        <f>MATCH(J856,'Pay Items'!$K$1:$K$647,0)</f>
        <v>149</v>
      </c>
      <c r="L856" s="17" t="str">
        <f t="shared" ca="1" si="185"/>
        <v>F0</v>
      </c>
      <c r="M856" s="17" t="str">
        <f t="shared" ca="1" si="186"/>
        <v>C2</v>
      </c>
      <c r="N856" s="17" t="str">
        <f t="shared" ca="1" si="187"/>
        <v>C2</v>
      </c>
    </row>
    <row r="857" spans="1:14" s="188" customFormat="1" ht="30.2" customHeight="1" x14ac:dyDescent="0.2">
      <c r="A857" s="209" t="s">
        <v>289</v>
      </c>
      <c r="B857" s="195" t="s">
        <v>1863</v>
      </c>
      <c r="C857" s="196" t="s">
        <v>161</v>
      </c>
      <c r="D857" s="197" t="s">
        <v>903</v>
      </c>
      <c r="E857" s="198"/>
      <c r="F857" s="192" t="s">
        <v>173</v>
      </c>
      <c r="G857" s="193"/>
      <c r="H857" s="193"/>
      <c r="I857" s="24" t="str">
        <f t="shared" ca="1" si="184"/>
        <v>LOCKED</v>
      </c>
      <c r="J857" s="15" t="str">
        <f t="shared" si="188"/>
        <v>B094Drilled DowelsCW 3230-R8</v>
      </c>
      <c r="K857" s="16">
        <f>MATCH(J857,'Pay Items'!$K$1:$K$647,0)</f>
        <v>152</v>
      </c>
      <c r="L857" s="17" t="str">
        <f t="shared" ca="1" si="185"/>
        <v>G</v>
      </c>
      <c r="M857" s="17" t="str">
        <f t="shared" ca="1" si="186"/>
        <v>C2</v>
      </c>
      <c r="N857" s="17" t="str">
        <f t="shared" ca="1" si="187"/>
        <v>C2</v>
      </c>
    </row>
    <row r="858" spans="1:14" s="188" customFormat="1" ht="30.2" customHeight="1" x14ac:dyDescent="0.2">
      <c r="A858" s="209" t="s">
        <v>290</v>
      </c>
      <c r="B858" s="203" t="s">
        <v>338</v>
      </c>
      <c r="C858" s="196" t="s">
        <v>189</v>
      </c>
      <c r="D858" s="197" t="s">
        <v>173</v>
      </c>
      <c r="E858" s="198" t="s">
        <v>181</v>
      </c>
      <c r="F858" s="199">
        <v>170</v>
      </c>
      <c r="G858" s="200"/>
      <c r="H858" s="201">
        <f>ROUND(G858*F858,2)</f>
        <v>0</v>
      </c>
      <c r="I858" s="24" t="str">
        <f t="shared" ca="1" si="184"/>
        <v/>
      </c>
      <c r="J858" s="15" t="str">
        <f t="shared" si="188"/>
        <v>B09519.1 mm Diametereach</v>
      </c>
      <c r="K858" s="16">
        <f>MATCH(J858,'Pay Items'!$K$1:$K$647,0)</f>
        <v>153</v>
      </c>
      <c r="L858" s="17" t="str">
        <f t="shared" ca="1" si="185"/>
        <v>F0</v>
      </c>
      <c r="M858" s="17" t="str">
        <f t="shared" ca="1" si="186"/>
        <v>C2</v>
      </c>
      <c r="N858" s="17" t="str">
        <f t="shared" ca="1" si="187"/>
        <v>C2</v>
      </c>
    </row>
    <row r="859" spans="1:14" s="188" customFormat="1" ht="30.2" customHeight="1" x14ac:dyDescent="0.2">
      <c r="A859" s="209" t="s">
        <v>292</v>
      </c>
      <c r="B859" s="195" t="s">
        <v>1864</v>
      </c>
      <c r="C859" s="196" t="s">
        <v>162</v>
      </c>
      <c r="D859" s="197" t="s">
        <v>903</v>
      </c>
      <c r="E859" s="198"/>
      <c r="F859" s="192" t="s">
        <v>173</v>
      </c>
      <c r="G859" s="193"/>
      <c r="H859" s="193"/>
      <c r="I859" s="24" t="str">
        <f t="shared" ca="1" si="184"/>
        <v>LOCKED</v>
      </c>
      <c r="J859" s="15" t="str">
        <f t="shared" si="188"/>
        <v>B097Drilled Tie BarsCW 3230-R8</v>
      </c>
      <c r="K859" s="16">
        <f>MATCH(J859,'Pay Items'!$K$1:$K$647,0)</f>
        <v>155</v>
      </c>
      <c r="L859" s="17" t="str">
        <f t="shared" ca="1" si="185"/>
        <v>G</v>
      </c>
      <c r="M859" s="17" t="str">
        <f t="shared" ca="1" si="186"/>
        <v>C2</v>
      </c>
      <c r="N859" s="17" t="str">
        <f t="shared" ca="1" si="187"/>
        <v>C2</v>
      </c>
    </row>
    <row r="860" spans="1:14" s="188" customFormat="1" ht="30.2" customHeight="1" x14ac:dyDescent="0.2">
      <c r="A860" s="209" t="s">
        <v>293</v>
      </c>
      <c r="B860" s="203" t="s">
        <v>338</v>
      </c>
      <c r="C860" s="196" t="s">
        <v>187</v>
      </c>
      <c r="D860" s="197" t="s">
        <v>173</v>
      </c>
      <c r="E860" s="198" t="s">
        <v>181</v>
      </c>
      <c r="F860" s="199">
        <v>190</v>
      </c>
      <c r="G860" s="200"/>
      <c r="H860" s="201">
        <f>ROUND(G860*F860,2)</f>
        <v>0</v>
      </c>
      <c r="I860" s="24" t="str">
        <f t="shared" ca="1" si="184"/>
        <v/>
      </c>
      <c r="J860" s="15" t="str">
        <f t="shared" si="188"/>
        <v>B09820 M Deformed Tie Bareach</v>
      </c>
      <c r="K860" s="16">
        <f>MATCH(J860,'Pay Items'!$K$1:$K$647,0)</f>
        <v>157</v>
      </c>
      <c r="L860" s="17" t="str">
        <f t="shared" ca="1" si="185"/>
        <v>F0</v>
      </c>
      <c r="M860" s="17" t="str">
        <f t="shared" ca="1" si="186"/>
        <v>C2</v>
      </c>
      <c r="N860" s="17" t="str">
        <f t="shared" ca="1" si="187"/>
        <v>C2</v>
      </c>
    </row>
    <row r="861" spans="1:14" s="204" customFormat="1" ht="30.2" customHeight="1" x14ac:dyDescent="0.2">
      <c r="A861" s="260" t="s">
        <v>774</v>
      </c>
      <c r="B861" s="261" t="s">
        <v>1865</v>
      </c>
      <c r="C861" s="238" t="s">
        <v>317</v>
      </c>
      <c r="D861" s="262" t="s">
        <v>6</v>
      </c>
      <c r="E861" s="263"/>
      <c r="F861" s="192" t="s">
        <v>173</v>
      </c>
      <c r="G861" s="193"/>
      <c r="H861" s="193"/>
      <c r="I861" s="24" t="str">
        <f t="shared" ca="1" si="184"/>
        <v>LOCKED</v>
      </c>
      <c r="J861" s="15" t="str">
        <f t="shared" si="188"/>
        <v>B100rMiscellaneous Concrete Slab RemovalCW 3235-R9</v>
      </c>
      <c r="K861" s="16">
        <f>MATCH(J861,'Pay Items'!$K$1:$K$647,0)</f>
        <v>159</v>
      </c>
      <c r="L861" s="17" t="str">
        <f t="shared" ca="1" si="185"/>
        <v>G</v>
      </c>
      <c r="M861" s="17" t="str">
        <f t="shared" ca="1" si="186"/>
        <v>C2</v>
      </c>
      <c r="N861" s="17" t="str">
        <f t="shared" ca="1" si="187"/>
        <v>C2</v>
      </c>
    </row>
    <row r="862" spans="1:14" s="204" customFormat="1" ht="30.2" customHeight="1" x14ac:dyDescent="0.2">
      <c r="A862" s="260" t="s">
        <v>778</v>
      </c>
      <c r="B862" s="266" t="s">
        <v>338</v>
      </c>
      <c r="C862" s="238" t="s">
        <v>10</v>
      </c>
      <c r="D862" s="262" t="s">
        <v>173</v>
      </c>
      <c r="E862" s="263" t="s">
        <v>178</v>
      </c>
      <c r="F862" s="264">
        <v>45</v>
      </c>
      <c r="G862" s="267"/>
      <c r="H862" s="265">
        <f t="shared" ref="H862" si="192">ROUND(G862*F862,2)</f>
        <v>0</v>
      </c>
      <c r="I862" s="24" t="str">
        <f t="shared" ca="1" si="184"/>
        <v/>
      </c>
      <c r="J862" s="15" t="str">
        <f t="shared" si="188"/>
        <v>B104r100 mm Sidewalkm²</v>
      </c>
      <c r="K862" s="16">
        <f>MATCH(J862,'Pay Items'!$K$1:$K$647,0)</f>
        <v>163</v>
      </c>
      <c r="L862" s="17" t="str">
        <f t="shared" ca="1" si="185"/>
        <v>F0</v>
      </c>
      <c r="M862" s="17" t="str">
        <f t="shared" ca="1" si="186"/>
        <v>C2</v>
      </c>
      <c r="N862" s="17" t="str">
        <f t="shared" ca="1" si="187"/>
        <v>C2</v>
      </c>
    </row>
    <row r="863" spans="1:14" s="204" customFormat="1" ht="30.2" customHeight="1" x14ac:dyDescent="0.2">
      <c r="A863" s="260" t="s">
        <v>781</v>
      </c>
      <c r="B863" s="261" t="s">
        <v>1866</v>
      </c>
      <c r="C863" s="238" t="s">
        <v>322</v>
      </c>
      <c r="D863" s="262" t="s">
        <v>1309</v>
      </c>
      <c r="E863" s="263"/>
      <c r="F863" s="192" t="s">
        <v>173</v>
      </c>
      <c r="G863" s="193"/>
      <c r="H863" s="193"/>
      <c r="I863" s="24" t="str">
        <f t="shared" ca="1" si="184"/>
        <v>LOCKED</v>
      </c>
      <c r="J863" s="15" t="str">
        <f t="shared" si="188"/>
        <v>B107iMiscellaneous Concrete Slab InstallationCW 3235-R9</v>
      </c>
      <c r="K863" s="16">
        <f>MATCH(J863,'Pay Items'!$K$1:$K$647,0)</f>
        <v>167</v>
      </c>
      <c r="L863" s="17" t="str">
        <f t="shared" ca="1" si="185"/>
        <v>G</v>
      </c>
      <c r="M863" s="17" t="str">
        <f t="shared" ca="1" si="186"/>
        <v>C2</v>
      </c>
      <c r="N863" s="17" t="str">
        <f t="shared" ca="1" si="187"/>
        <v>C2</v>
      </c>
    </row>
    <row r="864" spans="1:14" s="204" customFormat="1" ht="30.2" customHeight="1" x14ac:dyDescent="0.2">
      <c r="A864" s="260" t="s">
        <v>893</v>
      </c>
      <c r="B864" s="266" t="s">
        <v>338</v>
      </c>
      <c r="C864" s="238" t="s">
        <v>1867</v>
      </c>
      <c r="D864" s="262" t="s">
        <v>2147</v>
      </c>
      <c r="E864" s="263" t="s">
        <v>178</v>
      </c>
      <c r="F864" s="264">
        <v>40</v>
      </c>
      <c r="G864" s="267"/>
      <c r="H864" s="265">
        <f t="shared" ref="H864:H865" si="193">ROUND(G864*F864,2)</f>
        <v>0</v>
      </c>
      <c r="I864" s="24" t="str">
        <f t="shared" ca="1" si="184"/>
        <v/>
      </c>
      <c r="J864" s="15" t="str">
        <f t="shared" si="188"/>
        <v>B111iType 5 Concrete 100 mm SidewalkSD-228A, E16m²</v>
      </c>
      <c r="K864" s="16" t="e">
        <f>MATCH(J864,'Pay Items'!$K$1:$K$647,0)</f>
        <v>#N/A</v>
      </c>
      <c r="L864" s="17" t="str">
        <f t="shared" ca="1" si="185"/>
        <v>F0</v>
      </c>
      <c r="M864" s="17" t="str">
        <f t="shared" ca="1" si="186"/>
        <v>C2</v>
      </c>
      <c r="N864" s="17" t="str">
        <f t="shared" ca="1" si="187"/>
        <v>C2</v>
      </c>
    </row>
    <row r="865" spans="1:14" s="204" customFormat="1" ht="45" customHeight="1" x14ac:dyDescent="0.2">
      <c r="A865" s="260" t="s">
        <v>786</v>
      </c>
      <c r="B865" s="266" t="s">
        <v>339</v>
      </c>
      <c r="C865" s="238" t="s">
        <v>1868</v>
      </c>
      <c r="D865" s="262" t="s">
        <v>2152</v>
      </c>
      <c r="E865" s="263" t="s">
        <v>178</v>
      </c>
      <c r="F865" s="264">
        <v>70</v>
      </c>
      <c r="G865" s="267"/>
      <c r="H865" s="265">
        <f t="shared" si="193"/>
        <v>0</v>
      </c>
      <c r="I865" s="24" t="str">
        <f t="shared" ca="1" si="184"/>
        <v/>
      </c>
      <c r="J865" s="15" t="str">
        <f t="shared" si="188"/>
        <v>B113iType 2 Concrete Monolithic Curb and SidewalkSD-228B, E14, E16m²</v>
      </c>
      <c r="K865" s="16" t="e">
        <f>MATCH(J865,'Pay Items'!$K$1:$K$647,0)</f>
        <v>#N/A</v>
      </c>
      <c r="L865" s="17" t="str">
        <f t="shared" ca="1" si="185"/>
        <v>F0</v>
      </c>
      <c r="M865" s="17" t="str">
        <f t="shared" ca="1" si="186"/>
        <v>C2</v>
      </c>
      <c r="N865" s="17" t="str">
        <f t="shared" ca="1" si="187"/>
        <v>C2</v>
      </c>
    </row>
    <row r="866" spans="1:14" s="188" customFormat="1" ht="30.2" customHeight="1" x14ac:dyDescent="0.2">
      <c r="A866" s="209" t="s">
        <v>787</v>
      </c>
      <c r="B866" s="195" t="s">
        <v>1869</v>
      </c>
      <c r="C866" s="196" t="s">
        <v>323</v>
      </c>
      <c r="D866" s="197" t="s">
        <v>1309</v>
      </c>
      <c r="E866" s="198"/>
      <c r="F866" s="192" t="s">
        <v>173</v>
      </c>
      <c r="G866" s="193"/>
      <c r="H866" s="193"/>
      <c r="I866" s="24" t="str">
        <f t="shared" ca="1" si="184"/>
        <v>LOCKED</v>
      </c>
      <c r="J866" s="15" t="str">
        <f t="shared" si="188"/>
        <v>B114rlMiscellaneous Concrete Slab RenewalCW 3235-R9</v>
      </c>
      <c r="K866" s="16">
        <f>MATCH(J866,'Pay Items'!$K$1:$K$647,0)</f>
        <v>180</v>
      </c>
      <c r="L866" s="17" t="str">
        <f t="shared" ca="1" si="185"/>
        <v>G</v>
      </c>
      <c r="M866" s="17" t="str">
        <f t="shared" ca="1" si="186"/>
        <v>C2</v>
      </c>
      <c r="N866" s="17" t="str">
        <f t="shared" ca="1" si="187"/>
        <v>C2</v>
      </c>
    </row>
    <row r="867" spans="1:14" s="188" customFormat="1" ht="30.2" customHeight="1" x14ac:dyDescent="0.2">
      <c r="A867" s="209" t="s">
        <v>791</v>
      </c>
      <c r="B867" s="203" t="s">
        <v>338</v>
      </c>
      <c r="C867" s="196" t="s">
        <v>1656</v>
      </c>
      <c r="D867" s="197" t="s">
        <v>2147</v>
      </c>
      <c r="E867" s="198"/>
      <c r="F867" s="192" t="s">
        <v>173</v>
      </c>
      <c r="G867" s="193"/>
      <c r="H867" s="193"/>
      <c r="I867" s="24" t="str">
        <f t="shared" ca="1" si="184"/>
        <v>LOCKED</v>
      </c>
      <c r="J867" s="15" t="str">
        <f t="shared" si="188"/>
        <v>B118rl100 mm Type 5 Concrete SidewalkSD-228A, E16</v>
      </c>
      <c r="K867" s="16" t="e">
        <f>MATCH(J867,'Pay Items'!$K$1:$K$647,0)</f>
        <v>#N/A</v>
      </c>
      <c r="L867" s="17" t="str">
        <f t="shared" ca="1" si="185"/>
        <v>G</v>
      </c>
      <c r="M867" s="17" t="str">
        <f t="shared" ca="1" si="186"/>
        <v>C2</v>
      </c>
      <c r="N867" s="17" t="str">
        <f t="shared" ca="1" si="187"/>
        <v>C2</v>
      </c>
    </row>
    <row r="868" spans="1:14" s="188" customFormat="1" ht="30.2" customHeight="1" x14ac:dyDescent="0.2">
      <c r="A868" s="209" t="s">
        <v>792</v>
      </c>
      <c r="B868" s="211" t="s">
        <v>684</v>
      </c>
      <c r="C868" s="196" t="s">
        <v>685</v>
      </c>
      <c r="D868" s="197"/>
      <c r="E868" s="198" t="s">
        <v>178</v>
      </c>
      <c r="F868" s="199">
        <v>80</v>
      </c>
      <c r="G868" s="200"/>
      <c r="H868" s="201">
        <f>ROUND(G868*F868,2)</f>
        <v>0</v>
      </c>
      <c r="I868" s="24" t="str">
        <f t="shared" ca="1" si="184"/>
        <v/>
      </c>
      <c r="J868" s="15" t="str">
        <f t="shared" si="188"/>
        <v>B119rlLess than 5 sq.m.m²</v>
      </c>
      <c r="K868" s="16">
        <f>MATCH(J868,'Pay Items'!$K$1:$K$647,0)</f>
        <v>185</v>
      </c>
      <c r="L868" s="17" t="str">
        <f t="shared" ca="1" si="185"/>
        <v>F0</v>
      </c>
      <c r="M868" s="17" t="str">
        <f t="shared" ca="1" si="186"/>
        <v>C2</v>
      </c>
      <c r="N868" s="17" t="str">
        <f t="shared" ca="1" si="187"/>
        <v>C2</v>
      </c>
    </row>
    <row r="869" spans="1:14" s="188" customFormat="1" ht="30.2" customHeight="1" x14ac:dyDescent="0.2">
      <c r="A869" s="209" t="s">
        <v>793</v>
      </c>
      <c r="B869" s="211" t="s">
        <v>686</v>
      </c>
      <c r="C869" s="196" t="s">
        <v>687</v>
      </c>
      <c r="D869" s="197"/>
      <c r="E869" s="198" t="s">
        <v>178</v>
      </c>
      <c r="F869" s="199">
        <v>50</v>
      </c>
      <c r="G869" s="200"/>
      <c r="H869" s="201">
        <f>ROUND(G869*F869,2)</f>
        <v>0</v>
      </c>
      <c r="I869" s="24" t="str">
        <f t="shared" ca="1" si="184"/>
        <v/>
      </c>
      <c r="J869" s="15" t="str">
        <f t="shared" si="188"/>
        <v>B120rl5 sq.m. to 20 sq.m.m²</v>
      </c>
      <c r="K869" s="16">
        <f>MATCH(J869,'Pay Items'!$K$1:$K$647,0)</f>
        <v>186</v>
      </c>
      <c r="L869" s="17" t="str">
        <f t="shared" ca="1" si="185"/>
        <v>F0</v>
      </c>
      <c r="M869" s="17" t="str">
        <f t="shared" ca="1" si="186"/>
        <v>C2</v>
      </c>
      <c r="N869" s="17" t="str">
        <f t="shared" ca="1" si="187"/>
        <v>C2</v>
      </c>
    </row>
    <row r="870" spans="1:14" s="188" customFormat="1" ht="30.2" customHeight="1" x14ac:dyDescent="0.2">
      <c r="A870" s="209" t="s">
        <v>794</v>
      </c>
      <c r="B870" s="211" t="s">
        <v>688</v>
      </c>
      <c r="C870" s="196" t="s">
        <v>689</v>
      </c>
      <c r="D870" s="197" t="s">
        <v>173</v>
      </c>
      <c r="E870" s="198" t="s">
        <v>178</v>
      </c>
      <c r="F870" s="199">
        <v>30</v>
      </c>
      <c r="G870" s="200"/>
      <c r="H870" s="201">
        <f>ROUND(G870*F870,2)</f>
        <v>0</v>
      </c>
      <c r="I870" s="24" t="str">
        <f t="shared" ca="1" si="184"/>
        <v/>
      </c>
      <c r="J870" s="15" t="str">
        <f t="shared" si="188"/>
        <v>B121rlGreater than 20 sq.m.m²</v>
      </c>
      <c r="K870" s="16">
        <f>MATCH(J870,'Pay Items'!$K$1:$K$647,0)</f>
        <v>187</v>
      </c>
      <c r="L870" s="17" t="str">
        <f t="shared" ca="1" si="185"/>
        <v>F0</v>
      </c>
      <c r="M870" s="17" t="str">
        <f t="shared" ca="1" si="186"/>
        <v>C2</v>
      </c>
      <c r="N870" s="17" t="str">
        <f t="shared" ca="1" si="187"/>
        <v>C2</v>
      </c>
    </row>
    <row r="871" spans="1:14" s="188" customFormat="1" ht="30.2" customHeight="1" x14ac:dyDescent="0.2">
      <c r="A871" s="209" t="s">
        <v>458</v>
      </c>
      <c r="B871" s="195" t="s">
        <v>1870</v>
      </c>
      <c r="C871" s="196" t="s">
        <v>399</v>
      </c>
      <c r="D871" s="197" t="s">
        <v>6</v>
      </c>
      <c r="E871" s="198" t="s">
        <v>178</v>
      </c>
      <c r="F871" s="212">
        <v>5</v>
      </c>
      <c r="G871" s="200"/>
      <c r="H871" s="201">
        <f t="shared" ref="H871:H873" si="194">ROUND(G871*F871,2)</f>
        <v>0</v>
      </c>
      <c r="I871" s="24" t="str">
        <f t="shared" ca="1" si="184"/>
        <v/>
      </c>
      <c r="J871" s="15" t="str">
        <f t="shared" si="188"/>
        <v>B124Adjustment of Precast Sidewalk BlocksCW 3235-R9m²</v>
      </c>
      <c r="K871" s="16">
        <f>MATCH(J871,'Pay Items'!$K$1:$K$647,0)</f>
        <v>194</v>
      </c>
      <c r="L871" s="17" t="str">
        <f t="shared" ca="1" si="185"/>
        <v>F0</v>
      </c>
      <c r="M871" s="17" t="str">
        <f t="shared" ca="1" si="186"/>
        <v>C2</v>
      </c>
      <c r="N871" s="17" t="str">
        <f t="shared" ca="1" si="187"/>
        <v>C2</v>
      </c>
    </row>
    <row r="872" spans="1:14" s="188" customFormat="1" ht="30.2" customHeight="1" x14ac:dyDescent="0.2">
      <c r="A872" s="209" t="s">
        <v>459</v>
      </c>
      <c r="B872" s="195" t="s">
        <v>1871</v>
      </c>
      <c r="C872" s="196" t="s">
        <v>400</v>
      </c>
      <c r="D872" s="197" t="s">
        <v>6</v>
      </c>
      <c r="E872" s="198" t="s">
        <v>178</v>
      </c>
      <c r="F872" s="199">
        <v>5</v>
      </c>
      <c r="G872" s="200"/>
      <c r="H872" s="201">
        <f t="shared" si="194"/>
        <v>0</v>
      </c>
      <c r="I872" s="24" t="str">
        <f t="shared" ca="1" si="184"/>
        <v/>
      </c>
      <c r="J872" s="15" t="str">
        <f t="shared" si="188"/>
        <v>B125Supply of Precast Sidewalk BlocksCW 3235-R9m²</v>
      </c>
      <c r="K872" s="16">
        <f>MATCH(J872,'Pay Items'!$K$1:$K$647,0)</f>
        <v>195</v>
      </c>
      <c r="L872" s="17" t="str">
        <f t="shared" ca="1" si="185"/>
        <v>F0</v>
      </c>
      <c r="M872" s="17" t="str">
        <f t="shared" ca="1" si="186"/>
        <v>C2</v>
      </c>
      <c r="N872" s="17" t="str">
        <f t="shared" ca="1" si="187"/>
        <v>C2</v>
      </c>
    </row>
    <row r="873" spans="1:14" s="188" customFormat="1" ht="30.2" customHeight="1" x14ac:dyDescent="0.2">
      <c r="A873" s="209" t="s">
        <v>599</v>
      </c>
      <c r="B873" s="195" t="s">
        <v>1872</v>
      </c>
      <c r="C873" s="196" t="s">
        <v>589</v>
      </c>
      <c r="D873" s="197" t="s">
        <v>6</v>
      </c>
      <c r="E873" s="198" t="s">
        <v>178</v>
      </c>
      <c r="F873" s="199">
        <v>5</v>
      </c>
      <c r="G873" s="200"/>
      <c r="H873" s="201">
        <f t="shared" si="194"/>
        <v>0</v>
      </c>
      <c r="I873" s="24" t="str">
        <f t="shared" ca="1" si="184"/>
        <v/>
      </c>
      <c r="J873" s="15" t="str">
        <f t="shared" si="188"/>
        <v>B125ARemoval of Precast Sidewalk BlocksCW 3235-R9m²</v>
      </c>
      <c r="K873" s="16">
        <f>MATCH(J873,'Pay Items'!$K$1:$K$647,0)</f>
        <v>196</v>
      </c>
      <c r="L873" s="17" t="str">
        <f t="shared" ca="1" si="185"/>
        <v>F0</v>
      </c>
      <c r="M873" s="17" t="str">
        <f t="shared" ca="1" si="186"/>
        <v>C2</v>
      </c>
      <c r="N873" s="17" t="str">
        <f t="shared" ca="1" si="187"/>
        <v>C2</v>
      </c>
    </row>
    <row r="874" spans="1:14" s="188" customFormat="1" ht="30.2" customHeight="1" x14ac:dyDescent="0.2">
      <c r="A874" s="209" t="s">
        <v>797</v>
      </c>
      <c r="B874" s="195" t="s">
        <v>1873</v>
      </c>
      <c r="C874" s="196" t="s">
        <v>327</v>
      </c>
      <c r="D874" s="197" t="s">
        <v>900</v>
      </c>
      <c r="E874" s="198"/>
      <c r="F874" s="192" t="s">
        <v>173</v>
      </c>
      <c r="G874" s="193"/>
      <c r="H874" s="193"/>
      <c r="I874" s="24" t="str">
        <f t="shared" ca="1" si="184"/>
        <v>LOCKED</v>
      </c>
      <c r="J874" s="15" t="str">
        <f t="shared" si="188"/>
        <v>B126rConcrete Curb RemovalCW 3240-R10</v>
      </c>
      <c r="K874" s="16">
        <f>MATCH(J874,'Pay Items'!$K$1:$K$647,0)</f>
        <v>197</v>
      </c>
      <c r="L874" s="17" t="str">
        <f t="shared" ca="1" si="185"/>
        <v>G</v>
      </c>
      <c r="M874" s="17" t="str">
        <f t="shared" ca="1" si="186"/>
        <v>C2</v>
      </c>
      <c r="N874" s="17" t="str">
        <f t="shared" ca="1" si="187"/>
        <v>C2</v>
      </c>
    </row>
    <row r="875" spans="1:14" s="188" customFormat="1" ht="30.2" customHeight="1" x14ac:dyDescent="0.2">
      <c r="A875" s="209" t="s">
        <v>1123</v>
      </c>
      <c r="B875" s="203" t="s">
        <v>338</v>
      </c>
      <c r="C875" s="196" t="s">
        <v>948</v>
      </c>
      <c r="D875" s="197" t="s">
        <v>173</v>
      </c>
      <c r="E875" s="198" t="s">
        <v>182</v>
      </c>
      <c r="F875" s="199">
        <v>10</v>
      </c>
      <c r="G875" s="200"/>
      <c r="H875" s="201">
        <f t="shared" ref="H875:H877" si="195">ROUND(G875*F875,2)</f>
        <v>0</v>
      </c>
      <c r="I875" s="24" t="str">
        <f t="shared" ca="1" si="184"/>
        <v/>
      </c>
      <c r="J875" s="15" t="str">
        <f t="shared" si="188"/>
        <v>B127rABarrier Integralm</v>
      </c>
      <c r="K875" s="16">
        <f>MATCH(J875,'Pay Items'!$K$1:$K$647,0)</f>
        <v>199</v>
      </c>
      <c r="L875" s="17" t="str">
        <f t="shared" ca="1" si="185"/>
        <v>F0</v>
      </c>
      <c r="M875" s="17" t="str">
        <f t="shared" ca="1" si="186"/>
        <v>C2</v>
      </c>
      <c r="N875" s="17" t="str">
        <f t="shared" ca="1" si="187"/>
        <v>C2</v>
      </c>
    </row>
    <row r="876" spans="1:14" s="188" customFormat="1" ht="30.2" customHeight="1" x14ac:dyDescent="0.2">
      <c r="A876" s="209" t="s">
        <v>802</v>
      </c>
      <c r="B876" s="203" t="s">
        <v>339</v>
      </c>
      <c r="C876" s="196" t="s">
        <v>390</v>
      </c>
      <c r="D876" s="197" t="s">
        <v>334</v>
      </c>
      <c r="E876" s="198" t="s">
        <v>182</v>
      </c>
      <c r="F876" s="199">
        <v>470</v>
      </c>
      <c r="G876" s="200"/>
      <c r="H876" s="201">
        <f t="shared" si="195"/>
        <v>0</v>
      </c>
      <c r="I876" s="24" t="str">
        <f t="shared" ca="1" si="184"/>
        <v/>
      </c>
      <c r="J876" s="15" t="str">
        <f t="shared" si="188"/>
        <v>B131rLip CurbSD-202Cm</v>
      </c>
      <c r="K876" s="16">
        <f>MATCH(J876,'Pay Items'!$K$1:$K$647,0)</f>
        <v>204</v>
      </c>
      <c r="L876" s="17" t="str">
        <f t="shared" ca="1" si="185"/>
        <v>F0</v>
      </c>
      <c r="M876" s="17" t="str">
        <f t="shared" ca="1" si="186"/>
        <v>C2</v>
      </c>
      <c r="N876" s="17" t="str">
        <f t="shared" ca="1" si="187"/>
        <v>C2</v>
      </c>
    </row>
    <row r="877" spans="1:14" s="188" customFormat="1" ht="30.2" customHeight="1" x14ac:dyDescent="0.2">
      <c r="A877" s="209" t="s">
        <v>804</v>
      </c>
      <c r="B877" s="203" t="s">
        <v>340</v>
      </c>
      <c r="C877" s="196" t="s">
        <v>674</v>
      </c>
      <c r="D877" s="197" t="s">
        <v>173</v>
      </c>
      <c r="E877" s="198" t="s">
        <v>182</v>
      </c>
      <c r="F877" s="199">
        <v>15</v>
      </c>
      <c r="G877" s="200"/>
      <c r="H877" s="201">
        <f t="shared" si="195"/>
        <v>0</v>
      </c>
      <c r="I877" s="24" t="str">
        <f t="shared" ca="1" si="184"/>
        <v/>
      </c>
      <c r="J877" s="15" t="str">
        <f t="shared" si="188"/>
        <v>B132rCurb Rampm</v>
      </c>
      <c r="K877" s="16">
        <f>MATCH(J877,'Pay Items'!$K$1:$K$647,0)</f>
        <v>205</v>
      </c>
      <c r="L877" s="17" t="str">
        <f t="shared" ca="1" si="185"/>
        <v>F0</v>
      </c>
      <c r="M877" s="17" t="str">
        <f t="shared" ca="1" si="186"/>
        <v>C2</v>
      </c>
      <c r="N877" s="17" t="str">
        <f t="shared" ca="1" si="187"/>
        <v>C2</v>
      </c>
    </row>
    <row r="878" spans="1:14" s="188" customFormat="1" ht="30.2" customHeight="1" x14ac:dyDescent="0.2">
      <c r="A878" s="209" t="s">
        <v>807</v>
      </c>
      <c r="B878" s="195" t="s">
        <v>1874</v>
      </c>
      <c r="C878" s="196" t="s">
        <v>329</v>
      </c>
      <c r="D878" s="197" t="s">
        <v>2143</v>
      </c>
      <c r="E878" s="198"/>
      <c r="F878" s="192" t="s">
        <v>173</v>
      </c>
      <c r="G878" s="193"/>
      <c r="H878" s="193"/>
      <c r="I878" s="24" t="str">
        <f t="shared" ca="1" si="184"/>
        <v>LOCKED</v>
      </c>
      <c r="J878" s="15" t="str">
        <f t="shared" si="188"/>
        <v>B135iConcrete Curb InstallationCW 3240-R10, E15</v>
      </c>
      <c r="K878" s="16" t="e">
        <f>MATCH(J878,'Pay Items'!$K$1:$K$647,0)</f>
        <v>#N/A</v>
      </c>
      <c r="L878" s="17" t="str">
        <f t="shared" ca="1" si="185"/>
        <v>G</v>
      </c>
      <c r="M878" s="17" t="str">
        <f t="shared" ca="1" si="186"/>
        <v>C2</v>
      </c>
      <c r="N878" s="17" t="str">
        <f t="shared" ca="1" si="187"/>
        <v>C2</v>
      </c>
    </row>
    <row r="879" spans="1:14" s="188" customFormat="1" ht="39.950000000000003" customHeight="1" x14ac:dyDescent="0.2">
      <c r="A879" s="209" t="s">
        <v>1133</v>
      </c>
      <c r="B879" s="203" t="s">
        <v>338</v>
      </c>
      <c r="C879" s="196" t="s">
        <v>1618</v>
      </c>
      <c r="D879" s="197" t="s">
        <v>386</v>
      </c>
      <c r="E879" s="198" t="s">
        <v>182</v>
      </c>
      <c r="F879" s="199">
        <v>10</v>
      </c>
      <c r="G879" s="200"/>
      <c r="H879" s="201">
        <f t="shared" ref="H879:H882" si="196">ROUND(G879*F879,2)</f>
        <v>0</v>
      </c>
      <c r="I879" s="24" t="str">
        <f t="shared" ca="1" si="184"/>
        <v/>
      </c>
      <c r="J879" s="15" t="str">
        <f t="shared" si="188"/>
        <v>B139iAType 2 Concrete Modified Barrier (150 mm reveal ht, Dowelled)SD-203Bm</v>
      </c>
      <c r="K879" s="16" t="e">
        <f>MATCH(J879,'Pay Items'!$K$1:$K$647,0)</f>
        <v>#N/A</v>
      </c>
      <c r="L879" s="17" t="str">
        <f t="shared" ca="1" si="185"/>
        <v>F0</v>
      </c>
      <c r="M879" s="17" t="str">
        <f t="shared" ca="1" si="186"/>
        <v>C2</v>
      </c>
      <c r="N879" s="17" t="str">
        <f t="shared" ca="1" si="187"/>
        <v>C2</v>
      </c>
    </row>
    <row r="880" spans="1:14" s="188" customFormat="1" ht="39.950000000000003" customHeight="1" x14ac:dyDescent="0.2">
      <c r="A880" s="209" t="s">
        <v>822</v>
      </c>
      <c r="B880" s="203" t="s">
        <v>339</v>
      </c>
      <c r="C880" s="196" t="s">
        <v>1619</v>
      </c>
      <c r="D880" s="197" t="s">
        <v>333</v>
      </c>
      <c r="E880" s="198" t="s">
        <v>182</v>
      </c>
      <c r="F880" s="199">
        <v>70</v>
      </c>
      <c r="G880" s="200"/>
      <c r="H880" s="201">
        <f t="shared" si="196"/>
        <v>0</v>
      </c>
      <c r="I880" s="24" t="str">
        <f t="shared" ca="1" si="184"/>
        <v/>
      </c>
      <c r="J880" s="15" t="str">
        <f t="shared" si="188"/>
        <v>B148iType 2 Concrete Lip Curb (40 mm reveal ht, Integral)SD-202Bm</v>
      </c>
      <c r="K880" s="16" t="e">
        <f>MATCH(J880,'Pay Items'!$K$1:$K$647,0)</f>
        <v>#N/A</v>
      </c>
      <c r="L880" s="17" t="str">
        <f t="shared" ca="1" si="185"/>
        <v>F0</v>
      </c>
      <c r="M880" s="17" t="str">
        <f t="shared" ca="1" si="186"/>
        <v>C2</v>
      </c>
      <c r="N880" s="17" t="str">
        <f t="shared" ca="1" si="187"/>
        <v>C2</v>
      </c>
    </row>
    <row r="881" spans="1:14" s="188" customFormat="1" ht="39.950000000000003" customHeight="1" x14ac:dyDescent="0.2">
      <c r="A881" s="209" t="s">
        <v>1142</v>
      </c>
      <c r="B881" s="203" t="s">
        <v>340</v>
      </c>
      <c r="C881" s="196" t="s">
        <v>1620</v>
      </c>
      <c r="D881" s="197" t="s">
        <v>334</v>
      </c>
      <c r="E881" s="198" t="s">
        <v>182</v>
      </c>
      <c r="F881" s="199">
        <v>400</v>
      </c>
      <c r="G881" s="200"/>
      <c r="H881" s="201">
        <f t="shared" si="196"/>
        <v>0</v>
      </c>
      <c r="I881" s="24" t="str">
        <f t="shared" ca="1" si="184"/>
        <v/>
      </c>
      <c r="J881" s="15" t="str">
        <f t="shared" si="188"/>
        <v>B149iAType 2 Concrete Modified Lip Curb (75 mm reveal ht, Dowelled)SD-202Cm</v>
      </c>
      <c r="K881" s="16" t="e">
        <f>MATCH(J881,'Pay Items'!$K$1:$K$647,0)</f>
        <v>#N/A</v>
      </c>
      <c r="L881" s="17" t="str">
        <f t="shared" ca="1" si="185"/>
        <v>F0</v>
      </c>
      <c r="M881" s="17" t="str">
        <f t="shared" ca="1" si="186"/>
        <v>C2</v>
      </c>
      <c r="N881" s="17" t="str">
        <f t="shared" ca="1" si="187"/>
        <v>C2</v>
      </c>
    </row>
    <row r="882" spans="1:14" s="188" customFormat="1" ht="39.950000000000003" customHeight="1" x14ac:dyDescent="0.2">
      <c r="A882" s="209" t="s">
        <v>923</v>
      </c>
      <c r="B882" s="203" t="s">
        <v>341</v>
      </c>
      <c r="C882" s="196" t="s">
        <v>1662</v>
      </c>
      <c r="D882" s="197" t="s">
        <v>355</v>
      </c>
      <c r="E882" s="198" t="s">
        <v>182</v>
      </c>
      <c r="F882" s="199">
        <v>15</v>
      </c>
      <c r="G882" s="200"/>
      <c r="H882" s="201">
        <f t="shared" si="196"/>
        <v>0</v>
      </c>
      <c r="I882" s="24" t="str">
        <f t="shared" ca="1" si="184"/>
        <v/>
      </c>
      <c r="J882" s="15" t="str">
        <f t="shared" si="188"/>
        <v>B150iAType 2 Concrete Curb Ramp (8-12 mm reveal ht, Monolithic)SD-229A,B,Cm</v>
      </c>
      <c r="K882" s="16" t="e">
        <f>MATCH(J882,'Pay Items'!$K$1:$K$647,0)</f>
        <v>#N/A</v>
      </c>
      <c r="L882" s="17" t="str">
        <f t="shared" ca="1" si="185"/>
        <v>F0</v>
      </c>
      <c r="M882" s="17" t="str">
        <f t="shared" ca="1" si="186"/>
        <v>C2</v>
      </c>
      <c r="N882" s="17" t="str">
        <f t="shared" ca="1" si="187"/>
        <v>C2</v>
      </c>
    </row>
    <row r="883" spans="1:14" s="188" customFormat="1" ht="30.2" customHeight="1" x14ac:dyDescent="0.2">
      <c r="A883" s="209" t="s">
        <v>462</v>
      </c>
      <c r="B883" s="195" t="s">
        <v>1875</v>
      </c>
      <c r="C883" s="196" t="s">
        <v>350</v>
      </c>
      <c r="D883" s="197" t="s">
        <v>2144</v>
      </c>
      <c r="E883" s="198"/>
      <c r="F883" s="192" t="s">
        <v>173</v>
      </c>
      <c r="G883" s="193"/>
      <c r="H883" s="193"/>
      <c r="I883" s="24" t="str">
        <f t="shared" ca="1" si="184"/>
        <v>LOCKED</v>
      </c>
      <c r="J883" s="15" t="str">
        <f t="shared" si="188"/>
        <v>B190Construction of Asphaltic Concrete OverlayCW 3410-R12, E11</v>
      </c>
      <c r="K883" s="16" t="e">
        <f>MATCH(J883,'Pay Items'!$K$1:$K$647,0)</f>
        <v>#N/A</v>
      </c>
      <c r="L883" s="17" t="str">
        <f t="shared" ca="1" si="185"/>
        <v>G</v>
      </c>
      <c r="M883" s="17" t="str">
        <f t="shared" ca="1" si="186"/>
        <v>C2</v>
      </c>
      <c r="N883" s="17" t="str">
        <f t="shared" ca="1" si="187"/>
        <v>C2</v>
      </c>
    </row>
    <row r="884" spans="1:14" s="188" customFormat="1" ht="30.2" customHeight="1" x14ac:dyDescent="0.2">
      <c r="A884" s="209" t="s">
        <v>463</v>
      </c>
      <c r="B884" s="203" t="s">
        <v>338</v>
      </c>
      <c r="C884" s="196" t="s">
        <v>351</v>
      </c>
      <c r="D884" s="197"/>
      <c r="E884" s="198"/>
      <c r="F884" s="192" t="s">
        <v>173</v>
      </c>
      <c r="G884" s="193"/>
      <c r="H884" s="193"/>
      <c r="I884" s="24" t="str">
        <f t="shared" ca="1" si="184"/>
        <v>LOCKED</v>
      </c>
      <c r="J884" s="15" t="str">
        <f t="shared" si="188"/>
        <v>B191Main Line Paving</v>
      </c>
      <c r="K884" s="16">
        <f>MATCH(J884,'Pay Items'!$K$1:$K$647,0)</f>
        <v>306</v>
      </c>
      <c r="L884" s="17" t="str">
        <f t="shared" ca="1" si="185"/>
        <v>G</v>
      </c>
      <c r="M884" s="17" t="str">
        <f t="shared" ca="1" si="186"/>
        <v>C2</v>
      </c>
      <c r="N884" s="17" t="str">
        <f t="shared" ca="1" si="187"/>
        <v>C2</v>
      </c>
    </row>
    <row r="885" spans="1:14" s="188" customFormat="1" ht="30.2" customHeight="1" x14ac:dyDescent="0.2">
      <c r="A885" s="209" t="s">
        <v>1565</v>
      </c>
      <c r="B885" s="211" t="s">
        <v>684</v>
      </c>
      <c r="C885" s="196" t="s">
        <v>1566</v>
      </c>
      <c r="D885" s="197"/>
      <c r="E885" s="198" t="s">
        <v>180</v>
      </c>
      <c r="F885" s="199">
        <v>430</v>
      </c>
      <c r="G885" s="200"/>
      <c r="H885" s="201">
        <f>ROUND(G885*F885,2)</f>
        <v>0</v>
      </c>
      <c r="I885" s="24" t="str">
        <f t="shared" ca="1" si="184"/>
        <v/>
      </c>
      <c r="J885" s="15" t="str">
        <f t="shared" si="188"/>
        <v>B193AType MS1tonne</v>
      </c>
      <c r="K885" s="16">
        <f>MATCH(J885,'Pay Items'!$K$1:$K$647,0)</f>
        <v>309</v>
      </c>
      <c r="L885" s="17" t="str">
        <f t="shared" ca="1" si="185"/>
        <v>F0</v>
      </c>
      <c r="M885" s="17" t="str">
        <f t="shared" ca="1" si="186"/>
        <v>C2</v>
      </c>
      <c r="N885" s="17" t="str">
        <f t="shared" ca="1" si="187"/>
        <v>C2</v>
      </c>
    </row>
    <row r="886" spans="1:14" s="188" customFormat="1" ht="30.2" customHeight="1" x14ac:dyDescent="0.2">
      <c r="A886" s="209" t="s">
        <v>466</v>
      </c>
      <c r="B886" s="203" t="s">
        <v>339</v>
      </c>
      <c r="C886" s="196" t="s">
        <v>352</v>
      </c>
      <c r="D886" s="197"/>
      <c r="E886" s="198"/>
      <c r="F886" s="192" t="s">
        <v>173</v>
      </c>
      <c r="G886" s="193"/>
      <c r="H886" s="193"/>
      <c r="I886" s="24" t="str">
        <f t="shared" ca="1" si="184"/>
        <v>LOCKED</v>
      </c>
      <c r="J886" s="15" t="str">
        <f t="shared" si="188"/>
        <v>B194Tie-ins and Approaches</v>
      </c>
      <c r="K886" s="16">
        <f>MATCH(J886,'Pay Items'!$K$1:$K$647,0)</f>
        <v>311</v>
      </c>
      <c r="L886" s="17" t="str">
        <f t="shared" ca="1" si="185"/>
        <v>G</v>
      </c>
      <c r="M886" s="17" t="str">
        <f t="shared" ca="1" si="186"/>
        <v>C2</v>
      </c>
      <c r="N886" s="17" t="str">
        <f t="shared" ca="1" si="187"/>
        <v>C2</v>
      </c>
    </row>
    <row r="887" spans="1:14" s="188" customFormat="1" ht="30.2" customHeight="1" x14ac:dyDescent="0.2">
      <c r="A887" s="209" t="s">
        <v>1569</v>
      </c>
      <c r="B887" s="211" t="s">
        <v>684</v>
      </c>
      <c r="C887" s="196" t="s">
        <v>1566</v>
      </c>
      <c r="D887" s="197"/>
      <c r="E887" s="198" t="s">
        <v>180</v>
      </c>
      <c r="F887" s="199">
        <v>70</v>
      </c>
      <c r="G887" s="200"/>
      <c r="H887" s="201">
        <f t="shared" ref="H887:H890" si="197">ROUND(G887*F887,2)</f>
        <v>0</v>
      </c>
      <c r="I887" s="24" t="str">
        <f t="shared" ca="1" si="184"/>
        <v/>
      </c>
      <c r="J887" s="15" t="str">
        <f t="shared" si="188"/>
        <v>B195AType MS1tonne</v>
      </c>
      <c r="K887" s="16">
        <f>MATCH(J887,'Pay Items'!$K$1:$K$647,0)</f>
        <v>313</v>
      </c>
      <c r="L887" s="17" t="str">
        <f t="shared" ca="1" si="185"/>
        <v>F0</v>
      </c>
      <c r="M887" s="17" t="str">
        <f t="shared" ca="1" si="186"/>
        <v>C2</v>
      </c>
      <c r="N887" s="17" t="str">
        <f t="shared" ca="1" si="187"/>
        <v>C2</v>
      </c>
    </row>
    <row r="888" spans="1:14" s="188" customFormat="1" ht="30.2" customHeight="1" x14ac:dyDescent="0.2">
      <c r="A888" s="209" t="s">
        <v>557</v>
      </c>
      <c r="B888" s="195" t="s">
        <v>1876</v>
      </c>
      <c r="C888" s="196" t="s">
        <v>1270</v>
      </c>
      <c r="D888" s="197" t="s">
        <v>1400</v>
      </c>
      <c r="E888" s="198"/>
      <c r="F888" s="192" t="s">
        <v>173</v>
      </c>
      <c r="G888" s="193"/>
      <c r="H888" s="193"/>
      <c r="I888" s="24" t="str">
        <f t="shared" ca="1" si="184"/>
        <v>LOCKED</v>
      </c>
      <c r="J888" s="15" t="str">
        <f t="shared" si="188"/>
        <v>B206Supply and Install Pavement Repair FabricCW 3140-R1</v>
      </c>
      <c r="K888" s="16">
        <f>MATCH(J888,'Pay Items'!$K$1:$K$647,0)</f>
        <v>325</v>
      </c>
      <c r="L888" s="17" t="str">
        <f t="shared" ca="1" si="185"/>
        <v>G</v>
      </c>
      <c r="M888" s="17" t="str">
        <f t="shared" ca="1" si="186"/>
        <v>C2</v>
      </c>
      <c r="N888" s="17" t="str">
        <f t="shared" ca="1" si="187"/>
        <v>C2</v>
      </c>
    </row>
    <row r="889" spans="1:14" s="188" customFormat="1" ht="30.2" customHeight="1" x14ac:dyDescent="0.2">
      <c r="A889" s="209" t="s">
        <v>1266</v>
      </c>
      <c r="B889" s="203" t="s">
        <v>338</v>
      </c>
      <c r="C889" s="196" t="s">
        <v>1268</v>
      </c>
      <c r="D889" s="197"/>
      <c r="E889" s="198" t="s">
        <v>178</v>
      </c>
      <c r="F889" s="212">
        <v>900</v>
      </c>
      <c r="G889" s="200"/>
      <c r="H889" s="201">
        <f t="shared" si="197"/>
        <v>0</v>
      </c>
      <c r="I889" s="24" t="str">
        <f t="shared" ca="1" si="184"/>
        <v/>
      </c>
      <c r="J889" s="15" t="str">
        <f t="shared" si="188"/>
        <v>B206AType Am²</v>
      </c>
      <c r="K889" s="16">
        <f>MATCH(J889,'Pay Items'!$K$1:$K$647,0)</f>
        <v>326</v>
      </c>
      <c r="L889" s="17" t="str">
        <f t="shared" ca="1" si="185"/>
        <v>F0</v>
      </c>
      <c r="M889" s="17" t="str">
        <f t="shared" ca="1" si="186"/>
        <v>C2</v>
      </c>
      <c r="N889" s="17" t="str">
        <f t="shared" ca="1" si="187"/>
        <v>C2</v>
      </c>
    </row>
    <row r="890" spans="1:14" s="188" customFormat="1" ht="30.2" customHeight="1" x14ac:dyDescent="0.2">
      <c r="A890" s="209" t="s">
        <v>857</v>
      </c>
      <c r="B890" s="195" t="s">
        <v>1877</v>
      </c>
      <c r="C890" s="196" t="s">
        <v>891</v>
      </c>
      <c r="D890" s="197" t="s">
        <v>942</v>
      </c>
      <c r="E890" s="198" t="s">
        <v>181</v>
      </c>
      <c r="F890" s="212">
        <v>6</v>
      </c>
      <c r="G890" s="200"/>
      <c r="H890" s="201">
        <f t="shared" si="197"/>
        <v>0</v>
      </c>
      <c r="I890" s="24" t="str">
        <f t="shared" ca="1" si="184"/>
        <v/>
      </c>
      <c r="J890" s="15" t="str">
        <f t="shared" si="188"/>
        <v>B219Detectable Warning Surface TilesCW 3326-R3each</v>
      </c>
      <c r="K890" s="16">
        <f>MATCH(J890,'Pay Items'!$K$1:$K$647,0)</f>
        <v>331</v>
      </c>
      <c r="L890" s="17" t="str">
        <f t="shared" ca="1" si="185"/>
        <v>F0</v>
      </c>
      <c r="M890" s="17" t="str">
        <f t="shared" ca="1" si="186"/>
        <v>C2</v>
      </c>
      <c r="N890" s="17" t="str">
        <f t="shared" ca="1" si="187"/>
        <v>C2</v>
      </c>
    </row>
    <row r="891" spans="1:14" s="188" customFormat="1" ht="30.2" customHeight="1" x14ac:dyDescent="0.2">
      <c r="A891" s="182"/>
      <c r="B891" s="213"/>
      <c r="C891" s="206" t="s">
        <v>199</v>
      </c>
      <c r="D891" s="207"/>
      <c r="E891" s="214"/>
      <c r="F891" s="192" t="s">
        <v>173</v>
      </c>
      <c r="G891" s="193"/>
      <c r="H891" s="193"/>
      <c r="I891" s="24" t="str">
        <f t="shared" ca="1" si="184"/>
        <v>LOCKED</v>
      </c>
      <c r="J891" s="15" t="str">
        <f t="shared" si="188"/>
        <v>JOINT AND CRACK SEALING</v>
      </c>
      <c r="K891" s="16">
        <f>MATCH(J891,'Pay Items'!$K$1:$K$647,0)</f>
        <v>434</v>
      </c>
      <c r="L891" s="17" t="str">
        <f t="shared" ca="1" si="185"/>
        <v>G</v>
      </c>
      <c r="M891" s="17" t="str">
        <f t="shared" ca="1" si="186"/>
        <v>C2</v>
      </c>
      <c r="N891" s="17" t="str">
        <f t="shared" ca="1" si="187"/>
        <v>C2</v>
      </c>
    </row>
    <row r="892" spans="1:14" s="188" customFormat="1" ht="30.2" customHeight="1" x14ac:dyDescent="0.2">
      <c r="A892" s="194" t="s">
        <v>533</v>
      </c>
      <c r="B892" s="195" t="s">
        <v>1878</v>
      </c>
      <c r="C892" s="196" t="s">
        <v>98</v>
      </c>
      <c r="D892" s="197" t="s">
        <v>718</v>
      </c>
      <c r="E892" s="198" t="s">
        <v>182</v>
      </c>
      <c r="F892" s="212">
        <v>910</v>
      </c>
      <c r="G892" s="200"/>
      <c r="H892" s="201">
        <f>ROUND(G892*F892,2)</f>
        <v>0</v>
      </c>
      <c r="I892" s="24" t="str">
        <f t="shared" ca="1" si="184"/>
        <v/>
      </c>
      <c r="J892" s="15" t="str">
        <f t="shared" si="188"/>
        <v>D006Reflective Crack MaintenanceCW 3250-R7m</v>
      </c>
      <c r="K892" s="16">
        <f>MATCH(J892,'Pay Items'!$K$1:$K$647,0)</f>
        <v>440</v>
      </c>
      <c r="L892" s="17" t="str">
        <f t="shared" ca="1" si="185"/>
        <v>F0</v>
      </c>
      <c r="M892" s="17" t="str">
        <f t="shared" ca="1" si="186"/>
        <v>C2</v>
      </c>
      <c r="N892" s="17" t="str">
        <f t="shared" ca="1" si="187"/>
        <v>C2</v>
      </c>
    </row>
    <row r="893" spans="1:14" s="188" customFormat="1" ht="39.950000000000003" customHeight="1" x14ac:dyDescent="0.2">
      <c r="A893" s="182"/>
      <c r="B893" s="213"/>
      <c r="C893" s="206" t="s">
        <v>200</v>
      </c>
      <c r="D893" s="207"/>
      <c r="E893" s="214"/>
      <c r="F893" s="192" t="s">
        <v>173</v>
      </c>
      <c r="G893" s="193"/>
      <c r="H893" s="193"/>
      <c r="I893" s="24" t="str">
        <f t="shared" ca="1" si="184"/>
        <v>LOCKED</v>
      </c>
      <c r="J893" s="15" t="str">
        <f t="shared" si="188"/>
        <v>ASSOCIATED DRAINAGE AND UNDERGROUND WORKS</v>
      </c>
      <c r="K893" s="16">
        <f>MATCH(J893,'Pay Items'!$K$1:$K$647,0)</f>
        <v>442</v>
      </c>
      <c r="L893" s="17" t="str">
        <f t="shared" ca="1" si="185"/>
        <v>G</v>
      </c>
      <c r="M893" s="17" t="str">
        <f t="shared" ca="1" si="186"/>
        <v>C2</v>
      </c>
      <c r="N893" s="17" t="str">
        <f t="shared" ca="1" si="187"/>
        <v>C2</v>
      </c>
    </row>
    <row r="894" spans="1:14" s="188" customFormat="1" ht="30.2" customHeight="1" x14ac:dyDescent="0.2">
      <c r="A894" s="194" t="s">
        <v>224</v>
      </c>
      <c r="B894" s="195" t="s">
        <v>1879</v>
      </c>
      <c r="C894" s="196" t="s">
        <v>402</v>
      </c>
      <c r="D894" s="197" t="s">
        <v>2145</v>
      </c>
      <c r="E894" s="198"/>
      <c r="F894" s="192" t="s">
        <v>173</v>
      </c>
      <c r="G894" s="193"/>
      <c r="H894" s="193"/>
      <c r="I894" s="24" t="str">
        <f t="shared" ca="1" si="184"/>
        <v>LOCKED</v>
      </c>
      <c r="J894" s="15" t="str">
        <f t="shared" si="188"/>
        <v>E003Catch BasinCW 2130-R12, E17</v>
      </c>
      <c r="K894" s="16" t="e">
        <f>MATCH(J894,'Pay Items'!$K$1:$K$647,0)</f>
        <v>#N/A</v>
      </c>
      <c r="L894" s="17" t="str">
        <f t="shared" ca="1" si="185"/>
        <v>G</v>
      </c>
      <c r="M894" s="17" t="str">
        <f t="shared" ca="1" si="186"/>
        <v>C2</v>
      </c>
      <c r="N894" s="17" t="str">
        <f t="shared" ca="1" si="187"/>
        <v>C2</v>
      </c>
    </row>
    <row r="895" spans="1:14" s="188" customFormat="1" ht="30.2" customHeight="1" x14ac:dyDescent="0.2">
      <c r="A895" s="194" t="s">
        <v>225</v>
      </c>
      <c r="B895" s="203" t="s">
        <v>338</v>
      </c>
      <c r="C895" s="196" t="s">
        <v>964</v>
      </c>
      <c r="D895" s="197"/>
      <c r="E895" s="198" t="s">
        <v>181</v>
      </c>
      <c r="F895" s="212">
        <v>4</v>
      </c>
      <c r="G895" s="200"/>
      <c r="H895" s="201">
        <f>ROUND(G895*F895,2)</f>
        <v>0</v>
      </c>
      <c r="I895" s="24" t="str">
        <f t="shared" ca="1" si="184"/>
        <v/>
      </c>
      <c r="J895" s="15" t="str">
        <f t="shared" si="188"/>
        <v>E004SD-024, 1200 mm deepeach</v>
      </c>
      <c r="K895" s="16">
        <f>MATCH(J895,'Pay Items'!$K$1:$K$647,0)</f>
        <v>444</v>
      </c>
      <c r="L895" s="17" t="str">
        <f t="shared" ca="1" si="185"/>
        <v>F0</v>
      </c>
      <c r="M895" s="17" t="str">
        <f t="shared" ca="1" si="186"/>
        <v>C2</v>
      </c>
      <c r="N895" s="17" t="str">
        <f t="shared" ca="1" si="187"/>
        <v>C2</v>
      </c>
    </row>
    <row r="896" spans="1:14" s="188" customFormat="1" ht="30.2" customHeight="1" x14ac:dyDescent="0.2">
      <c r="A896" s="194" t="s">
        <v>990</v>
      </c>
      <c r="B896" s="203" t="s">
        <v>339</v>
      </c>
      <c r="C896" s="196" t="s">
        <v>965</v>
      </c>
      <c r="D896" s="197"/>
      <c r="E896" s="198" t="s">
        <v>181</v>
      </c>
      <c r="F896" s="212">
        <v>3</v>
      </c>
      <c r="G896" s="200"/>
      <c r="H896" s="201">
        <f>ROUND(G896*F896,2)</f>
        <v>0</v>
      </c>
      <c r="I896" s="24" t="str">
        <f t="shared" ca="1" si="184"/>
        <v/>
      </c>
      <c r="J896" s="15" t="str">
        <f t="shared" si="188"/>
        <v>E004ASD-024, 1800 mm deepeach</v>
      </c>
      <c r="K896" s="16">
        <f>MATCH(J896,'Pay Items'!$K$1:$K$647,0)</f>
        <v>445</v>
      </c>
      <c r="L896" s="17" t="str">
        <f t="shared" ca="1" si="185"/>
        <v>F0</v>
      </c>
      <c r="M896" s="17" t="str">
        <f t="shared" ca="1" si="186"/>
        <v>C2</v>
      </c>
      <c r="N896" s="17" t="str">
        <f t="shared" ca="1" si="187"/>
        <v>C2</v>
      </c>
    </row>
    <row r="897" spans="1:14" s="188" customFormat="1" ht="30.2" customHeight="1" x14ac:dyDescent="0.2">
      <c r="A897" s="194" t="s">
        <v>229</v>
      </c>
      <c r="B897" s="195" t="s">
        <v>1880</v>
      </c>
      <c r="C897" s="196" t="s">
        <v>407</v>
      </c>
      <c r="D897" s="197" t="s">
        <v>11</v>
      </c>
      <c r="E897" s="198"/>
      <c r="F897" s="192" t="s">
        <v>173</v>
      </c>
      <c r="G897" s="193"/>
      <c r="H897" s="193"/>
      <c r="I897" s="24" t="str">
        <f t="shared" ca="1" si="184"/>
        <v>LOCKED</v>
      </c>
      <c r="J897" s="15" t="str">
        <f t="shared" si="188"/>
        <v>E008Sewer ServiceCW 2130-R12</v>
      </c>
      <c r="K897" s="16">
        <f>MATCH(J897,'Pay Items'!$K$1:$K$647,0)</f>
        <v>455</v>
      </c>
      <c r="L897" s="17" t="str">
        <f t="shared" ca="1" si="185"/>
        <v>G</v>
      </c>
      <c r="M897" s="17" t="str">
        <f t="shared" ca="1" si="186"/>
        <v>C2</v>
      </c>
      <c r="N897" s="17" t="str">
        <f t="shared" ca="1" si="187"/>
        <v>C2</v>
      </c>
    </row>
    <row r="898" spans="1:14" s="188" customFormat="1" ht="30.2" customHeight="1" x14ac:dyDescent="0.2">
      <c r="A898" s="194" t="s">
        <v>53</v>
      </c>
      <c r="B898" s="203" t="s">
        <v>338</v>
      </c>
      <c r="C898" s="196" t="s">
        <v>1633</v>
      </c>
      <c r="D898" s="197"/>
      <c r="E898" s="198"/>
      <c r="F898" s="192" t="s">
        <v>173</v>
      </c>
      <c r="G898" s="193"/>
      <c r="H898" s="193"/>
      <c r="I898" s="24" t="str">
        <f t="shared" ca="1" si="184"/>
        <v>LOCKED</v>
      </c>
      <c r="J898" s="15" t="str">
        <f t="shared" si="188"/>
        <v>E009250 mm, PVC</v>
      </c>
      <c r="K898" s="16" t="e">
        <f>MATCH(J898,'Pay Items'!$K$1:$K$647,0)</f>
        <v>#N/A</v>
      </c>
      <c r="L898" s="17" t="str">
        <f t="shared" ca="1" si="185"/>
        <v>G</v>
      </c>
      <c r="M898" s="17" t="str">
        <f t="shared" ca="1" si="186"/>
        <v>C2</v>
      </c>
      <c r="N898" s="17" t="str">
        <f t="shared" ca="1" si="187"/>
        <v>C2</v>
      </c>
    </row>
    <row r="899" spans="1:14" s="188" customFormat="1" ht="39.950000000000003" customHeight="1" x14ac:dyDescent="0.2">
      <c r="A899" s="194" t="s">
        <v>54</v>
      </c>
      <c r="B899" s="211" t="s">
        <v>684</v>
      </c>
      <c r="C899" s="196" t="s">
        <v>1634</v>
      </c>
      <c r="D899" s="197"/>
      <c r="E899" s="198" t="s">
        <v>182</v>
      </c>
      <c r="F899" s="212">
        <v>30</v>
      </c>
      <c r="G899" s="200"/>
      <c r="H899" s="201">
        <f>ROUND(G899*F899,2)</f>
        <v>0</v>
      </c>
      <c r="I899" s="24" t="str">
        <f t="shared" ca="1" si="184"/>
        <v/>
      </c>
      <c r="J899" s="15" t="str">
        <f t="shared" si="188"/>
        <v>E010In a Trench, Class B Sand Bedding, Class 3 Backfillm</v>
      </c>
      <c r="K899" s="16" t="e">
        <f>MATCH(J899,'Pay Items'!$K$1:$K$647,0)</f>
        <v>#N/A</v>
      </c>
      <c r="L899" s="17" t="str">
        <f t="shared" ca="1" si="185"/>
        <v>F0</v>
      </c>
      <c r="M899" s="17" t="str">
        <f t="shared" ca="1" si="186"/>
        <v>C2</v>
      </c>
      <c r="N899" s="17" t="str">
        <f t="shared" ca="1" si="187"/>
        <v>C2</v>
      </c>
    </row>
    <row r="900" spans="1:14" s="188" customFormat="1" ht="30.2" customHeight="1" x14ac:dyDescent="0.2">
      <c r="A900" s="194" t="s">
        <v>67</v>
      </c>
      <c r="B900" s="195" t="s">
        <v>1881</v>
      </c>
      <c r="C900" s="215" t="s">
        <v>1040</v>
      </c>
      <c r="D900" s="216" t="s">
        <v>1041</v>
      </c>
      <c r="E900" s="198"/>
      <c r="F900" s="192" t="s">
        <v>173</v>
      </c>
      <c r="G900" s="193"/>
      <c r="H900" s="193"/>
      <c r="I900" s="24" t="str">
        <f t="shared" ca="1" si="184"/>
        <v>LOCKED</v>
      </c>
      <c r="J900" s="15" t="str">
        <f t="shared" si="188"/>
        <v>E023Frames &amp; CoversCW 3210-R8</v>
      </c>
      <c r="K900" s="16">
        <f>MATCH(J900,'Pay Items'!$K$1:$K$647,0)</f>
        <v>509</v>
      </c>
      <c r="L900" s="17" t="str">
        <f t="shared" ca="1" si="185"/>
        <v>G</v>
      </c>
      <c r="M900" s="17" t="str">
        <f t="shared" ca="1" si="186"/>
        <v>C2</v>
      </c>
      <c r="N900" s="17" t="str">
        <f t="shared" ca="1" si="187"/>
        <v>C2</v>
      </c>
    </row>
    <row r="901" spans="1:14" s="188" customFormat="1" ht="39.950000000000003" customHeight="1" x14ac:dyDescent="0.2">
      <c r="A901" s="194" t="s">
        <v>68</v>
      </c>
      <c r="B901" s="203" t="s">
        <v>338</v>
      </c>
      <c r="C901" s="217" t="s">
        <v>1191</v>
      </c>
      <c r="D901" s="197"/>
      <c r="E901" s="198" t="s">
        <v>181</v>
      </c>
      <c r="F901" s="212">
        <v>3</v>
      </c>
      <c r="G901" s="200"/>
      <c r="H901" s="201">
        <f t="shared" ref="H901:H903" si="198">ROUND(G901*F901,2)</f>
        <v>0</v>
      </c>
      <c r="I901" s="24" t="str">
        <f t="shared" ca="1" si="184"/>
        <v/>
      </c>
      <c r="J901" s="15" t="str">
        <f t="shared" si="188"/>
        <v>E024AP-006 - Standard Frame for Manhole and Catch Basineach</v>
      </c>
      <c r="K901" s="16">
        <f>MATCH(J901,'Pay Items'!$K$1:$K$647,0)</f>
        <v>510</v>
      </c>
      <c r="L901" s="17" t="str">
        <f t="shared" ca="1" si="185"/>
        <v>F0</v>
      </c>
      <c r="M901" s="17" t="str">
        <f t="shared" ca="1" si="186"/>
        <v>C2</v>
      </c>
      <c r="N901" s="17" t="str">
        <f t="shared" ca="1" si="187"/>
        <v>C2</v>
      </c>
    </row>
    <row r="902" spans="1:14" s="188" customFormat="1" ht="39.950000000000003" customHeight="1" x14ac:dyDescent="0.2">
      <c r="A902" s="194" t="s">
        <v>69</v>
      </c>
      <c r="B902" s="203" t="s">
        <v>339</v>
      </c>
      <c r="C902" s="217" t="s">
        <v>1192</v>
      </c>
      <c r="D902" s="197"/>
      <c r="E902" s="198" t="s">
        <v>181</v>
      </c>
      <c r="F902" s="212">
        <v>2</v>
      </c>
      <c r="G902" s="200"/>
      <c r="H902" s="201">
        <f t="shared" si="198"/>
        <v>0</v>
      </c>
      <c r="I902" s="24" t="str">
        <f t="shared" ref="I902:I965" ca="1" si="199">IF(CELL("protect",$G902)=1, "LOCKED", "")</f>
        <v/>
      </c>
      <c r="J902" s="15" t="str">
        <f t="shared" si="188"/>
        <v>E025AP-007 - Standard Solid Cover for Standard Frameeach</v>
      </c>
      <c r="K902" s="16">
        <f>MATCH(J902,'Pay Items'!$K$1:$K$647,0)</f>
        <v>511</v>
      </c>
      <c r="L902" s="17" t="str">
        <f t="shared" ref="L902:L965" ca="1" si="200">CELL("format",$F902)</f>
        <v>F0</v>
      </c>
      <c r="M902" s="17" t="str">
        <f t="shared" ref="M902:M965" ca="1" si="201">CELL("format",$G902)</f>
        <v>C2</v>
      </c>
      <c r="N902" s="17" t="str">
        <f t="shared" ref="N902:N965" ca="1" si="202">CELL("format",$H902)</f>
        <v>C2</v>
      </c>
    </row>
    <row r="903" spans="1:14" s="249" customFormat="1" ht="44.1" customHeight="1" x14ac:dyDescent="0.2">
      <c r="A903" s="194" t="s">
        <v>70</v>
      </c>
      <c r="B903" s="256" t="s">
        <v>340</v>
      </c>
      <c r="C903" s="259" t="s">
        <v>1193</v>
      </c>
      <c r="D903" s="239"/>
      <c r="E903" s="240" t="s">
        <v>181</v>
      </c>
      <c r="F903" s="241">
        <v>1</v>
      </c>
      <c r="G903" s="242"/>
      <c r="H903" s="243">
        <f t="shared" si="198"/>
        <v>0</v>
      </c>
      <c r="I903" s="24" t="str">
        <f t="shared" ca="1" si="199"/>
        <v/>
      </c>
      <c r="J903" s="15" t="str">
        <f t="shared" ref="J903:J966" si="203">CLEAN(CONCATENATE(TRIM($A903),TRIM($C903),IF(LEFT($D903)&lt;&gt;"E",TRIM($D903),),TRIM($E903)))</f>
        <v>E026AP-008 - Standard Grated Cover for Standard Frameeach</v>
      </c>
      <c r="K903" s="16">
        <f>MATCH(J903,'Pay Items'!$K$1:$K$647,0)</f>
        <v>512</v>
      </c>
      <c r="L903" s="17" t="str">
        <f t="shared" ca="1" si="200"/>
        <v>F0</v>
      </c>
      <c r="M903" s="17" t="str">
        <f t="shared" ca="1" si="201"/>
        <v>C2</v>
      </c>
      <c r="N903" s="17" t="str">
        <f t="shared" ca="1" si="202"/>
        <v>C2</v>
      </c>
    </row>
    <row r="904" spans="1:14" s="188" customFormat="1" ht="30.2" customHeight="1" x14ac:dyDescent="0.2">
      <c r="A904" s="194" t="s">
        <v>74</v>
      </c>
      <c r="B904" s="195" t="s">
        <v>1882</v>
      </c>
      <c r="C904" s="218" t="s">
        <v>409</v>
      </c>
      <c r="D904" s="197" t="s">
        <v>11</v>
      </c>
      <c r="E904" s="198"/>
      <c r="F904" s="192" t="s">
        <v>173</v>
      </c>
      <c r="G904" s="193"/>
      <c r="H904" s="193"/>
      <c r="I904" s="24" t="str">
        <f t="shared" ca="1" si="199"/>
        <v>LOCKED</v>
      </c>
      <c r="J904" s="15" t="str">
        <f t="shared" si="203"/>
        <v>E032Connecting to Existing ManholeCW 2130-R12</v>
      </c>
      <c r="K904" s="16">
        <f>MATCH(J904,'Pay Items'!$K$1:$K$647,0)</f>
        <v>522</v>
      </c>
      <c r="L904" s="17" t="str">
        <f t="shared" ca="1" si="200"/>
        <v>G</v>
      </c>
      <c r="M904" s="17" t="str">
        <f t="shared" ca="1" si="201"/>
        <v>C2</v>
      </c>
      <c r="N904" s="17" t="str">
        <f t="shared" ca="1" si="202"/>
        <v>C2</v>
      </c>
    </row>
    <row r="905" spans="1:14" s="188" customFormat="1" ht="30.2" customHeight="1" x14ac:dyDescent="0.2">
      <c r="A905" s="194" t="s">
        <v>75</v>
      </c>
      <c r="B905" s="203" t="s">
        <v>338</v>
      </c>
      <c r="C905" s="218" t="s">
        <v>971</v>
      </c>
      <c r="D905" s="197"/>
      <c r="E905" s="198" t="s">
        <v>181</v>
      </c>
      <c r="F905" s="212">
        <v>4</v>
      </c>
      <c r="G905" s="200"/>
      <c r="H905" s="201">
        <f>ROUND(G905*F905,2)</f>
        <v>0</v>
      </c>
      <c r="I905" s="24" t="str">
        <f t="shared" ca="1" si="199"/>
        <v/>
      </c>
      <c r="J905" s="15" t="str">
        <f t="shared" si="203"/>
        <v>E033250 mm Catch Basin Leadeach</v>
      </c>
      <c r="K905" s="16">
        <f>MATCH(J905,'Pay Items'!$K$1:$K$647,0)</f>
        <v>525</v>
      </c>
      <c r="L905" s="17" t="str">
        <f t="shared" ca="1" si="200"/>
        <v>F0</v>
      </c>
      <c r="M905" s="17" t="str">
        <f t="shared" ca="1" si="201"/>
        <v>C2</v>
      </c>
      <c r="N905" s="17" t="str">
        <f t="shared" ca="1" si="202"/>
        <v>C2</v>
      </c>
    </row>
    <row r="906" spans="1:14" s="188" customFormat="1" ht="30.2" customHeight="1" x14ac:dyDescent="0.2">
      <c r="A906" s="365" t="s">
        <v>78</v>
      </c>
      <c r="B906" s="366" t="s">
        <v>1883</v>
      </c>
      <c r="C906" s="375" t="s">
        <v>411</v>
      </c>
      <c r="D906" s="368" t="s">
        <v>11</v>
      </c>
      <c r="E906" s="369"/>
      <c r="F906" s="192" t="s">
        <v>173</v>
      </c>
      <c r="G906" s="193"/>
      <c r="H906" s="193"/>
      <c r="I906" s="24" t="str">
        <f t="shared" ca="1" si="199"/>
        <v>LOCKED</v>
      </c>
      <c r="J906" s="15" t="str">
        <f t="shared" si="203"/>
        <v>E036Connecting to Existing SewerCW 2130-R12</v>
      </c>
      <c r="K906" s="16">
        <f>MATCH(J906,'Pay Items'!$K$1:$K$647,0)</f>
        <v>538</v>
      </c>
      <c r="L906" s="17" t="str">
        <f t="shared" ca="1" si="200"/>
        <v>G</v>
      </c>
      <c r="M906" s="17" t="str">
        <f t="shared" ca="1" si="201"/>
        <v>C2</v>
      </c>
      <c r="N906" s="17" t="str">
        <f t="shared" ca="1" si="202"/>
        <v>C2</v>
      </c>
    </row>
    <row r="907" spans="1:14" s="188" customFormat="1" ht="30.2" customHeight="1" x14ac:dyDescent="0.2">
      <c r="A907" s="365" t="s">
        <v>79</v>
      </c>
      <c r="B907" s="381" t="s">
        <v>338</v>
      </c>
      <c r="C907" s="382" t="s">
        <v>1782</v>
      </c>
      <c r="D907" s="377"/>
      <c r="E907" s="378"/>
      <c r="F907" s="192" t="s">
        <v>173</v>
      </c>
      <c r="G907" s="193"/>
      <c r="H907" s="193"/>
      <c r="I907" s="24" t="str">
        <f t="shared" ca="1" si="199"/>
        <v>LOCKED</v>
      </c>
      <c r="J907" s="15" t="str">
        <f t="shared" si="203"/>
        <v>E037250 mm PVC Connecting Pipe</v>
      </c>
      <c r="K907" s="16" t="e">
        <f>MATCH(J907,'Pay Items'!$K$1:$K$647,0)</f>
        <v>#N/A</v>
      </c>
      <c r="L907" s="17" t="str">
        <f t="shared" ca="1" si="200"/>
        <v>G</v>
      </c>
      <c r="M907" s="17" t="str">
        <f t="shared" ca="1" si="201"/>
        <v>C2</v>
      </c>
      <c r="N907" s="17" t="str">
        <f t="shared" ca="1" si="202"/>
        <v>C2</v>
      </c>
    </row>
    <row r="908" spans="1:14" s="188" customFormat="1" ht="30.2" customHeight="1" x14ac:dyDescent="0.2">
      <c r="A908" s="383" t="s">
        <v>1051</v>
      </c>
      <c r="B908" s="371" t="s">
        <v>684</v>
      </c>
      <c r="C908" s="367" t="s">
        <v>2162</v>
      </c>
      <c r="D908" s="368"/>
      <c r="E908" s="369" t="s">
        <v>181</v>
      </c>
      <c r="F908" s="372">
        <v>1</v>
      </c>
      <c r="G908" s="373"/>
      <c r="H908" s="374">
        <f t="shared" ref="H908" si="204">ROUND(G908*F908,2)</f>
        <v>0</v>
      </c>
      <c r="I908" s="24" t="str">
        <f t="shared" ca="1" si="199"/>
        <v/>
      </c>
      <c r="J908" s="15" t="str">
        <f t="shared" si="203"/>
        <v>E041BConnecting to 600mm Concrete LDSeach</v>
      </c>
      <c r="K908" s="16" t="e">
        <f>MATCH(J908,'Pay Items'!$K$1:$K$647,0)</f>
        <v>#N/A</v>
      </c>
      <c r="L908" s="17" t="str">
        <f t="shared" ca="1" si="200"/>
        <v>F0</v>
      </c>
      <c r="M908" s="17" t="str">
        <f t="shared" ca="1" si="201"/>
        <v>C2</v>
      </c>
      <c r="N908" s="17" t="str">
        <f t="shared" ca="1" si="202"/>
        <v>C2</v>
      </c>
    </row>
    <row r="909" spans="1:14" s="188" customFormat="1" ht="39.950000000000003" customHeight="1" x14ac:dyDescent="0.2">
      <c r="A909" s="194" t="s">
        <v>84</v>
      </c>
      <c r="B909" s="195" t="s">
        <v>1884</v>
      </c>
      <c r="C909" s="218" t="s">
        <v>711</v>
      </c>
      <c r="D909" s="197" t="s">
        <v>11</v>
      </c>
      <c r="E909" s="198"/>
      <c r="F909" s="192" t="s">
        <v>173</v>
      </c>
      <c r="G909" s="193"/>
      <c r="H909" s="193"/>
      <c r="I909" s="24" t="str">
        <f t="shared" ca="1" si="199"/>
        <v>LOCKED</v>
      </c>
      <c r="J909" s="15" t="str">
        <f t="shared" si="203"/>
        <v>E042Connecting New Sewer Service to Existing Sewer ServiceCW 2130-R12</v>
      </c>
      <c r="K909" s="16">
        <f>MATCH(J909,'Pay Items'!$K$1:$K$647,0)</f>
        <v>546</v>
      </c>
      <c r="L909" s="17" t="str">
        <f t="shared" ca="1" si="200"/>
        <v>G</v>
      </c>
      <c r="M909" s="17" t="str">
        <f t="shared" ca="1" si="201"/>
        <v>C2</v>
      </c>
      <c r="N909" s="17" t="str">
        <f t="shared" ca="1" si="202"/>
        <v>C2</v>
      </c>
    </row>
    <row r="910" spans="1:14" s="188" customFormat="1" ht="30.2" customHeight="1" x14ac:dyDescent="0.2">
      <c r="A910" s="194" t="s">
        <v>85</v>
      </c>
      <c r="B910" s="203" t="s">
        <v>338</v>
      </c>
      <c r="C910" s="218" t="s">
        <v>1675</v>
      </c>
      <c r="D910" s="197"/>
      <c r="E910" s="198" t="s">
        <v>181</v>
      </c>
      <c r="F910" s="212">
        <v>4</v>
      </c>
      <c r="G910" s="200"/>
      <c r="H910" s="201">
        <f t="shared" ref="H910:H911" si="205">ROUND(G910*F910,2)</f>
        <v>0</v>
      </c>
      <c r="I910" s="24" t="str">
        <f t="shared" ca="1" si="199"/>
        <v/>
      </c>
      <c r="J910" s="15" t="str">
        <f t="shared" si="203"/>
        <v>E043250 mm PVCeach</v>
      </c>
      <c r="K910" s="16" t="e">
        <f>MATCH(J910,'Pay Items'!$K$1:$K$647,0)</f>
        <v>#N/A</v>
      </c>
      <c r="L910" s="17" t="str">
        <f t="shared" ca="1" si="200"/>
        <v>F0</v>
      </c>
      <c r="M910" s="17" t="str">
        <f t="shared" ca="1" si="201"/>
        <v>C2</v>
      </c>
      <c r="N910" s="17" t="str">
        <f t="shared" ca="1" si="202"/>
        <v>C2</v>
      </c>
    </row>
    <row r="911" spans="1:14" s="188" customFormat="1" ht="39.950000000000003" customHeight="1" x14ac:dyDescent="0.2">
      <c r="A911" s="194" t="s">
        <v>0</v>
      </c>
      <c r="B911" s="195" t="s">
        <v>1885</v>
      </c>
      <c r="C911" s="196" t="s">
        <v>1</v>
      </c>
      <c r="D911" s="197" t="s">
        <v>1562</v>
      </c>
      <c r="E911" s="198" t="s">
        <v>181</v>
      </c>
      <c r="F911" s="212">
        <v>1</v>
      </c>
      <c r="G911" s="200"/>
      <c r="H911" s="201">
        <f t="shared" si="205"/>
        <v>0</v>
      </c>
      <c r="I911" s="24" t="str">
        <f t="shared" ca="1" si="199"/>
        <v/>
      </c>
      <c r="J911" s="15" t="str">
        <f t="shared" si="203"/>
        <v>E050ACatch Basin CleaningCW 2140-R5each</v>
      </c>
      <c r="K911" s="16">
        <f>MATCH(J911,'Pay Items'!$K$1:$K$647,0)</f>
        <v>555</v>
      </c>
      <c r="L911" s="17" t="str">
        <f t="shared" ca="1" si="200"/>
        <v>F0</v>
      </c>
      <c r="M911" s="17" t="str">
        <f t="shared" ca="1" si="201"/>
        <v>C2</v>
      </c>
      <c r="N911" s="17" t="str">
        <f t="shared" ca="1" si="202"/>
        <v>C2</v>
      </c>
    </row>
    <row r="912" spans="1:14" s="188" customFormat="1" ht="30.2" customHeight="1" x14ac:dyDescent="0.2">
      <c r="A912" s="182"/>
      <c r="B912" s="219"/>
      <c r="C912" s="206" t="s">
        <v>201</v>
      </c>
      <c r="D912" s="207"/>
      <c r="E912" s="214"/>
      <c r="F912" s="192" t="s">
        <v>173</v>
      </c>
      <c r="G912" s="193"/>
      <c r="H912" s="193"/>
      <c r="I912" s="24" t="str">
        <f t="shared" ca="1" si="199"/>
        <v>LOCKED</v>
      </c>
      <c r="J912" s="15" t="str">
        <f t="shared" si="203"/>
        <v>ADJUSTMENTS</v>
      </c>
      <c r="K912" s="16">
        <f>MATCH(J912,'Pay Items'!$K$1:$K$647,0)</f>
        <v>587</v>
      </c>
      <c r="L912" s="17" t="str">
        <f t="shared" ca="1" si="200"/>
        <v>G</v>
      </c>
      <c r="M912" s="17" t="str">
        <f t="shared" ca="1" si="201"/>
        <v>C2</v>
      </c>
      <c r="N912" s="17" t="str">
        <f t="shared" ca="1" si="202"/>
        <v>C2</v>
      </c>
    </row>
    <row r="913" spans="1:14" s="188" customFormat="1" ht="39.950000000000003" customHeight="1" x14ac:dyDescent="0.2">
      <c r="A913" s="194" t="s">
        <v>230</v>
      </c>
      <c r="B913" s="195" t="s">
        <v>1886</v>
      </c>
      <c r="C913" s="217" t="s">
        <v>1042</v>
      </c>
      <c r="D913" s="216" t="s">
        <v>1041</v>
      </c>
      <c r="E913" s="198" t="s">
        <v>181</v>
      </c>
      <c r="F913" s="212">
        <v>5</v>
      </c>
      <c r="G913" s="200"/>
      <c r="H913" s="201">
        <f>ROUND(G913*F913,2)</f>
        <v>0</v>
      </c>
      <c r="I913" s="24" t="str">
        <f t="shared" ca="1" si="199"/>
        <v/>
      </c>
      <c r="J913" s="15" t="str">
        <f t="shared" si="203"/>
        <v>F001Adjustment of Manholes/Catch Basins FramesCW 3210-R8each</v>
      </c>
      <c r="K913" s="16">
        <f>MATCH(J913,'Pay Items'!$K$1:$K$647,0)</f>
        <v>588</v>
      </c>
      <c r="L913" s="17" t="str">
        <f t="shared" ca="1" si="200"/>
        <v>F0</v>
      </c>
      <c r="M913" s="17" t="str">
        <f t="shared" ca="1" si="201"/>
        <v>C2</v>
      </c>
      <c r="N913" s="17" t="str">
        <f t="shared" ca="1" si="202"/>
        <v>C2</v>
      </c>
    </row>
    <row r="914" spans="1:14" s="188" customFormat="1" ht="30.2" customHeight="1" x14ac:dyDescent="0.2">
      <c r="A914" s="194" t="s">
        <v>231</v>
      </c>
      <c r="B914" s="195" t="s">
        <v>1887</v>
      </c>
      <c r="C914" s="196" t="s">
        <v>669</v>
      </c>
      <c r="D914" s="197" t="s">
        <v>11</v>
      </c>
      <c r="E914" s="198"/>
      <c r="F914" s="192" t="s">
        <v>173</v>
      </c>
      <c r="G914" s="193"/>
      <c r="H914" s="193"/>
      <c r="I914" s="24" t="str">
        <f t="shared" ca="1" si="199"/>
        <v>LOCKED</v>
      </c>
      <c r="J914" s="15" t="str">
        <f t="shared" si="203"/>
        <v>F002Replacing Existing RisersCW 2130-R12</v>
      </c>
      <c r="K914" s="16">
        <f>MATCH(J914,'Pay Items'!$K$1:$K$647,0)</f>
        <v>589</v>
      </c>
      <c r="L914" s="17" t="str">
        <f t="shared" ca="1" si="200"/>
        <v>G</v>
      </c>
      <c r="M914" s="17" t="str">
        <f t="shared" ca="1" si="201"/>
        <v>C2</v>
      </c>
      <c r="N914" s="17" t="str">
        <f t="shared" ca="1" si="202"/>
        <v>C2</v>
      </c>
    </row>
    <row r="915" spans="1:14" s="188" customFormat="1" ht="30.2" customHeight="1" x14ac:dyDescent="0.2">
      <c r="A915" s="194" t="s">
        <v>670</v>
      </c>
      <c r="B915" s="203" t="s">
        <v>338</v>
      </c>
      <c r="C915" s="196" t="s">
        <v>680</v>
      </c>
      <c r="D915" s="197"/>
      <c r="E915" s="198" t="s">
        <v>183</v>
      </c>
      <c r="F915" s="221">
        <v>0.3</v>
      </c>
      <c r="G915" s="200"/>
      <c r="H915" s="201">
        <f>ROUND(G915*F915,2)</f>
        <v>0</v>
      </c>
      <c r="I915" s="24" t="str">
        <f t="shared" ca="1" si="199"/>
        <v/>
      </c>
      <c r="J915" s="15" t="str">
        <f t="shared" si="203"/>
        <v>F002APre-cast Concrete Risersvert. m</v>
      </c>
      <c r="K915" s="16">
        <f>MATCH(J915,'Pay Items'!$K$1:$K$647,0)</f>
        <v>590</v>
      </c>
      <c r="L915" s="17" t="str">
        <f t="shared" ca="1" si="200"/>
        <v>F1</v>
      </c>
      <c r="M915" s="17" t="str">
        <f t="shared" ca="1" si="201"/>
        <v>C2</v>
      </c>
      <c r="N915" s="17" t="str">
        <f t="shared" ca="1" si="202"/>
        <v>C2</v>
      </c>
    </row>
    <row r="916" spans="1:14" s="188" customFormat="1" ht="30.2" customHeight="1" x14ac:dyDescent="0.2">
      <c r="A916" s="194" t="s">
        <v>232</v>
      </c>
      <c r="B916" s="195" t="s">
        <v>1888</v>
      </c>
      <c r="C916" s="217" t="s">
        <v>1198</v>
      </c>
      <c r="D916" s="216" t="s">
        <v>1041</v>
      </c>
      <c r="E916" s="198"/>
      <c r="F916" s="192" t="s">
        <v>173</v>
      </c>
      <c r="G916" s="193"/>
      <c r="H916" s="193"/>
      <c r="I916" s="24" t="str">
        <f t="shared" ca="1" si="199"/>
        <v>LOCKED</v>
      </c>
      <c r="J916" s="15" t="str">
        <f t="shared" si="203"/>
        <v>F003Lifter Rings (AP-010)CW 3210-R8</v>
      </c>
      <c r="K916" s="16">
        <f>MATCH(J916,'Pay Items'!$K$1:$K$647,0)</f>
        <v>593</v>
      </c>
      <c r="L916" s="17" t="str">
        <f t="shared" ca="1" si="200"/>
        <v>G</v>
      </c>
      <c r="M916" s="17" t="str">
        <f t="shared" ca="1" si="201"/>
        <v>C2</v>
      </c>
      <c r="N916" s="17" t="str">
        <f t="shared" ca="1" si="202"/>
        <v>C2</v>
      </c>
    </row>
    <row r="917" spans="1:14" s="188" customFormat="1" ht="30.2" customHeight="1" x14ac:dyDescent="0.2">
      <c r="A917" s="194" t="s">
        <v>234</v>
      </c>
      <c r="B917" s="203" t="s">
        <v>338</v>
      </c>
      <c r="C917" s="196" t="s">
        <v>864</v>
      </c>
      <c r="D917" s="197"/>
      <c r="E917" s="198" t="s">
        <v>181</v>
      </c>
      <c r="F917" s="212">
        <v>2</v>
      </c>
      <c r="G917" s="200"/>
      <c r="H917" s="201">
        <f t="shared" ref="H917:H921" si="206">ROUND(G917*F917,2)</f>
        <v>0</v>
      </c>
      <c r="I917" s="24" t="str">
        <f t="shared" ca="1" si="199"/>
        <v/>
      </c>
      <c r="J917" s="15" t="str">
        <f t="shared" si="203"/>
        <v>F00551 mmeach</v>
      </c>
      <c r="K917" s="16">
        <f>MATCH(J917,'Pay Items'!$K$1:$K$647,0)</f>
        <v>595</v>
      </c>
      <c r="L917" s="17" t="str">
        <f t="shared" ca="1" si="200"/>
        <v>F0</v>
      </c>
      <c r="M917" s="17" t="str">
        <f t="shared" ca="1" si="201"/>
        <v>C2</v>
      </c>
      <c r="N917" s="17" t="str">
        <f t="shared" ca="1" si="202"/>
        <v>C2</v>
      </c>
    </row>
    <row r="918" spans="1:14" s="188" customFormat="1" ht="30.2" customHeight="1" x14ac:dyDescent="0.2">
      <c r="A918" s="194" t="s">
        <v>237</v>
      </c>
      <c r="B918" s="195" t="s">
        <v>1889</v>
      </c>
      <c r="C918" s="196" t="s">
        <v>585</v>
      </c>
      <c r="D918" s="216" t="s">
        <v>1041</v>
      </c>
      <c r="E918" s="198" t="s">
        <v>181</v>
      </c>
      <c r="F918" s="212">
        <v>4</v>
      </c>
      <c r="G918" s="200"/>
      <c r="H918" s="201">
        <f t="shared" si="206"/>
        <v>0</v>
      </c>
      <c r="I918" s="24" t="str">
        <f t="shared" ca="1" si="199"/>
        <v/>
      </c>
      <c r="J918" s="15" t="str">
        <f t="shared" si="203"/>
        <v>F009Adjustment of Valve BoxesCW 3210-R8each</v>
      </c>
      <c r="K918" s="16">
        <f>MATCH(J918,'Pay Items'!$K$1:$K$647,0)</f>
        <v>598</v>
      </c>
      <c r="L918" s="17" t="str">
        <f t="shared" ca="1" si="200"/>
        <v>F0</v>
      </c>
      <c r="M918" s="17" t="str">
        <f t="shared" ca="1" si="201"/>
        <v>C2</v>
      </c>
      <c r="N918" s="17" t="str">
        <f t="shared" ca="1" si="202"/>
        <v>C2</v>
      </c>
    </row>
    <row r="919" spans="1:14" s="188" customFormat="1" ht="30.2" customHeight="1" x14ac:dyDescent="0.2">
      <c r="A919" s="194" t="s">
        <v>445</v>
      </c>
      <c r="B919" s="195" t="s">
        <v>1890</v>
      </c>
      <c r="C919" s="196" t="s">
        <v>587</v>
      </c>
      <c r="D919" s="216" t="s">
        <v>1041</v>
      </c>
      <c r="E919" s="198" t="s">
        <v>181</v>
      </c>
      <c r="F919" s="212">
        <v>2</v>
      </c>
      <c r="G919" s="200"/>
      <c r="H919" s="201">
        <f t="shared" si="206"/>
        <v>0</v>
      </c>
      <c r="I919" s="24" t="str">
        <f t="shared" ca="1" si="199"/>
        <v/>
      </c>
      <c r="J919" s="15" t="str">
        <f t="shared" si="203"/>
        <v>F010Valve Box ExtensionsCW 3210-R8each</v>
      </c>
      <c r="K919" s="16">
        <f>MATCH(J919,'Pay Items'!$K$1:$K$647,0)</f>
        <v>599</v>
      </c>
      <c r="L919" s="17" t="str">
        <f t="shared" ca="1" si="200"/>
        <v>F0</v>
      </c>
      <c r="M919" s="17" t="str">
        <f t="shared" ca="1" si="201"/>
        <v>C2</v>
      </c>
      <c r="N919" s="17" t="str">
        <f t="shared" ca="1" si="202"/>
        <v>C2</v>
      </c>
    </row>
    <row r="920" spans="1:14" s="188" customFormat="1" ht="30.2" customHeight="1" x14ac:dyDescent="0.2">
      <c r="A920" s="194" t="s">
        <v>238</v>
      </c>
      <c r="B920" s="195" t="s">
        <v>1891</v>
      </c>
      <c r="C920" s="196" t="s">
        <v>586</v>
      </c>
      <c r="D920" s="216" t="s">
        <v>1041</v>
      </c>
      <c r="E920" s="198" t="s">
        <v>181</v>
      </c>
      <c r="F920" s="212">
        <v>1</v>
      </c>
      <c r="G920" s="200"/>
      <c r="H920" s="201">
        <f t="shared" si="206"/>
        <v>0</v>
      </c>
      <c r="I920" s="24" t="str">
        <f t="shared" ca="1" si="199"/>
        <v/>
      </c>
      <c r="J920" s="15" t="str">
        <f t="shared" si="203"/>
        <v>F011Adjustment of Curb Stop BoxesCW 3210-R8each</v>
      </c>
      <c r="K920" s="16">
        <f>MATCH(J920,'Pay Items'!$K$1:$K$647,0)</f>
        <v>600</v>
      </c>
      <c r="L920" s="17" t="str">
        <f t="shared" ca="1" si="200"/>
        <v>F0</v>
      </c>
      <c r="M920" s="17" t="str">
        <f t="shared" ca="1" si="201"/>
        <v>C2</v>
      </c>
      <c r="N920" s="17" t="str">
        <f t="shared" ca="1" si="202"/>
        <v>C2</v>
      </c>
    </row>
    <row r="921" spans="1:14" s="188" customFormat="1" ht="30.2" customHeight="1" x14ac:dyDescent="0.2">
      <c r="A921" s="222" t="s">
        <v>241</v>
      </c>
      <c r="B921" s="223" t="s">
        <v>1892</v>
      </c>
      <c r="C921" s="217" t="s">
        <v>588</v>
      </c>
      <c r="D921" s="216" t="s">
        <v>1041</v>
      </c>
      <c r="E921" s="224" t="s">
        <v>181</v>
      </c>
      <c r="F921" s="225">
        <v>1</v>
      </c>
      <c r="G921" s="226"/>
      <c r="H921" s="227">
        <f t="shared" si="206"/>
        <v>0</v>
      </c>
      <c r="I921" s="24" t="str">
        <f t="shared" ca="1" si="199"/>
        <v/>
      </c>
      <c r="J921" s="15" t="str">
        <f t="shared" si="203"/>
        <v>F018Curb Stop ExtensionsCW 3210-R8each</v>
      </c>
      <c r="K921" s="16">
        <f>MATCH(J921,'Pay Items'!$K$1:$K$647,0)</f>
        <v>601</v>
      </c>
      <c r="L921" s="17" t="str">
        <f t="shared" ca="1" si="200"/>
        <v>F0</v>
      </c>
      <c r="M921" s="17" t="str">
        <f t="shared" ca="1" si="201"/>
        <v>C2</v>
      </c>
      <c r="N921" s="17" t="str">
        <f t="shared" ca="1" si="202"/>
        <v>C2</v>
      </c>
    </row>
    <row r="922" spans="1:14" s="188" customFormat="1" ht="30.2" customHeight="1" x14ac:dyDescent="0.2">
      <c r="A922" s="182"/>
      <c r="B922" s="205"/>
      <c r="C922" s="206" t="s">
        <v>202</v>
      </c>
      <c r="D922" s="207"/>
      <c r="E922" s="208"/>
      <c r="F922" s="192" t="s">
        <v>173</v>
      </c>
      <c r="G922" s="193"/>
      <c r="H922" s="193"/>
      <c r="I922" s="24" t="str">
        <f t="shared" ca="1" si="199"/>
        <v>LOCKED</v>
      </c>
      <c r="J922" s="15" t="str">
        <f t="shared" si="203"/>
        <v>LANDSCAPING</v>
      </c>
      <c r="K922" s="16">
        <f>MATCH(J922,'Pay Items'!$K$1:$K$647,0)</f>
        <v>616</v>
      </c>
      <c r="L922" s="17" t="str">
        <f t="shared" ca="1" si="200"/>
        <v>G</v>
      </c>
      <c r="M922" s="17" t="str">
        <f t="shared" ca="1" si="201"/>
        <v>C2</v>
      </c>
      <c r="N922" s="17" t="str">
        <f t="shared" ca="1" si="202"/>
        <v>C2</v>
      </c>
    </row>
    <row r="923" spans="1:14" s="188" customFormat="1" ht="30.2" customHeight="1" x14ac:dyDescent="0.2">
      <c r="A923" s="209" t="s">
        <v>242</v>
      </c>
      <c r="B923" s="195" t="s">
        <v>2163</v>
      </c>
      <c r="C923" s="196" t="s">
        <v>147</v>
      </c>
      <c r="D923" s="197" t="s">
        <v>1513</v>
      </c>
      <c r="E923" s="198"/>
      <c r="F923" s="192" t="s">
        <v>173</v>
      </c>
      <c r="G923" s="193"/>
      <c r="H923" s="193"/>
      <c r="I923" s="24" t="str">
        <f t="shared" ca="1" si="199"/>
        <v>LOCKED</v>
      </c>
      <c r="J923" s="15" t="str">
        <f t="shared" si="203"/>
        <v>G001SoddingCW 3510-R10</v>
      </c>
      <c r="K923" s="16">
        <f>MATCH(J923,'Pay Items'!$K$1:$K$647,0)</f>
        <v>617</v>
      </c>
      <c r="L923" s="17" t="str">
        <f t="shared" ca="1" si="200"/>
        <v>G</v>
      </c>
      <c r="M923" s="17" t="str">
        <f t="shared" ca="1" si="201"/>
        <v>C2</v>
      </c>
      <c r="N923" s="17" t="str">
        <f t="shared" ca="1" si="202"/>
        <v>C2</v>
      </c>
    </row>
    <row r="924" spans="1:14" s="188" customFormat="1" ht="30.2" customHeight="1" x14ac:dyDescent="0.2">
      <c r="A924" s="209" t="s">
        <v>243</v>
      </c>
      <c r="B924" s="203" t="s">
        <v>338</v>
      </c>
      <c r="C924" s="196" t="s">
        <v>867</v>
      </c>
      <c r="D924" s="197"/>
      <c r="E924" s="198" t="s">
        <v>178</v>
      </c>
      <c r="F924" s="199">
        <v>200</v>
      </c>
      <c r="G924" s="200"/>
      <c r="H924" s="201">
        <f>ROUND(G924*F924,2)</f>
        <v>0</v>
      </c>
      <c r="I924" s="24" t="str">
        <f t="shared" ca="1" si="199"/>
        <v/>
      </c>
      <c r="J924" s="15" t="str">
        <f t="shared" si="203"/>
        <v>G002width &lt; 600 mmm²</v>
      </c>
      <c r="K924" s="16">
        <f>MATCH(J924,'Pay Items'!$K$1:$K$647,0)</f>
        <v>618</v>
      </c>
      <c r="L924" s="17" t="str">
        <f t="shared" ca="1" si="200"/>
        <v>F0</v>
      </c>
      <c r="M924" s="17" t="str">
        <f t="shared" ca="1" si="201"/>
        <v>C2</v>
      </c>
      <c r="N924" s="17" t="str">
        <f t="shared" ca="1" si="202"/>
        <v>C2</v>
      </c>
    </row>
    <row r="925" spans="1:14" s="188" customFormat="1" ht="30.2" customHeight="1" x14ac:dyDescent="0.2">
      <c r="A925" s="209" t="s">
        <v>244</v>
      </c>
      <c r="B925" s="203" t="s">
        <v>339</v>
      </c>
      <c r="C925" s="196" t="s">
        <v>868</v>
      </c>
      <c r="D925" s="197"/>
      <c r="E925" s="198" t="s">
        <v>178</v>
      </c>
      <c r="F925" s="199">
        <v>1100</v>
      </c>
      <c r="G925" s="200"/>
      <c r="H925" s="201">
        <f>ROUND(G925*F925,2)</f>
        <v>0</v>
      </c>
      <c r="I925" s="24" t="str">
        <f t="shared" ca="1" si="199"/>
        <v/>
      </c>
      <c r="J925" s="15" t="str">
        <f t="shared" si="203"/>
        <v>G003width &gt; or = 600 mmm²</v>
      </c>
      <c r="K925" s="16">
        <f>MATCH(J925,'Pay Items'!$K$1:$K$647,0)</f>
        <v>619</v>
      </c>
      <c r="L925" s="17" t="str">
        <f t="shared" ca="1" si="200"/>
        <v>F0</v>
      </c>
      <c r="M925" s="17" t="str">
        <f t="shared" ca="1" si="201"/>
        <v>C2</v>
      </c>
      <c r="N925" s="17" t="str">
        <f t="shared" ca="1" si="202"/>
        <v>C2</v>
      </c>
    </row>
    <row r="926" spans="1:14" s="188" customFormat="1" ht="7.5" customHeight="1" x14ac:dyDescent="0.2">
      <c r="A926" s="182"/>
      <c r="B926" s="189"/>
      <c r="C926" s="190"/>
      <c r="D926" s="191"/>
      <c r="E926" s="192"/>
      <c r="F926" s="192"/>
      <c r="G926" s="193"/>
      <c r="H926" s="193"/>
      <c r="I926" s="24" t="str">
        <f t="shared" ca="1" si="199"/>
        <v>LOCKED</v>
      </c>
      <c r="J926" s="15" t="str">
        <f t="shared" si="203"/>
        <v/>
      </c>
      <c r="K926" s="16" t="e">
        <f>MATCH(J926,'Pay Items'!$K$1:$K$647,0)</f>
        <v>#N/A</v>
      </c>
      <c r="L926" s="17" t="str">
        <f t="shared" ca="1" si="200"/>
        <v>G</v>
      </c>
      <c r="M926" s="17" t="str">
        <f t="shared" ca="1" si="201"/>
        <v>C2</v>
      </c>
      <c r="N926" s="17" t="str">
        <f t="shared" ca="1" si="202"/>
        <v>C2</v>
      </c>
    </row>
    <row r="927" spans="1:14" s="188" customFormat="1" ht="39.950000000000003" customHeight="1" thickBot="1" x14ac:dyDescent="0.25">
      <c r="A927" s="236"/>
      <c r="B927" s="235" t="str">
        <f>B836</f>
        <v>L</v>
      </c>
      <c r="C927" s="425" t="str">
        <f>C836</f>
        <v>MINOR REHABILITATION:  GOLF BOULEVARD - MEADOWSIDE DRIVE TO McBEY AVENUE</v>
      </c>
      <c r="D927" s="431"/>
      <c r="E927" s="431"/>
      <c r="F927" s="432"/>
      <c r="G927" s="236" t="s">
        <v>1624</v>
      </c>
      <c r="H927" s="236">
        <f>SUM(H836:H926)</f>
        <v>0</v>
      </c>
      <c r="I927" s="24" t="str">
        <f t="shared" ca="1" si="199"/>
        <v>LOCKED</v>
      </c>
      <c r="J927" s="15" t="str">
        <f t="shared" si="203"/>
        <v>MINOR REHABILITATION: GOLF BOULEVARD - MEADOWSIDE DRIVE TO McBEY AVENUE</v>
      </c>
      <c r="K927" s="16" t="e">
        <f>MATCH(J927,'Pay Items'!$K$1:$K$647,0)</f>
        <v>#N/A</v>
      </c>
      <c r="L927" s="17" t="str">
        <f t="shared" ca="1" si="200"/>
        <v>G</v>
      </c>
      <c r="M927" s="17" t="str">
        <f t="shared" ca="1" si="201"/>
        <v>C2</v>
      </c>
      <c r="N927" s="17" t="str">
        <f t="shared" ca="1" si="202"/>
        <v>C2</v>
      </c>
    </row>
    <row r="928" spans="1:14" s="188" customFormat="1" ht="39.950000000000003" customHeight="1" thickTop="1" x14ac:dyDescent="0.2">
      <c r="A928" s="185"/>
      <c r="B928" s="186" t="s">
        <v>1893</v>
      </c>
      <c r="C928" s="416" t="s">
        <v>1894</v>
      </c>
      <c r="D928" s="417"/>
      <c r="E928" s="417"/>
      <c r="F928" s="418"/>
      <c r="G928" s="185"/>
      <c r="H928" s="187"/>
      <c r="I928" s="24" t="str">
        <f t="shared" ca="1" si="199"/>
        <v>LOCKED</v>
      </c>
      <c r="J928" s="15" t="str">
        <f t="shared" si="203"/>
        <v>THIN BITUMINOUS OVERLAY: GREENACRE BOULEVARD - McBEY AVENUE TO PORTAGE AVENUE</v>
      </c>
      <c r="K928" s="16" t="e">
        <f>MATCH(J928,'Pay Items'!$K$1:$K$647,0)</f>
        <v>#N/A</v>
      </c>
      <c r="L928" s="17" t="str">
        <f t="shared" ca="1" si="200"/>
        <v>G</v>
      </c>
      <c r="M928" s="17" t="str">
        <f t="shared" ca="1" si="201"/>
        <v>C2</v>
      </c>
      <c r="N928" s="17" t="str">
        <f t="shared" ca="1" si="202"/>
        <v>C2</v>
      </c>
    </row>
    <row r="929" spans="1:14" s="188" customFormat="1" ht="30.2" customHeight="1" x14ac:dyDescent="0.2">
      <c r="A929" s="182"/>
      <c r="B929" s="189"/>
      <c r="C929" s="190" t="s">
        <v>196</v>
      </c>
      <c r="D929" s="191"/>
      <c r="E929" s="192" t="s">
        <v>173</v>
      </c>
      <c r="F929" s="192" t="s">
        <v>173</v>
      </c>
      <c r="G929" s="193" t="s">
        <v>173</v>
      </c>
      <c r="H929" s="193"/>
      <c r="I929" s="24" t="str">
        <f t="shared" ca="1" si="199"/>
        <v>LOCKED</v>
      </c>
      <c r="J929" s="15" t="str">
        <f t="shared" si="203"/>
        <v>EARTH AND BASE WORKS</v>
      </c>
      <c r="K929" s="16">
        <f>MATCH(J929,'Pay Items'!$K$1:$K$647,0)</f>
        <v>3</v>
      </c>
      <c r="L929" s="17" t="str">
        <f t="shared" ca="1" si="200"/>
        <v>G</v>
      </c>
      <c r="M929" s="17" t="str">
        <f t="shared" ca="1" si="201"/>
        <v>C2</v>
      </c>
      <c r="N929" s="17" t="str">
        <f t="shared" ca="1" si="202"/>
        <v>C2</v>
      </c>
    </row>
    <row r="930" spans="1:14" s="188" customFormat="1" ht="30.2" customHeight="1" x14ac:dyDescent="0.2">
      <c r="A930" s="194" t="s">
        <v>426</v>
      </c>
      <c r="B930" s="195" t="s">
        <v>1895</v>
      </c>
      <c r="C930" s="196" t="s">
        <v>104</v>
      </c>
      <c r="D930" s="197" t="s">
        <v>1273</v>
      </c>
      <c r="E930" s="198" t="s">
        <v>179</v>
      </c>
      <c r="F930" s="199">
        <v>10</v>
      </c>
      <c r="G930" s="200"/>
      <c r="H930" s="201">
        <f t="shared" ref="H930" si="207">ROUND(G930*F930,2)</f>
        <v>0</v>
      </c>
      <c r="I930" s="24" t="str">
        <f t="shared" ca="1" si="199"/>
        <v/>
      </c>
      <c r="J930" s="15" t="str">
        <f t="shared" si="203"/>
        <v>A003ExcavationCW 3110-R22m³</v>
      </c>
      <c r="K930" s="16">
        <f>MATCH(J930,'Pay Items'!$K$1:$K$647,0)</f>
        <v>6</v>
      </c>
      <c r="L930" s="17" t="str">
        <f t="shared" ca="1" si="200"/>
        <v>F0</v>
      </c>
      <c r="M930" s="17" t="str">
        <f t="shared" ca="1" si="201"/>
        <v>C2</v>
      </c>
      <c r="N930" s="17" t="str">
        <f t="shared" ca="1" si="202"/>
        <v>C2</v>
      </c>
    </row>
    <row r="931" spans="1:14" s="188" customFormat="1" ht="39.950000000000003" customHeight="1" x14ac:dyDescent="0.2">
      <c r="A931" s="202" t="s">
        <v>250</v>
      </c>
      <c r="B931" s="195" t="s">
        <v>1896</v>
      </c>
      <c r="C931" s="196" t="s">
        <v>307</v>
      </c>
      <c r="D931" s="197" t="s">
        <v>1273</v>
      </c>
      <c r="E931" s="198"/>
      <c r="F931" s="192" t="s">
        <v>173</v>
      </c>
      <c r="G931" s="193"/>
      <c r="H931" s="193"/>
      <c r="I931" s="24" t="str">
        <f t="shared" ca="1" si="199"/>
        <v>LOCKED</v>
      </c>
      <c r="J931" s="15" t="str">
        <f t="shared" si="203"/>
        <v>A010Supplying and Placing Base Course MaterialCW 3110-R22</v>
      </c>
      <c r="K931" s="16">
        <f>MATCH(J931,'Pay Items'!$K$1:$K$647,0)</f>
        <v>27</v>
      </c>
      <c r="L931" s="17" t="str">
        <f t="shared" ca="1" si="200"/>
        <v>G</v>
      </c>
      <c r="M931" s="17" t="str">
        <f t="shared" ca="1" si="201"/>
        <v>C2</v>
      </c>
      <c r="N931" s="17" t="str">
        <f t="shared" ca="1" si="202"/>
        <v>C2</v>
      </c>
    </row>
    <row r="932" spans="1:14" s="188" customFormat="1" ht="39.950000000000003" customHeight="1" x14ac:dyDescent="0.2">
      <c r="A932" s="202" t="s">
        <v>1101</v>
      </c>
      <c r="B932" s="203" t="s">
        <v>338</v>
      </c>
      <c r="C932" s="196" t="s">
        <v>1102</v>
      </c>
      <c r="D932" s="197" t="s">
        <v>173</v>
      </c>
      <c r="E932" s="198" t="s">
        <v>179</v>
      </c>
      <c r="F932" s="199">
        <v>10</v>
      </c>
      <c r="G932" s="200"/>
      <c r="H932" s="201">
        <f t="shared" ref="H932:H933" si="208">ROUND(G932*F932,2)</f>
        <v>0</v>
      </c>
      <c r="I932" s="24" t="str">
        <f t="shared" ca="1" si="199"/>
        <v/>
      </c>
      <c r="J932" s="15" t="str">
        <f t="shared" si="203"/>
        <v>A010C2Base Course Material - Granular C Recycled Concretem³</v>
      </c>
      <c r="K932" s="16">
        <f>MATCH(J932,'Pay Items'!$K$1:$K$647,0)</f>
        <v>34</v>
      </c>
      <c r="L932" s="17" t="str">
        <f t="shared" ca="1" si="200"/>
        <v>F0</v>
      </c>
      <c r="M932" s="17" t="str">
        <f t="shared" ca="1" si="201"/>
        <v>C2</v>
      </c>
      <c r="N932" s="17" t="str">
        <f t="shared" ca="1" si="202"/>
        <v>C2</v>
      </c>
    </row>
    <row r="933" spans="1:14" s="188" customFormat="1" ht="30.2" customHeight="1" x14ac:dyDescent="0.2">
      <c r="A933" s="194" t="s">
        <v>252</v>
      </c>
      <c r="B933" s="195" t="s">
        <v>1897</v>
      </c>
      <c r="C933" s="196" t="s">
        <v>108</v>
      </c>
      <c r="D933" s="197" t="s">
        <v>1273</v>
      </c>
      <c r="E933" s="198" t="s">
        <v>178</v>
      </c>
      <c r="F933" s="199">
        <v>900</v>
      </c>
      <c r="G933" s="200"/>
      <c r="H933" s="201">
        <f t="shared" si="208"/>
        <v>0</v>
      </c>
      <c r="I933" s="24" t="str">
        <f t="shared" ca="1" si="199"/>
        <v/>
      </c>
      <c r="J933" s="15" t="str">
        <f t="shared" si="203"/>
        <v>A012Grading of BoulevardsCW 3110-R22m²</v>
      </c>
      <c r="K933" s="16">
        <f>MATCH(J933,'Pay Items'!$K$1:$K$647,0)</f>
        <v>37</v>
      </c>
      <c r="L933" s="17" t="str">
        <f t="shared" ca="1" si="200"/>
        <v>F0</v>
      </c>
      <c r="M933" s="17" t="str">
        <f t="shared" ca="1" si="201"/>
        <v>C2</v>
      </c>
      <c r="N933" s="17" t="str">
        <f t="shared" ca="1" si="202"/>
        <v>C2</v>
      </c>
    </row>
    <row r="934" spans="1:14" s="188" customFormat="1" ht="30.2" customHeight="1" x14ac:dyDescent="0.2">
      <c r="A934" s="182"/>
      <c r="B934" s="205"/>
      <c r="C934" s="206" t="s">
        <v>1612</v>
      </c>
      <c r="D934" s="207"/>
      <c r="E934" s="208"/>
      <c r="F934" s="192" t="s">
        <v>173</v>
      </c>
      <c r="G934" s="193"/>
      <c r="H934" s="193"/>
      <c r="I934" s="24" t="str">
        <f t="shared" ca="1" si="199"/>
        <v>LOCKED</v>
      </c>
      <c r="J934" s="15" t="str">
        <f t="shared" si="203"/>
        <v>ROADWORKS - REMOVALS/RENEWALS</v>
      </c>
      <c r="K934" s="16" t="e">
        <f>MATCH(J934,'Pay Items'!$K$1:$K$647,0)</f>
        <v>#N/A</v>
      </c>
      <c r="L934" s="17" t="str">
        <f t="shared" ca="1" si="200"/>
        <v>G</v>
      </c>
      <c r="M934" s="17" t="str">
        <f t="shared" ca="1" si="201"/>
        <v>C2</v>
      </c>
      <c r="N934" s="17" t="str">
        <f t="shared" ca="1" si="202"/>
        <v>C2</v>
      </c>
    </row>
    <row r="935" spans="1:14" s="188" customFormat="1" ht="30.2" customHeight="1" x14ac:dyDescent="0.2">
      <c r="A935" s="209" t="s">
        <v>359</v>
      </c>
      <c r="B935" s="195" t="s">
        <v>1898</v>
      </c>
      <c r="C935" s="196" t="s">
        <v>304</v>
      </c>
      <c r="D935" s="197" t="s">
        <v>1273</v>
      </c>
      <c r="E935" s="198"/>
      <c r="F935" s="192" t="s">
        <v>173</v>
      </c>
      <c r="G935" s="193"/>
      <c r="H935" s="193"/>
      <c r="I935" s="24" t="str">
        <f t="shared" ca="1" si="199"/>
        <v>LOCKED</v>
      </c>
      <c r="J935" s="15" t="str">
        <f t="shared" si="203"/>
        <v>B001Pavement RemovalCW 3110-R22</v>
      </c>
      <c r="K935" s="16">
        <f>MATCH(J935,'Pay Items'!$K$1:$K$647,0)</f>
        <v>69</v>
      </c>
      <c r="L935" s="17" t="str">
        <f t="shared" ca="1" si="200"/>
        <v>G</v>
      </c>
      <c r="M935" s="17" t="str">
        <f t="shared" ca="1" si="201"/>
        <v>C2</v>
      </c>
      <c r="N935" s="17" t="str">
        <f t="shared" ca="1" si="202"/>
        <v>C2</v>
      </c>
    </row>
    <row r="936" spans="1:14" s="188" customFormat="1" ht="30.2" customHeight="1" x14ac:dyDescent="0.2">
      <c r="A936" s="209" t="s">
        <v>262</v>
      </c>
      <c r="B936" s="203" t="s">
        <v>338</v>
      </c>
      <c r="C936" s="196" t="s">
        <v>306</v>
      </c>
      <c r="D936" s="197" t="s">
        <v>173</v>
      </c>
      <c r="E936" s="198" t="s">
        <v>178</v>
      </c>
      <c r="F936" s="199">
        <v>55</v>
      </c>
      <c r="G936" s="200"/>
      <c r="H936" s="201">
        <f>ROUND(G936*F936,2)</f>
        <v>0</v>
      </c>
      <c r="I936" s="24" t="str">
        <f t="shared" ca="1" si="199"/>
        <v/>
      </c>
      <c r="J936" s="15" t="str">
        <f t="shared" si="203"/>
        <v>B003Asphalt Pavementm²</v>
      </c>
      <c r="K936" s="16">
        <f>MATCH(J936,'Pay Items'!$K$1:$K$647,0)</f>
        <v>71</v>
      </c>
      <c r="L936" s="17" t="str">
        <f t="shared" ca="1" si="200"/>
        <v>F0</v>
      </c>
      <c r="M936" s="17" t="str">
        <f t="shared" ca="1" si="201"/>
        <v>C2</v>
      </c>
      <c r="N936" s="17" t="str">
        <f t="shared" ca="1" si="202"/>
        <v>C2</v>
      </c>
    </row>
    <row r="937" spans="1:14" s="188" customFormat="1" ht="30.2" customHeight="1" x14ac:dyDescent="0.2">
      <c r="A937" s="209" t="s">
        <v>263</v>
      </c>
      <c r="B937" s="195" t="s">
        <v>1899</v>
      </c>
      <c r="C937" s="196" t="s">
        <v>448</v>
      </c>
      <c r="D937" s="197" t="s">
        <v>2141</v>
      </c>
      <c r="E937" s="198"/>
      <c r="F937" s="192" t="s">
        <v>173</v>
      </c>
      <c r="G937" s="193"/>
      <c r="H937" s="193"/>
      <c r="I937" s="24" t="str">
        <f t="shared" ca="1" si="199"/>
        <v>LOCKED</v>
      </c>
      <c r="J937" s="15" t="str">
        <f t="shared" si="203"/>
        <v>B004Slab ReplacementCW 3230-R8, E10, E15</v>
      </c>
      <c r="K937" s="16" t="e">
        <f>MATCH(J937,'Pay Items'!$K$1:$K$647,0)</f>
        <v>#N/A</v>
      </c>
      <c r="L937" s="17" t="str">
        <f t="shared" ca="1" si="200"/>
        <v>G</v>
      </c>
      <c r="M937" s="17" t="str">
        <f t="shared" ca="1" si="201"/>
        <v>C2</v>
      </c>
      <c r="N937" s="17" t="str">
        <f t="shared" ca="1" si="202"/>
        <v>C2</v>
      </c>
    </row>
    <row r="938" spans="1:14" s="188" customFormat="1" ht="39.950000000000003" customHeight="1" x14ac:dyDescent="0.2">
      <c r="A938" s="209" t="s">
        <v>270</v>
      </c>
      <c r="B938" s="203" t="s">
        <v>338</v>
      </c>
      <c r="C938" s="196" t="s">
        <v>1613</v>
      </c>
      <c r="D938" s="197" t="s">
        <v>173</v>
      </c>
      <c r="E938" s="198" t="s">
        <v>178</v>
      </c>
      <c r="F938" s="199">
        <v>30</v>
      </c>
      <c r="G938" s="200"/>
      <c r="H938" s="201">
        <f>ROUND(G938*F938,2)</f>
        <v>0</v>
      </c>
      <c r="I938" s="24" t="str">
        <f t="shared" ca="1" si="199"/>
        <v/>
      </c>
      <c r="J938" s="15" t="str">
        <f t="shared" si="203"/>
        <v>B014150 mm Type 2 Concrete Pavement (Reinforced)m²</v>
      </c>
      <c r="K938" s="16" t="e">
        <f>MATCH(J938,'Pay Items'!$K$1:$K$647,0)</f>
        <v>#N/A</v>
      </c>
      <c r="L938" s="17" t="str">
        <f t="shared" ca="1" si="200"/>
        <v>F0</v>
      </c>
      <c r="M938" s="17" t="str">
        <f t="shared" ca="1" si="201"/>
        <v>C2</v>
      </c>
      <c r="N938" s="17" t="str">
        <f t="shared" ca="1" si="202"/>
        <v>C2</v>
      </c>
    </row>
    <row r="939" spans="1:14" s="188" customFormat="1" ht="30.2" customHeight="1" x14ac:dyDescent="0.2">
      <c r="A939" s="209" t="s">
        <v>272</v>
      </c>
      <c r="B939" s="195" t="s">
        <v>1900</v>
      </c>
      <c r="C939" s="196" t="s">
        <v>449</v>
      </c>
      <c r="D939" s="197" t="s">
        <v>2142</v>
      </c>
      <c r="E939" s="198"/>
      <c r="F939" s="192" t="s">
        <v>173</v>
      </c>
      <c r="G939" s="193"/>
      <c r="H939" s="193"/>
      <c r="I939" s="24" t="str">
        <f t="shared" ca="1" si="199"/>
        <v>LOCKED</v>
      </c>
      <c r="J939" s="15" t="str">
        <f t="shared" si="203"/>
        <v>B017Partial Slab PatchesCW 3230-R8, E15</v>
      </c>
      <c r="K939" s="16" t="e">
        <f>MATCH(J939,'Pay Items'!$K$1:$K$647,0)</f>
        <v>#N/A</v>
      </c>
      <c r="L939" s="17" t="str">
        <f t="shared" ca="1" si="200"/>
        <v>G</v>
      </c>
      <c r="M939" s="17" t="str">
        <f t="shared" ca="1" si="201"/>
        <v>C2</v>
      </c>
      <c r="N939" s="17" t="str">
        <f t="shared" ca="1" si="202"/>
        <v>C2</v>
      </c>
    </row>
    <row r="940" spans="1:14" s="188" customFormat="1" ht="39.950000000000003" customHeight="1" x14ac:dyDescent="0.2">
      <c r="A940" s="209" t="s">
        <v>285</v>
      </c>
      <c r="B940" s="203" t="s">
        <v>338</v>
      </c>
      <c r="C940" s="196" t="s">
        <v>1614</v>
      </c>
      <c r="D940" s="197" t="s">
        <v>173</v>
      </c>
      <c r="E940" s="198" t="s">
        <v>178</v>
      </c>
      <c r="F940" s="199">
        <v>20</v>
      </c>
      <c r="G940" s="200"/>
      <c r="H940" s="201">
        <f t="shared" ref="H940:H942" si="209">ROUND(G940*F940,2)</f>
        <v>0</v>
      </c>
      <c r="I940" s="24" t="str">
        <f t="shared" ca="1" si="199"/>
        <v/>
      </c>
      <c r="J940" s="15" t="str">
        <f t="shared" si="203"/>
        <v>B030150 mm Type 2 Concrete Pavement (Type A)m²</v>
      </c>
      <c r="K940" s="16" t="e">
        <f>MATCH(J940,'Pay Items'!$K$1:$K$647,0)</f>
        <v>#N/A</v>
      </c>
      <c r="L940" s="17" t="str">
        <f t="shared" ca="1" si="200"/>
        <v>F0</v>
      </c>
      <c r="M940" s="17" t="str">
        <f t="shared" ca="1" si="201"/>
        <v>C2</v>
      </c>
      <c r="N940" s="17" t="str">
        <f t="shared" ca="1" si="202"/>
        <v>C2</v>
      </c>
    </row>
    <row r="941" spans="1:14" s="188" customFormat="1" ht="39.950000000000003" customHeight="1" x14ac:dyDescent="0.2">
      <c r="A941" s="209" t="s">
        <v>286</v>
      </c>
      <c r="B941" s="203" t="s">
        <v>339</v>
      </c>
      <c r="C941" s="196" t="s">
        <v>1615</v>
      </c>
      <c r="D941" s="197" t="s">
        <v>173</v>
      </c>
      <c r="E941" s="198" t="s">
        <v>178</v>
      </c>
      <c r="F941" s="199">
        <v>10</v>
      </c>
      <c r="G941" s="200"/>
      <c r="H941" s="201">
        <f t="shared" si="209"/>
        <v>0</v>
      </c>
      <c r="I941" s="24" t="str">
        <f t="shared" ca="1" si="199"/>
        <v/>
      </c>
      <c r="J941" s="15" t="str">
        <f t="shared" si="203"/>
        <v>B031150 mm Type 2 Concrete Pavement (Type B)m²</v>
      </c>
      <c r="K941" s="16" t="e">
        <f>MATCH(J941,'Pay Items'!$K$1:$K$647,0)</f>
        <v>#N/A</v>
      </c>
      <c r="L941" s="17" t="str">
        <f t="shared" ca="1" si="200"/>
        <v>F0</v>
      </c>
      <c r="M941" s="17" t="str">
        <f t="shared" ca="1" si="201"/>
        <v>C2</v>
      </c>
      <c r="N941" s="17" t="str">
        <f t="shared" ca="1" si="202"/>
        <v>C2</v>
      </c>
    </row>
    <row r="942" spans="1:14" s="188" customFormat="1" ht="39.950000000000003" customHeight="1" x14ac:dyDescent="0.2">
      <c r="A942" s="209" t="s">
        <v>288</v>
      </c>
      <c r="B942" s="203" t="s">
        <v>340</v>
      </c>
      <c r="C942" s="196" t="s">
        <v>1616</v>
      </c>
      <c r="D942" s="197" t="s">
        <v>173</v>
      </c>
      <c r="E942" s="198" t="s">
        <v>178</v>
      </c>
      <c r="F942" s="199">
        <v>10</v>
      </c>
      <c r="G942" s="200"/>
      <c r="H942" s="201">
        <f t="shared" si="209"/>
        <v>0</v>
      </c>
      <c r="I942" s="24" t="str">
        <f t="shared" ca="1" si="199"/>
        <v/>
      </c>
      <c r="J942" s="15" t="str">
        <f t="shared" si="203"/>
        <v>B033150 mm Type 2 Concrete Pavement (Type D)m²</v>
      </c>
      <c r="K942" s="16" t="e">
        <f>MATCH(J942,'Pay Items'!$K$1:$K$647,0)</f>
        <v>#N/A</v>
      </c>
      <c r="L942" s="17" t="str">
        <f t="shared" ca="1" si="200"/>
        <v>F0</v>
      </c>
      <c r="M942" s="17" t="str">
        <f t="shared" ca="1" si="201"/>
        <v>C2</v>
      </c>
      <c r="N942" s="17" t="str">
        <f t="shared" ca="1" si="202"/>
        <v>C2</v>
      </c>
    </row>
    <row r="943" spans="1:14" s="188" customFormat="1" ht="39.950000000000003" customHeight="1" x14ac:dyDescent="0.2">
      <c r="A943" s="209" t="s">
        <v>748</v>
      </c>
      <c r="B943" s="195" t="s">
        <v>1901</v>
      </c>
      <c r="C943" s="196" t="s">
        <v>561</v>
      </c>
      <c r="D943" s="197" t="s">
        <v>2141</v>
      </c>
      <c r="E943" s="198"/>
      <c r="F943" s="192" t="s">
        <v>173</v>
      </c>
      <c r="G943" s="193"/>
      <c r="H943" s="193"/>
      <c r="I943" s="24" t="str">
        <f t="shared" ca="1" si="199"/>
        <v>LOCKED</v>
      </c>
      <c r="J943" s="15" t="str">
        <f t="shared" si="203"/>
        <v>B064-72Slab Replacement - Early Opening (72 hour)CW 3230-R8, E10, E15</v>
      </c>
      <c r="K943" s="16" t="e">
        <f>MATCH(J943,'Pay Items'!$K$1:$K$647,0)</f>
        <v>#N/A</v>
      </c>
      <c r="L943" s="17" t="str">
        <f t="shared" ca="1" si="200"/>
        <v>G</v>
      </c>
      <c r="M943" s="17" t="str">
        <f t="shared" ca="1" si="201"/>
        <v>C2</v>
      </c>
      <c r="N943" s="17" t="str">
        <f t="shared" ca="1" si="202"/>
        <v>C2</v>
      </c>
    </row>
    <row r="944" spans="1:14" s="188" customFormat="1" ht="39.950000000000003" customHeight="1" x14ac:dyDescent="0.2">
      <c r="A944" s="209" t="s">
        <v>755</v>
      </c>
      <c r="B944" s="203" t="s">
        <v>338</v>
      </c>
      <c r="C944" s="196" t="s">
        <v>1544</v>
      </c>
      <c r="D944" s="197" t="s">
        <v>173</v>
      </c>
      <c r="E944" s="198" t="s">
        <v>178</v>
      </c>
      <c r="F944" s="199">
        <v>20</v>
      </c>
      <c r="G944" s="200"/>
      <c r="H944" s="201">
        <f>ROUND(G944*F944,2)</f>
        <v>0</v>
      </c>
      <c r="I944" s="24" t="str">
        <f t="shared" ca="1" si="199"/>
        <v/>
      </c>
      <c r="J944" s="15" t="str">
        <f t="shared" si="203"/>
        <v>B074-72150 mm Type 4 Concrete Pavement (Reinforced)m²</v>
      </c>
      <c r="K944" s="16">
        <f>MATCH(J944,'Pay Items'!$K$1:$K$647,0)</f>
        <v>131</v>
      </c>
      <c r="L944" s="17" t="str">
        <f t="shared" ca="1" si="200"/>
        <v>F0</v>
      </c>
      <c r="M944" s="17" t="str">
        <f t="shared" ca="1" si="201"/>
        <v>C2</v>
      </c>
      <c r="N944" s="17" t="str">
        <f t="shared" ca="1" si="202"/>
        <v>C2</v>
      </c>
    </row>
    <row r="945" spans="1:14" s="188" customFormat="1" ht="39.950000000000003" customHeight="1" x14ac:dyDescent="0.2">
      <c r="A945" s="209" t="s">
        <v>757</v>
      </c>
      <c r="B945" s="210" t="s">
        <v>1902</v>
      </c>
      <c r="C945" s="196" t="s">
        <v>452</v>
      </c>
      <c r="D945" s="197" t="s">
        <v>2146</v>
      </c>
      <c r="E945" s="198"/>
      <c r="F945" s="192" t="s">
        <v>173</v>
      </c>
      <c r="G945" s="193"/>
      <c r="H945" s="193"/>
      <c r="I945" s="24" t="str">
        <f t="shared" ca="1" si="199"/>
        <v>LOCKED</v>
      </c>
      <c r="J945" s="15" t="str">
        <f t="shared" si="203"/>
        <v xml:space="preserve">B077-72Partial Slab Patches - Early Opening (72 hour)CW 3230-R8, E15 </v>
      </c>
      <c r="K945" s="16" t="e">
        <f>MATCH(J945,'Pay Items'!$K$1:$K$647,0)</f>
        <v>#N/A</v>
      </c>
      <c r="L945" s="17" t="str">
        <f t="shared" ca="1" si="200"/>
        <v>G</v>
      </c>
      <c r="M945" s="17" t="str">
        <f t="shared" ca="1" si="201"/>
        <v>C2</v>
      </c>
      <c r="N945" s="17" t="str">
        <f t="shared" ca="1" si="202"/>
        <v>C2</v>
      </c>
    </row>
    <row r="946" spans="1:14" s="188" customFormat="1" ht="39.950000000000003" customHeight="1" x14ac:dyDescent="0.2">
      <c r="A946" s="209" t="s">
        <v>770</v>
      </c>
      <c r="B946" s="203" t="s">
        <v>338</v>
      </c>
      <c r="C946" s="196" t="s">
        <v>1558</v>
      </c>
      <c r="D946" s="197" t="s">
        <v>173</v>
      </c>
      <c r="E946" s="198" t="s">
        <v>178</v>
      </c>
      <c r="F946" s="199">
        <v>15</v>
      </c>
      <c r="G946" s="200"/>
      <c r="H946" s="201">
        <f t="shared" ref="H946:H948" si="210">ROUND(G946*F946,2)</f>
        <v>0</v>
      </c>
      <c r="I946" s="24" t="str">
        <f t="shared" ca="1" si="199"/>
        <v/>
      </c>
      <c r="J946" s="15" t="str">
        <f t="shared" si="203"/>
        <v>B090-72150 mm Type 4 Concrete Pavement (Type A)m²</v>
      </c>
      <c r="K946" s="16">
        <f>MATCH(J946,'Pay Items'!$K$1:$K$647,0)</f>
        <v>146</v>
      </c>
      <c r="L946" s="17" t="str">
        <f t="shared" ca="1" si="200"/>
        <v>F0</v>
      </c>
      <c r="M946" s="17" t="str">
        <f t="shared" ca="1" si="201"/>
        <v>C2</v>
      </c>
      <c r="N946" s="17" t="str">
        <f t="shared" ca="1" si="202"/>
        <v>C2</v>
      </c>
    </row>
    <row r="947" spans="1:14" s="188" customFormat="1" ht="39.950000000000003" customHeight="1" x14ac:dyDescent="0.2">
      <c r="A947" s="209" t="s">
        <v>771</v>
      </c>
      <c r="B947" s="203" t="s">
        <v>339</v>
      </c>
      <c r="C947" s="196" t="s">
        <v>1559</v>
      </c>
      <c r="D947" s="197" t="s">
        <v>173</v>
      </c>
      <c r="E947" s="198" t="s">
        <v>178</v>
      </c>
      <c r="F947" s="199">
        <v>10</v>
      </c>
      <c r="G947" s="200"/>
      <c r="H947" s="201">
        <f t="shared" si="210"/>
        <v>0</v>
      </c>
      <c r="I947" s="24" t="str">
        <f t="shared" ca="1" si="199"/>
        <v/>
      </c>
      <c r="J947" s="15" t="str">
        <f t="shared" si="203"/>
        <v>B091-72150 mm Type 4 Concrete Pavement (Type B)m²</v>
      </c>
      <c r="K947" s="16">
        <f>MATCH(J947,'Pay Items'!$K$1:$K$647,0)</f>
        <v>147</v>
      </c>
      <c r="L947" s="17" t="str">
        <f t="shared" ca="1" si="200"/>
        <v>F0</v>
      </c>
      <c r="M947" s="17" t="str">
        <f t="shared" ca="1" si="201"/>
        <v>C2</v>
      </c>
      <c r="N947" s="17" t="str">
        <f t="shared" ca="1" si="202"/>
        <v>C2</v>
      </c>
    </row>
    <row r="948" spans="1:14" s="188" customFormat="1" ht="39.950000000000003" customHeight="1" x14ac:dyDescent="0.2">
      <c r="A948" s="209" t="s">
        <v>773</v>
      </c>
      <c r="B948" s="203" t="s">
        <v>340</v>
      </c>
      <c r="C948" s="196" t="s">
        <v>1561</v>
      </c>
      <c r="D948" s="197" t="s">
        <v>173</v>
      </c>
      <c r="E948" s="198" t="s">
        <v>178</v>
      </c>
      <c r="F948" s="199">
        <v>10</v>
      </c>
      <c r="G948" s="200"/>
      <c r="H948" s="201">
        <f t="shared" si="210"/>
        <v>0</v>
      </c>
      <c r="I948" s="24" t="str">
        <f t="shared" ca="1" si="199"/>
        <v/>
      </c>
      <c r="J948" s="15" t="str">
        <f t="shared" si="203"/>
        <v>B093-72150 mm Type 4 Concrete Pavement (Type D)m²</v>
      </c>
      <c r="K948" s="16">
        <f>MATCH(J948,'Pay Items'!$K$1:$K$647,0)</f>
        <v>149</v>
      </c>
      <c r="L948" s="17" t="str">
        <f t="shared" ca="1" si="200"/>
        <v>F0</v>
      </c>
      <c r="M948" s="17" t="str">
        <f t="shared" ca="1" si="201"/>
        <v>C2</v>
      </c>
      <c r="N948" s="17" t="str">
        <f t="shared" ca="1" si="202"/>
        <v>C2</v>
      </c>
    </row>
    <row r="949" spans="1:14" s="188" customFormat="1" ht="30.2" customHeight="1" x14ac:dyDescent="0.2">
      <c r="A949" s="209" t="s">
        <v>289</v>
      </c>
      <c r="B949" s="195" t="s">
        <v>1903</v>
      </c>
      <c r="C949" s="196" t="s">
        <v>161</v>
      </c>
      <c r="D949" s="197" t="s">
        <v>903</v>
      </c>
      <c r="E949" s="198"/>
      <c r="F949" s="192" t="s">
        <v>173</v>
      </c>
      <c r="G949" s="193"/>
      <c r="H949" s="193"/>
      <c r="I949" s="24" t="str">
        <f t="shared" ca="1" si="199"/>
        <v>LOCKED</v>
      </c>
      <c r="J949" s="15" t="str">
        <f t="shared" si="203"/>
        <v>B094Drilled DowelsCW 3230-R8</v>
      </c>
      <c r="K949" s="16">
        <f>MATCH(J949,'Pay Items'!$K$1:$K$647,0)</f>
        <v>152</v>
      </c>
      <c r="L949" s="17" t="str">
        <f t="shared" ca="1" si="200"/>
        <v>G</v>
      </c>
      <c r="M949" s="17" t="str">
        <f t="shared" ca="1" si="201"/>
        <v>C2</v>
      </c>
      <c r="N949" s="17" t="str">
        <f t="shared" ca="1" si="202"/>
        <v>C2</v>
      </c>
    </row>
    <row r="950" spans="1:14" s="188" customFormat="1" ht="30.2" customHeight="1" x14ac:dyDescent="0.2">
      <c r="A950" s="209" t="s">
        <v>290</v>
      </c>
      <c r="B950" s="203" t="s">
        <v>338</v>
      </c>
      <c r="C950" s="196" t="s">
        <v>189</v>
      </c>
      <c r="D950" s="197" t="s">
        <v>173</v>
      </c>
      <c r="E950" s="198" t="s">
        <v>181</v>
      </c>
      <c r="F950" s="199">
        <v>50</v>
      </c>
      <c r="G950" s="200"/>
      <c r="H950" s="201">
        <f>ROUND(G950*F950,2)</f>
        <v>0</v>
      </c>
      <c r="I950" s="24" t="str">
        <f t="shared" ca="1" si="199"/>
        <v/>
      </c>
      <c r="J950" s="15" t="str">
        <f t="shared" si="203"/>
        <v>B09519.1 mm Diametereach</v>
      </c>
      <c r="K950" s="16">
        <f>MATCH(J950,'Pay Items'!$K$1:$K$647,0)</f>
        <v>153</v>
      </c>
      <c r="L950" s="17" t="str">
        <f t="shared" ca="1" si="200"/>
        <v>F0</v>
      </c>
      <c r="M950" s="17" t="str">
        <f t="shared" ca="1" si="201"/>
        <v>C2</v>
      </c>
      <c r="N950" s="17" t="str">
        <f t="shared" ca="1" si="202"/>
        <v>C2</v>
      </c>
    </row>
    <row r="951" spans="1:14" s="188" customFormat="1" ht="30.2" customHeight="1" x14ac:dyDescent="0.2">
      <c r="A951" s="209" t="s">
        <v>292</v>
      </c>
      <c r="B951" s="195" t="s">
        <v>1904</v>
      </c>
      <c r="C951" s="196" t="s">
        <v>162</v>
      </c>
      <c r="D951" s="197" t="s">
        <v>903</v>
      </c>
      <c r="E951" s="198"/>
      <c r="F951" s="192" t="s">
        <v>173</v>
      </c>
      <c r="G951" s="193"/>
      <c r="H951" s="193"/>
      <c r="I951" s="24" t="str">
        <f t="shared" ca="1" si="199"/>
        <v>LOCKED</v>
      </c>
      <c r="J951" s="15" t="str">
        <f t="shared" si="203"/>
        <v>B097Drilled Tie BarsCW 3230-R8</v>
      </c>
      <c r="K951" s="16">
        <f>MATCH(J951,'Pay Items'!$K$1:$K$647,0)</f>
        <v>155</v>
      </c>
      <c r="L951" s="17" t="str">
        <f t="shared" ca="1" si="200"/>
        <v>G</v>
      </c>
      <c r="M951" s="17" t="str">
        <f t="shared" ca="1" si="201"/>
        <v>C2</v>
      </c>
      <c r="N951" s="17" t="str">
        <f t="shared" ca="1" si="202"/>
        <v>C2</v>
      </c>
    </row>
    <row r="952" spans="1:14" s="188" customFormat="1" ht="30.2" customHeight="1" x14ac:dyDescent="0.2">
      <c r="A952" s="209" t="s">
        <v>293</v>
      </c>
      <c r="B952" s="203" t="s">
        <v>338</v>
      </c>
      <c r="C952" s="196" t="s">
        <v>187</v>
      </c>
      <c r="D952" s="197" t="s">
        <v>173</v>
      </c>
      <c r="E952" s="198" t="s">
        <v>181</v>
      </c>
      <c r="F952" s="199">
        <v>100</v>
      </c>
      <c r="G952" s="200"/>
      <c r="H952" s="201">
        <f>ROUND(G952*F952,2)</f>
        <v>0</v>
      </c>
      <c r="I952" s="24" t="str">
        <f t="shared" ca="1" si="199"/>
        <v/>
      </c>
      <c r="J952" s="15" t="str">
        <f t="shared" si="203"/>
        <v>B09820 M Deformed Tie Bareach</v>
      </c>
      <c r="K952" s="16">
        <f>MATCH(J952,'Pay Items'!$K$1:$K$647,0)</f>
        <v>157</v>
      </c>
      <c r="L952" s="17" t="str">
        <f t="shared" ca="1" si="200"/>
        <v>F0</v>
      </c>
      <c r="M952" s="17" t="str">
        <f t="shared" ca="1" si="201"/>
        <v>C2</v>
      </c>
      <c r="N952" s="17" t="str">
        <f t="shared" ca="1" si="202"/>
        <v>C2</v>
      </c>
    </row>
    <row r="953" spans="1:14" s="188" customFormat="1" ht="30.2" customHeight="1" x14ac:dyDescent="0.2">
      <c r="A953" s="209" t="s">
        <v>787</v>
      </c>
      <c r="B953" s="195" t="s">
        <v>1905</v>
      </c>
      <c r="C953" s="196" t="s">
        <v>323</v>
      </c>
      <c r="D953" s="197" t="s">
        <v>1309</v>
      </c>
      <c r="E953" s="198"/>
      <c r="F953" s="192" t="s">
        <v>173</v>
      </c>
      <c r="G953" s="193"/>
      <c r="H953" s="193"/>
      <c r="I953" s="24" t="str">
        <f t="shared" ca="1" si="199"/>
        <v>LOCKED</v>
      </c>
      <c r="J953" s="15" t="str">
        <f t="shared" si="203"/>
        <v>B114rlMiscellaneous Concrete Slab RenewalCW 3235-R9</v>
      </c>
      <c r="K953" s="16">
        <f>MATCH(J953,'Pay Items'!$K$1:$K$647,0)</f>
        <v>180</v>
      </c>
      <c r="L953" s="17" t="str">
        <f t="shared" ca="1" si="200"/>
        <v>G</v>
      </c>
      <c r="M953" s="17" t="str">
        <f t="shared" ca="1" si="201"/>
        <v>C2</v>
      </c>
      <c r="N953" s="17" t="str">
        <f t="shared" ca="1" si="202"/>
        <v>C2</v>
      </c>
    </row>
    <row r="954" spans="1:14" s="188" customFormat="1" ht="30.2" customHeight="1" x14ac:dyDescent="0.2">
      <c r="A954" s="209" t="s">
        <v>791</v>
      </c>
      <c r="B954" s="203" t="s">
        <v>338</v>
      </c>
      <c r="C954" s="196" t="s">
        <v>1656</v>
      </c>
      <c r="D954" s="197" t="s">
        <v>2147</v>
      </c>
      <c r="E954" s="198"/>
      <c r="F954" s="192" t="s">
        <v>173</v>
      </c>
      <c r="G954" s="193"/>
      <c r="H954" s="193"/>
      <c r="I954" s="24" t="str">
        <f t="shared" ca="1" si="199"/>
        <v>LOCKED</v>
      </c>
      <c r="J954" s="15" t="str">
        <f t="shared" si="203"/>
        <v>B118rl100 mm Type 5 Concrete SidewalkSD-228A, E16</v>
      </c>
      <c r="K954" s="16" t="e">
        <f>MATCH(J954,'Pay Items'!$K$1:$K$647,0)</f>
        <v>#N/A</v>
      </c>
      <c r="L954" s="17" t="str">
        <f t="shared" ca="1" si="200"/>
        <v>G</v>
      </c>
      <c r="M954" s="17" t="str">
        <f t="shared" ca="1" si="201"/>
        <v>C2</v>
      </c>
      <c r="N954" s="17" t="str">
        <f t="shared" ca="1" si="202"/>
        <v>C2</v>
      </c>
    </row>
    <row r="955" spans="1:14" s="188" customFormat="1" ht="30.2" customHeight="1" x14ac:dyDescent="0.2">
      <c r="A955" s="209" t="s">
        <v>792</v>
      </c>
      <c r="B955" s="211" t="s">
        <v>684</v>
      </c>
      <c r="C955" s="196" t="s">
        <v>685</v>
      </c>
      <c r="D955" s="197"/>
      <c r="E955" s="198" t="s">
        <v>178</v>
      </c>
      <c r="F955" s="199">
        <v>25</v>
      </c>
      <c r="G955" s="200"/>
      <c r="H955" s="201">
        <f>ROUND(G955*F955,2)</f>
        <v>0</v>
      </c>
      <c r="I955" s="24" t="str">
        <f t="shared" ca="1" si="199"/>
        <v/>
      </c>
      <c r="J955" s="15" t="str">
        <f t="shared" si="203"/>
        <v>B119rlLess than 5 sq.m.m²</v>
      </c>
      <c r="K955" s="16">
        <f>MATCH(J955,'Pay Items'!$K$1:$K$647,0)</f>
        <v>185</v>
      </c>
      <c r="L955" s="17" t="str">
        <f t="shared" ca="1" si="200"/>
        <v>F0</v>
      </c>
      <c r="M955" s="17" t="str">
        <f t="shared" ca="1" si="201"/>
        <v>C2</v>
      </c>
      <c r="N955" s="17" t="str">
        <f t="shared" ca="1" si="202"/>
        <v>C2</v>
      </c>
    </row>
    <row r="956" spans="1:14" s="188" customFormat="1" ht="30.2" customHeight="1" x14ac:dyDescent="0.2">
      <c r="A956" s="209" t="s">
        <v>793</v>
      </c>
      <c r="B956" s="211" t="s">
        <v>686</v>
      </c>
      <c r="C956" s="196" t="s">
        <v>687</v>
      </c>
      <c r="D956" s="197"/>
      <c r="E956" s="198" t="s">
        <v>178</v>
      </c>
      <c r="F956" s="199">
        <v>60</v>
      </c>
      <c r="G956" s="200"/>
      <c r="H956" s="201">
        <f>ROUND(G956*F956,2)</f>
        <v>0</v>
      </c>
      <c r="I956" s="24" t="str">
        <f t="shared" ca="1" si="199"/>
        <v/>
      </c>
      <c r="J956" s="15" t="str">
        <f t="shared" si="203"/>
        <v>B120rl5 sq.m. to 20 sq.m.m²</v>
      </c>
      <c r="K956" s="16">
        <f>MATCH(J956,'Pay Items'!$K$1:$K$647,0)</f>
        <v>186</v>
      </c>
      <c r="L956" s="17" t="str">
        <f t="shared" ca="1" si="200"/>
        <v>F0</v>
      </c>
      <c r="M956" s="17" t="str">
        <f t="shared" ca="1" si="201"/>
        <v>C2</v>
      </c>
      <c r="N956" s="17" t="str">
        <f t="shared" ca="1" si="202"/>
        <v>C2</v>
      </c>
    </row>
    <row r="957" spans="1:14" s="188" customFormat="1" ht="30.2" customHeight="1" x14ac:dyDescent="0.2">
      <c r="A957" s="209" t="s">
        <v>794</v>
      </c>
      <c r="B957" s="211" t="s">
        <v>688</v>
      </c>
      <c r="C957" s="196" t="s">
        <v>689</v>
      </c>
      <c r="D957" s="197" t="s">
        <v>173</v>
      </c>
      <c r="E957" s="198" t="s">
        <v>178</v>
      </c>
      <c r="F957" s="199">
        <v>185</v>
      </c>
      <c r="G957" s="200"/>
      <c r="H957" s="201">
        <f>ROUND(G957*F957,2)</f>
        <v>0</v>
      </c>
      <c r="I957" s="24" t="str">
        <f t="shared" ca="1" si="199"/>
        <v/>
      </c>
      <c r="J957" s="15" t="str">
        <f t="shared" si="203"/>
        <v>B121rlGreater than 20 sq.m.m²</v>
      </c>
      <c r="K957" s="16">
        <f>MATCH(J957,'Pay Items'!$K$1:$K$647,0)</f>
        <v>187</v>
      </c>
      <c r="L957" s="17" t="str">
        <f t="shared" ca="1" si="200"/>
        <v>F0</v>
      </c>
      <c r="M957" s="17" t="str">
        <f t="shared" ca="1" si="201"/>
        <v>C2</v>
      </c>
      <c r="N957" s="17" t="str">
        <f t="shared" ca="1" si="202"/>
        <v>C2</v>
      </c>
    </row>
    <row r="958" spans="1:14" s="188" customFormat="1" ht="30.2" customHeight="1" x14ac:dyDescent="0.2">
      <c r="A958" s="209" t="s">
        <v>458</v>
      </c>
      <c r="B958" s="195" t="s">
        <v>1906</v>
      </c>
      <c r="C958" s="196" t="s">
        <v>399</v>
      </c>
      <c r="D958" s="197" t="s">
        <v>6</v>
      </c>
      <c r="E958" s="198" t="s">
        <v>178</v>
      </c>
      <c r="F958" s="212">
        <v>5</v>
      </c>
      <c r="G958" s="200"/>
      <c r="H958" s="201">
        <f t="shared" ref="H958:H960" si="211">ROUND(G958*F958,2)</f>
        <v>0</v>
      </c>
      <c r="I958" s="24" t="str">
        <f t="shared" ca="1" si="199"/>
        <v/>
      </c>
      <c r="J958" s="15" t="str">
        <f t="shared" si="203"/>
        <v>B124Adjustment of Precast Sidewalk BlocksCW 3235-R9m²</v>
      </c>
      <c r="K958" s="16">
        <f>MATCH(J958,'Pay Items'!$K$1:$K$647,0)</f>
        <v>194</v>
      </c>
      <c r="L958" s="17" t="str">
        <f t="shared" ca="1" si="200"/>
        <v>F0</v>
      </c>
      <c r="M958" s="17" t="str">
        <f t="shared" ca="1" si="201"/>
        <v>C2</v>
      </c>
      <c r="N958" s="17" t="str">
        <f t="shared" ca="1" si="202"/>
        <v>C2</v>
      </c>
    </row>
    <row r="959" spans="1:14" s="188" customFormat="1" ht="30.2" customHeight="1" x14ac:dyDescent="0.2">
      <c r="A959" s="209" t="s">
        <v>459</v>
      </c>
      <c r="B959" s="195" t="s">
        <v>1907</v>
      </c>
      <c r="C959" s="196" t="s">
        <v>400</v>
      </c>
      <c r="D959" s="197" t="s">
        <v>6</v>
      </c>
      <c r="E959" s="198" t="s">
        <v>178</v>
      </c>
      <c r="F959" s="199">
        <v>5</v>
      </c>
      <c r="G959" s="200"/>
      <c r="H959" s="201">
        <f t="shared" si="211"/>
        <v>0</v>
      </c>
      <c r="I959" s="24" t="str">
        <f t="shared" ca="1" si="199"/>
        <v/>
      </c>
      <c r="J959" s="15" t="str">
        <f t="shared" si="203"/>
        <v>B125Supply of Precast Sidewalk BlocksCW 3235-R9m²</v>
      </c>
      <c r="K959" s="16">
        <f>MATCH(J959,'Pay Items'!$K$1:$K$647,0)</f>
        <v>195</v>
      </c>
      <c r="L959" s="17" t="str">
        <f t="shared" ca="1" si="200"/>
        <v>F0</v>
      </c>
      <c r="M959" s="17" t="str">
        <f t="shared" ca="1" si="201"/>
        <v>C2</v>
      </c>
      <c r="N959" s="17" t="str">
        <f t="shared" ca="1" si="202"/>
        <v>C2</v>
      </c>
    </row>
    <row r="960" spans="1:14" s="188" customFormat="1" ht="30.2" customHeight="1" x14ac:dyDescent="0.2">
      <c r="A960" s="209" t="s">
        <v>599</v>
      </c>
      <c r="B960" s="195" t="s">
        <v>1908</v>
      </c>
      <c r="C960" s="196" t="s">
        <v>589</v>
      </c>
      <c r="D960" s="197" t="s">
        <v>6</v>
      </c>
      <c r="E960" s="198" t="s">
        <v>178</v>
      </c>
      <c r="F960" s="199">
        <v>5</v>
      </c>
      <c r="G960" s="200"/>
      <c r="H960" s="201">
        <f t="shared" si="211"/>
        <v>0</v>
      </c>
      <c r="I960" s="24" t="str">
        <f t="shared" ca="1" si="199"/>
        <v/>
      </c>
      <c r="J960" s="15" t="str">
        <f t="shared" si="203"/>
        <v>B125ARemoval of Precast Sidewalk BlocksCW 3235-R9m²</v>
      </c>
      <c r="K960" s="16">
        <f>MATCH(J960,'Pay Items'!$K$1:$K$647,0)</f>
        <v>196</v>
      </c>
      <c r="L960" s="17" t="str">
        <f t="shared" ca="1" si="200"/>
        <v>F0</v>
      </c>
      <c r="M960" s="17" t="str">
        <f t="shared" ca="1" si="201"/>
        <v>C2</v>
      </c>
      <c r="N960" s="17" t="str">
        <f t="shared" ca="1" si="202"/>
        <v>C2</v>
      </c>
    </row>
    <row r="961" spans="1:14" s="188" customFormat="1" ht="30.2" customHeight="1" x14ac:dyDescent="0.2">
      <c r="A961" s="209" t="s">
        <v>797</v>
      </c>
      <c r="B961" s="195" t="s">
        <v>1909</v>
      </c>
      <c r="C961" s="196" t="s">
        <v>327</v>
      </c>
      <c r="D961" s="197" t="s">
        <v>900</v>
      </c>
      <c r="E961" s="198"/>
      <c r="F961" s="192" t="s">
        <v>173</v>
      </c>
      <c r="G961" s="193"/>
      <c r="H961" s="193"/>
      <c r="I961" s="24" t="str">
        <f t="shared" ca="1" si="199"/>
        <v>LOCKED</v>
      </c>
      <c r="J961" s="15" t="str">
        <f t="shared" si="203"/>
        <v>B126rConcrete Curb RemovalCW 3240-R10</v>
      </c>
      <c r="K961" s="16">
        <f>MATCH(J961,'Pay Items'!$K$1:$K$647,0)</f>
        <v>197</v>
      </c>
      <c r="L961" s="17" t="str">
        <f t="shared" ca="1" si="200"/>
        <v>G</v>
      </c>
      <c r="M961" s="17" t="str">
        <f t="shared" ca="1" si="201"/>
        <v>C2</v>
      </c>
      <c r="N961" s="17" t="str">
        <f t="shared" ca="1" si="202"/>
        <v>C2</v>
      </c>
    </row>
    <row r="962" spans="1:14" s="188" customFormat="1" ht="30.2" customHeight="1" x14ac:dyDescent="0.2">
      <c r="A962" s="209" t="s">
        <v>1123</v>
      </c>
      <c r="B962" s="203" t="s">
        <v>338</v>
      </c>
      <c r="C962" s="196" t="s">
        <v>948</v>
      </c>
      <c r="D962" s="197" t="s">
        <v>173</v>
      </c>
      <c r="E962" s="198" t="s">
        <v>182</v>
      </c>
      <c r="F962" s="199">
        <v>50</v>
      </c>
      <c r="G962" s="200"/>
      <c r="H962" s="201">
        <f t="shared" ref="H962:H964" si="212">ROUND(G962*F962,2)</f>
        <v>0</v>
      </c>
      <c r="I962" s="24" t="str">
        <f t="shared" ca="1" si="199"/>
        <v/>
      </c>
      <c r="J962" s="15" t="str">
        <f t="shared" si="203"/>
        <v>B127rABarrier Integralm</v>
      </c>
      <c r="K962" s="16">
        <f>MATCH(J962,'Pay Items'!$K$1:$K$647,0)</f>
        <v>199</v>
      </c>
      <c r="L962" s="17" t="str">
        <f t="shared" ca="1" si="200"/>
        <v>F0</v>
      </c>
      <c r="M962" s="17" t="str">
        <f t="shared" ca="1" si="201"/>
        <v>C2</v>
      </c>
      <c r="N962" s="17" t="str">
        <f t="shared" ca="1" si="202"/>
        <v>C2</v>
      </c>
    </row>
    <row r="963" spans="1:14" s="188" customFormat="1" ht="30.2" customHeight="1" x14ac:dyDescent="0.2">
      <c r="A963" s="209" t="s">
        <v>802</v>
      </c>
      <c r="B963" s="203" t="s">
        <v>339</v>
      </c>
      <c r="C963" s="196" t="s">
        <v>390</v>
      </c>
      <c r="D963" s="197" t="s">
        <v>334</v>
      </c>
      <c r="E963" s="198" t="s">
        <v>182</v>
      </c>
      <c r="F963" s="199">
        <v>355</v>
      </c>
      <c r="G963" s="200"/>
      <c r="H963" s="201">
        <f t="shared" si="212"/>
        <v>0</v>
      </c>
      <c r="I963" s="24" t="str">
        <f t="shared" ca="1" si="199"/>
        <v/>
      </c>
      <c r="J963" s="15" t="str">
        <f t="shared" si="203"/>
        <v>B131rLip CurbSD-202Cm</v>
      </c>
      <c r="K963" s="16">
        <f>MATCH(J963,'Pay Items'!$K$1:$K$647,0)</f>
        <v>204</v>
      </c>
      <c r="L963" s="17" t="str">
        <f t="shared" ca="1" si="200"/>
        <v>F0</v>
      </c>
      <c r="M963" s="17" t="str">
        <f t="shared" ca="1" si="201"/>
        <v>C2</v>
      </c>
      <c r="N963" s="17" t="str">
        <f t="shared" ca="1" si="202"/>
        <v>C2</v>
      </c>
    </row>
    <row r="964" spans="1:14" s="188" customFormat="1" ht="30.2" customHeight="1" x14ac:dyDescent="0.2">
      <c r="A964" s="209" t="s">
        <v>804</v>
      </c>
      <c r="B964" s="203" t="s">
        <v>340</v>
      </c>
      <c r="C964" s="196" t="s">
        <v>674</v>
      </c>
      <c r="D964" s="197" t="s">
        <v>173</v>
      </c>
      <c r="E964" s="198" t="s">
        <v>182</v>
      </c>
      <c r="F964" s="199">
        <v>20</v>
      </c>
      <c r="G964" s="200"/>
      <c r="H964" s="201">
        <f t="shared" si="212"/>
        <v>0</v>
      </c>
      <c r="I964" s="24" t="str">
        <f t="shared" ca="1" si="199"/>
        <v/>
      </c>
      <c r="J964" s="15" t="str">
        <f t="shared" si="203"/>
        <v>B132rCurb Rampm</v>
      </c>
      <c r="K964" s="16">
        <f>MATCH(J964,'Pay Items'!$K$1:$K$647,0)</f>
        <v>205</v>
      </c>
      <c r="L964" s="17" t="str">
        <f t="shared" ca="1" si="200"/>
        <v>F0</v>
      </c>
      <c r="M964" s="17" t="str">
        <f t="shared" ca="1" si="201"/>
        <v>C2</v>
      </c>
      <c r="N964" s="17" t="str">
        <f t="shared" ca="1" si="202"/>
        <v>C2</v>
      </c>
    </row>
    <row r="965" spans="1:14" s="188" customFormat="1" ht="30.2" customHeight="1" x14ac:dyDescent="0.2">
      <c r="A965" s="209" t="s">
        <v>807</v>
      </c>
      <c r="B965" s="195" t="s">
        <v>1910</v>
      </c>
      <c r="C965" s="196" t="s">
        <v>329</v>
      </c>
      <c r="D965" s="197" t="s">
        <v>2143</v>
      </c>
      <c r="E965" s="198"/>
      <c r="F965" s="192" t="s">
        <v>173</v>
      </c>
      <c r="G965" s="193"/>
      <c r="H965" s="193"/>
      <c r="I965" s="24" t="str">
        <f t="shared" ca="1" si="199"/>
        <v>LOCKED</v>
      </c>
      <c r="J965" s="15" t="str">
        <f t="shared" si="203"/>
        <v>B135iConcrete Curb InstallationCW 3240-R10, E15</v>
      </c>
      <c r="K965" s="16" t="e">
        <f>MATCH(J965,'Pay Items'!$K$1:$K$647,0)</f>
        <v>#N/A</v>
      </c>
      <c r="L965" s="17" t="str">
        <f t="shared" ca="1" si="200"/>
        <v>G</v>
      </c>
      <c r="M965" s="17" t="str">
        <f t="shared" ca="1" si="201"/>
        <v>C2</v>
      </c>
      <c r="N965" s="17" t="str">
        <f t="shared" ca="1" si="202"/>
        <v>C2</v>
      </c>
    </row>
    <row r="966" spans="1:14" s="188" customFormat="1" ht="39.950000000000003" customHeight="1" x14ac:dyDescent="0.2">
      <c r="A966" s="209" t="s">
        <v>1133</v>
      </c>
      <c r="B966" s="203" t="s">
        <v>338</v>
      </c>
      <c r="C966" s="196" t="s">
        <v>1618</v>
      </c>
      <c r="D966" s="197" t="s">
        <v>386</v>
      </c>
      <c r="E966" s="198" t="s">
        <v>182</v>
      </c>
      <c r="F966" s="199">
        <v>50</v>
      </c>
      <c r="G966" s="200"/>
      <c r="H966" s="201">
        <f t="shared" ref="H966:H970" si="213">ROUND(G966*F966,2)</f>
        <v>0</v>
      </c>
      <c r="I966" s="24" t="str">
        <f t="shared" ref="I966:I1029" ca="1" si="214">IF(CELL("protect",$G966)=1, "LOCKED", "")</f>
        <v/>
      </c>
      <c r="J966" s="15" t="str">
        <f t="shared" si="203"/>
        <v>B139iAType 2 Concrete Modified Barrier (150 mm reveal ht, Dowelled)SD-203Bm</v>
      </c>
      <c r="K966" s="16" t="e">
        <f>MATCH(J966,'Pay Items'!$K$1:$K$647,0)</f>
        <v>#N/A</v>
      </c>
      <c r="L966" s="17" t="str">
        <f t="shared" ref="L966:L1029" ca="1" si="215">CELL("format",$F966)</f>
        <v>F0</v>
      </c>
      <c r="M966" s="17" t="str">
        <f t="shared" ref="M966:M1029" ca="1" si="216">CELL("format",$G966)</f>
        <v>C2</v>
      </c>
      <c r="N966" s="17" t="str">
        <f t="shared" ref="N966:N1029" ca="1" si="217">CELL("format",$H966)</f>
        <v>C2</v>
      </c>
    </row>
    <row r="967" spans="1:14" s="188" customFormat="1" ht="39.950000000000003" customHeight="1" x14ac:dyDescent="0.2">
      <c r="A967" s="209" t="s">
        <v>822</v>
      </c>
      <c r="B967" s="203" t="s">
        <v>339</v>
      </c>
      <c r="C967" s="196" t="s">
        <v>1619</v>
      </c>
      <c r="D967" s="197" t="s">
        <v>333</v>
      </c>
      <c r="E967" s="198" t="s">
        <v>182</v>
      </c>
      <c r="F967" s="199">
        <v>25</v>
      </c>
      <c r="G967" s="200"/>
      <c r="H967" s="201">
        <f t="shared" si="213"/>
        <v>0</v>
      </c>
      <c r="I967" s="24" t="str">
        <f t="shared" ca="1" si="214"/>
        <v/>
      </c>
      <c r="J967" s="15" t="str">
        <f t="shared" ref="J967:J1030" si="218">CLEAN(CONCATENATE(TRIM($A967),TRIM($C967),IF(LEFT($D967)&lt;&gt;"E",TRIM($D967),),TRIM($E967)))</f>
        <v>B148iType 2 Concrete Lip Curb (40 mm reveal ht, Integral)SD-202Bm</v>
      </c>
      <c r="K967" s="16" t="e">
        <f>MATCH(J967,'Pay Items'!$K$1:$K$647,0)</f>
        <v>#N/A</v>
      </c>
      <c r="L967" s="17" t="str">
        <f t="shared" ca="1" si="215"/>
        <v>F0</v>
      </c>
      <c r="M967" s="17" t="str">
        <f t="shared" ca="1" si="216"/>
        <v>C2</v>
      </c>
      <c r="N967" s="17" t="str">
        <f t="shared" ca="1" si="217"/>
        <v>C2</v>
      </c>
    </row>
    <row r="968" spans="1:14" s="188" customFormat="1" ht="39.950000000000003" customHeight="1" x14ac:dyDescent="0.2">
      <c r="A968" s="209" t="s">
        <v>1142</v>
      </c>
      <c r="B968" s="203" t="s">
        <v>340</v>
      </c>
      <c r="C968" s="196" t="s">
        <v>1620</v>
      </c>
      <c r="D968" s="197" t="s">
        <v>334</v>
      </c>
      <c r="E968" s="198" t="s">
        <v>182</v>
      </c>
      <c r="F968" s="199">
        <v>330</v>
      </c>
      <c r="G968" s="200"/>
      <c r="H968" s="201">
        <f t="shared" si="213"/>
        <v>0</v>
      </c>
      <c r="I968" s="24" t="str">
        <f t="shared" ca="1" si="214"/>
        <v/>
      </c>
      <c r="J968" s="15" t="str">
        <f t="shared" si="218"/>
        <v>B149iAType 2 Concrete Modified Lip Curb (75 mm reveal ht, Dowelled)SD-202Cm</v>
      </c>
      <c r="K968" s="16" t="e">
        <f>MATCH(J968,'Pay Items'!$K$1:$K$647,0)</f>
        <v>#N/A</v>
      </c>
      <c r="L968" s="17" t="str">
        <f t="shared" ca="1" si="215"/>
        <v>F0</v>
      </c>
      <c r="M968" s="17" t="str">
        <f t="shared" ca="1" si="216"/>
        <v>C2</v>
      </c>
      <c r="N968" s="17" t="str">
        <f t="shared" ca="1" si="217"/>
        <v>C2</v>
      </c>
    </row>
    <row r="969" spans="1:14" s="188" customFormat="1" ht="39.950000000000003" customHeight="1" x14ac:dyDescent="0.2">
      <c r="A969" s="209" t="s">
        <v>923</v>
      </c>
      <c r="B969" s="203" t="s">
        <v>341</v>
      </c>
      <c r="C969" s="196" t="s">
        <v>1662</v>
      </c>
      <c r="D969" s="197" t="s">
        <v>355</v>
      </c>
      <c r="E969" s="198" t="s">
        <v>182</v>
      </c>
      <c r="F969" s="199">
        <v>20</v>
      </c>
      <c r="G969" s="200"/>
      <c r="H969" s="201">
        <f t="shared" si="213"/>
        <v>0</v>
      </c>
      <c r="I969" s="24" t="str">
        <f t="shared" ca="1" si="214"/>
        <v/>
      </c>
      <c r="J969" s="15" t="str">
        <f t="shared" si="218"/>
        <v>B150iAType 2 Concrete Curb Ramp (8-12 mm reveal ht, Monolithic)SD-229A,B,Cm</v>
      </c>
      <c r="K969" s="16" t="e">
        <f>MATCH(J969,'Pay Items'!$K$1:$K$647,0)</f>
        <v>#N/A</v>
      </c>
      <c r="L969" s="17" t="str">
        <f t="shared" ca="1" si="215"/>
        <v>F0</v>
      </c>
      <c r="M969" s="17" t="str">
        <f t="shared" ca="1" si="216"/>
        <v>C2</v>
      </c>
      <c r="N969" s="17" t="str">
        <f t="shared" ca="1" si="217"/>
        <v>C2</v>
      </c>
    </row>
    <row r="970" spans="1:14" s="188" customFormat="1" ht="39.950000000000003" customHeight="1" x14ac:dyDescent="0.2">
      <c r="A970" s="209" t="s">
        <v>461</v>
      </c>
      <c r="B970" s="195" t="s">
        <v>1911</v>
      </c>
      <c r="C970" s="196" t="s">
        <v>165</v>
      </c>
      <c r="D970" s="197" t="s">
        <v>714</v>
      </c>
      <c r="E970" s="198" t="s">
        <v>178</v>
      </c>
      <c r="F970" s="199">
        <v>10</v>
      </c>
      <c r="G970" s="200"/>
      <c r="H970" s="201">
        <f t="shared" si="213"/>
        <v>0</v>
      </c>
      <c r="I970" s="24" t="str">
        <f t="shared" ca="1" si="214"/>
        <v/>
      </c>
      <c r="J970" s="15" t="str">
        <f t="shared" si="218"/>
        <v>B189Regrading Existing Interlocking Paving StonesCW 3330-R5m²</v>
      </c>
      <c r="K970" s="16">
        <f>MATCH(J970,'Pay Items'!$K$1:$K$647,0)</f>
        <v>304</v>
      </c>
      <c r="L970" s="17" t="str">
        <f t="shared" ca="1" si="215"/>
        <v>F0</v>
      </c>
      <c r="M970" s="17" t="str">
        <f t="shared" ca="1" si="216"/>
        <v>C2</v>
      </c>
      <c r="N970" s="17" t="str">
        <f t="shared" ca="1" si="217"/>
        <v>C2</v>
      </c>
    </row>
    <row r="971" spans="1:14" s="188" customFormat="1" ht="30.2" customHeight="1" x14ac:dyDescent="0.2">
      <c r="A971" s="209" t="s">
        <v>462</v>
      </c>
      <c r="B971" s="195" t="s">
        <v>1912</v>
      </c>
      <c r="C971" s="196" t="s">
        <v>350</v>
      </c>
      <c r="D971" s="197" t="s">
        <v>2144</v>
      </c>
      <c r="E971" s="198"/>
      <c r="F971" s="192" t="s">
        <v>173</v>
      </c>
      <c r="G971" s="193"/>
      <c r="H971" s="193"/>
      <c r="I971" s="24" t="str">
        <f t="shared" ca="1" si="214"/>
        <v>LOCKED</v>
      </c>
      <c r="J971" s="15" t="str">
        <f t="shared" si="218"/>
        <v>B190Construction of Asphaltic Concrete OverlayCW 3410-R12, E11</v>
      </c>
      <c r="K971" s="16" t="e">
        <f>MATCH(J971,'Pay Items'!$K$1:$K$647,0)</f>
        <v>#N/A</v>
      </c>
      <c r="L971" s="17" t="str">
        <f t="shared" ca="1" si="215"/>
        <v>G</v>
      </c>
      <c r="M971" s="17" t="str">
        <f t="shared" ca="1" si="216"/>
        <v>C2</v>
      </c>
      <c r="N971" s="17" t="str">
        <f t="shared" ca="1" si="217"/>
        <v>C2</v>
      </c>
    </row>
    <row r="972" spans="1:14" s="188" customFormat="1" ht="30.2" customHeight="1" x14ac:dyDescent="0.2">
      <c r="A972" s="209" t="s">
        <v>463</v>
      </c>
      <c r="B972" s="203" t="s">
        <v>338</v>
      </c>
      <c r="C972" s="196" t="s">
        <v>351</v>
      </c>
      <c r="D972" s="197"/>
      <c r="E972" s="198"/>
      <c r="F972" s="192" t="s">
        <v>173</v>
      </c>
      <c r="G972" s="193"/>
      <c r="H972" s="193"/>
      <c r="I972" s="24" t="str">
        <f t="shared" ca="1" si="214"/>
        <v>LOCKED</v>
      </c>
      <c r="J972" s="15" t="str">
        <f t="shared" si="218"/>
        <v>B191Main Line Paving</v>
      </c>
      <c r="K972" s="16">
        <f>MATCH(J972,'Pay Items'!$K$1:$K$647,0)</f>
        <v>306</v>
      </c>
      <c r="L972" s="17" t="str">
        <f t="shared" ca="1" si="215"/>
        <v>G</v>
      </c>
      <c r="M972" s="17" t="str">
        <f t="shared" ca="1" si="216"/>
        <v>C2</v>
      </c>
      <c r="N972" s="17" t="str">
        <f t="shared" ca="1" si="217"/>
        <v>C2</v>
      </c>
    </row>
    <row r="973" spans="1:14" s="188" customFormat="1" ht="30.2" customHeight="1" x14ac:dyDescent="0.2">
      <c r="A973" s="209" t="s">
        <v>1565</v>
      </c>
      <c r="B973" s="211" t="s">
        <v>684</v>
      </c>
      <c r="C973" s="196" t="s">
        <v>1566</v>
      </c>
      <c r="D973" s="197"/>
      <c r="E973" s="198" t="s">
        <v>180</v>
      </c>
      <c r="F973" s="199">
        <v>360</v>
      </c>
      <c r="G973" s="200"/>
      <c r="H973" s="201">
        <f>ROUND(G973*F973,2)</f>
        <v>0</v>
      </c>
      <c r="I973" s="24" t="str">
        <f t="shared" ca="1" si="214"/>
        <v/>
      </c>
      <c r="J973" s="15" t="str">
        <f t="shared" si="218"/>
        <v>B193AType MS1tonne</v>
      </c>
      <c r="K973" s="16">
        <f>MATCH(J973,'Pay Items'!$K$1:$K$647,0)</f>
        <v>309</v>
      </c>
      <c r="L973" s="17" t="str">
        <f t="shared" ca="1" si="215"/>
        <v>F0</v>
      </c>
      <c r="M973" s="17" t="str">
        <f t="shared" ca="1" si="216"/>
        <v>C2</v>
      </c>
      <c r="N973" s="17" t="str">
        <f t="shared" ca="1" si="217"/>
        <v>C2</v>
      </c>
    </row>
    <row r="974" spans="1:14" s="188" customFormat="1" ht="30.2" customHeight="1" x14ac:dyDescent="0.2">
      <c r="A974" s="209" t="s">
        <v>466</v>
      </c>
      <c r="B974" s="203" t="s">
        <v>339</v>
      </c>
      <c r="C974" s="196" t="s">
        <v>352</v>
      </c>
      <c r="D974" s="197"/>
      <c r="E974" s="198"/>
      <c r="F974" s="192" t="s">
        <v>173</v>
      </c>
      <c r="G974" s="193"/>
      <c r="H974" s="193"/>
      <c r="I974" s="24" t="str">
        <f t="shared" ca="1" si="214"/>
        <v>LOCKED</v>
      </c>
      <c r="J974" s="15" t="str">
        <f t="shared" si="218"/>
        <v>B194Tie-ins and Approaches</v>
      </c>
      <c r="K974" s="16">
        <f>MATCH(J974,'Pay Items'!$K$1:$K$647,0)</f>
        <v>311</v>
      </c>
      <c r="L974" s="17" t="str">
        <f t="shared" ca="1" si="215"/>
        <v>G</v>
      </c>
      <c r="M974" s="17" t="str">
        <f t="shared" ca="1" si="216"/>
        <v>C2</v>
      </c>
      <c r="N974" s="17" t="str">
        <f t="shared" ca="1" si="217"/>
        <v>C2</v>
      </c>
    </row>
    <row r="975" spans="1:14" s="188" customFormat="1" ht="30.2" customHeight="1" x14ac:dyDescent="0.2">
      <c r="A975" s="209" t="s">
        <v>1569</v>
      </c>
      <c r="B975" s="211" t="s">
        <v>684</v>
      </c>
      <c r="C975" s="196" t="s">
        <v>1566</v>
      </c>
      <c r="D975" s="197"/>
      <c r="E975" s="198" t="s">
        <v>180</v>
      </c>
      <c r="F975" s="199">
        <v>75</v>
      </c>
      <c r="G975" s="200"/>
      <c r="H975" s="201">
        <f t="shared" ref="H975:H980" si="219">ROUND(G975*F975,2)</f>
        <v>0</v>
      </c>
      <c r="I975" s="24" t="str">
        <f t="shared" ca="1" si="214"/>
        <v/>
      </c>
      <c r="J975" s="15" t="str">
        <f t="shared" si="218"/>
        <v>B195AType MS1tonne</v>
      </c>
      <c r="K975" s="16">
        <f>MATCH(J975,'Pay Items'!$K$1:$K$647,0)</f>
        <v>313</v>
      </c>
      <c r="L975" s="17" t="str">
        <f t="shared" ca="1" si="215"/>
        <v>F0</v>
      </c>
      <c r="M975" s="17" t="str">
        <f t="shared" ca="1" si="216"/>
        <v>C2</v>
      </c>
      <c r="N975" s="17" t="str">
        <f t="shared" ca="1" si="217"/>
        <v>C2</v>
      </c>
    </row>
    <row r="976" spans="1:14" s="249" customFormat="1" ht="30.2" customHeight="1" x14ac:dyDescent="0.2">
      <c r="A976" s="209" t="s">
        <v>472</v>
      </c>
      <c r="B976" s="237" t="s">
        <v>1913</v>
      </c>
      <c r="C976" s="248" t="s">
        <v>99</v>
      </c>
      <c r="D976" s="239" t="s">
        <v>941</v>
      </c>
      <c r="E976" s="240"/>
      <c r="F976" s="244"/>
      <c r="G976" s="245"/>
      <c r="H976" s="243"/>
      <c r="I976" s="24" t="str">
        <f t="shared" ca="1" si="214"/>
        <v>LOCKED</v>
      </c>
      <c r="J976" s="15" t="str">
        <f t="shared" si="218"/>
        <v>B200Planing of PavementCW 3450-R6</v>
      </c>
      <c r="K976" s="16">
        <f>MATCH(J976,'Pay Items'!$K$1:$K$647,0)</f>
        <v>319</v>
      </c>
      <c r="L976" s="17" t="str">
        <f t="shared" ca="1" si="215"/>
        <v>F0</v>
      </c>
      <c r="M976" s="17" t="str">
        <f t="shared" ca="1" si="216"/>
        <v>G</v>
      </c>
      <c r="N976" s="17" t="str">
        <f t="shared" ca="1" si="217"/>
        <v>C2</v>
      </c>
    </row>
    <row r="977" spans="1:14" s="249" customFormat="1" ht="30.2" customHeight="1" x14ac:dyDescent="0.2">
      <c r="A977" s="209" t="s">
        <v>473</v>
      </c>
      <c r="B977" s="256" t="s">
        <v>338</v>
      </c>
      <c r="C977" s="248" t="s">
        <v>984</v>
      </c>
      <c r="D977" s="239" t="s">
        <v>173</v>
      </c>
      <c r="E977" s="240" t="s">
        <v>178</v>
      </c>
      <c r="F977" s="244">
        <v>500</v>
      </c>
      <c r="G977" s="242"/>
      <c r="H977" s="243">
        <f t="shared" ref="H977" si="220">ROUND(G977*F977,2)</f>
        <v>0</v>
      </c>
      <c r="I977" s="24" t="str">
        <f t="shared" ca="1" si="214"/>
        <v/>
      </c>
      <c r="J977" s="15" t="str">
        <f t="shared" si="218"/>
        <v>B2011 - 50 mm Depth (Asphalt)m²</v>
      </c>
      <c r="K977" s="16">
        <f>MATCH(J977,'Pay Items'!$K$1:$K$647,0)</f>
        <v>320</v>
      </c>
      <c r="L977" s="17" t="str">
        <f t="shared" ca="1" si="215"/>
        <v>F0</v>
      </c>
      <c r="M977" s="17" t="str">
        <f t="shared" ca="1" si="216"/>
        <v>C2</v>
      </c>
      <c r="N977" s="17" t="str">
        <f t="shared" ca="1" si="217"/>
        <v>C2</v>
      </c>
    </row>
    <row r="978" spans="1:14" s="188" customFormat="1" ht="30.2" customHeight="1" x14ac:dyDescent="0.2">
      <c r="A978" s="209" t="s">
        <v>557</v>
      </c>
      <c r="B978" s="195" t="s">
        <v>1914</v>
      </c>
      <c r="C978" s="196" t="s">
        <v>1270</v>
      </c>
      <c r="D978" s="197" t="s">
        <v>1400</v>
      </c>
      <c r="E978" s="198"/>
      <c r="F978" s="192" t="s">
        <v>173</v>
      </c>
      <c r="G978" s="193"/>
      <c r="H978" s="193"/>
      <c r="I978" s="24" t="str">
        <f t="shared" ca="1" si="214"/>
        <v>LOCKED</v>
      </c>
      <c r="J978" s="15" t="str">
        <f t="shared" si="218"/>
        <v>B206Supply and Install Pavement Repair FabricCW 3140-R1</v>
      </c>
      <c r="K978" s="16">
        <f>MATCH(J978,'Pay Items'!$K$1:$K$647,0)</f>
        <v>325</v>
      </c>
      <c r="L978" s="17" t="str">
        <f t="shared" ca="1" si="215"/>
        <v>G</v>
      </c>
      <c r="M978" s="17" t="str">
        <f t="shared" ca="1" si="216"/>
        <v>C2</v>
      </c>
      <c r="N978" s="17" t="str">
        <f t="shared" ca="1" si="217"/>
        <v>C2</v>
      </c>
    </row>
    <row r="979" spans="1:14" s="188" customFormat="1" ht="30.2" customHeight="1" x14ac:dyDescent="0.2">
      <c r="A979" s="209" t="s">
        <v>1266</v>
      </c>
      <c r="B979" s="203" t="s">
        <v>338</v>
      </c>
      <c r="C979" s="196" t="s">
        <v>1268</v>
      </c>
      <c r="D979" s="197"/>
      <c r="E979" s="198" t="s">
        <v>178</v>
      </c>
      <c r="F979" s="212">
        <v>300</v>
      </c>
      <c r="G979" s="200"/>
      <c r="H979" s="201">
        <f t="shared" si="219"/>
        <v>0</v>
      </c>
      <c r="I979" s="24" t="str">
        <f t="shared" ca="1" si="214"/>
        <v/>
      </c>
      <c r="J979" s="15" t="str">
        <f t="shared" si="218"/>
        <v>B206AType Am²</v>
      </c>
      <c r="K979" s="16">
        <f>MATCH(J979,'Pay Items'!$K$1:$K$647,0)</f>
        <v>326</v>
      </c>
      <c r="L979" s="17" t="str">
        <f t="shared" ca="1" si="215"/>
        <v>F0</v>
      </c>
      <c r="M979" s="17" t="str">
        <f t="shared" ca="1" si="216"/>
        <v>C2</v>
      </c>
      <c r="N979" s="17" t="str">
        <f t="shared" ca="1" si="217"/>
        <v>C2</v>
      </c>
    </row>
    <row r="980" spans="1:14" s="188" customFormat="1" ht="30.2" customHeight="1" x14ac:dyDescent="0.2">
      <c r="A980" s="209" t="s">
        <v>857</v>
      </c>
      <c r="B980" s="195" t="s">
        <v>1915</v>
      </c>
      <c r="C980" s="196" t="s">
        <v>891</v>
      </c>
      <c r="D980" s="197" t="s">
        <v>942</v>
      </c>
      <c r="E980" s="198" t="s">
        <v>181</v>
      </c>
      <c r="F980" s="212">
        <v>6</v>
      </c>
      <c r="G980" s="200"/>
      <c r="H980" s="201">
        <f t="shared" si="219"/>
        <v>0</v>
      </c>
      <c r="I980" s="24" t="str">
        <f t="shared" ca="1" si="214"/>
        <v/>
      </c>
      <c r="J980" s="15" t="str">
        <f t="shared" si="218"/>
        <v>B219Detectable Warning Surface TilesCW 3326-R3each</v>
      </c>
      <c r="K980" s="16">
        <f>MATCH(J980,'Pay Items'!$K$1:$K$647,0)</f>
        <v>331</v>
      </c>
      <c r="L980" s="17" t="str">
        <f t="shared" ca="1" si="215"/>
        <v>F0</v>
      </c>
      <c r="M980" s="17" t="str">
        <f t="shared" ca="1" si="216"/>
        <v>C2</v>
      </c>
      <c r="N980" s="17" t="str">
        <f t="shared" ca="1" si="217"/>
        <v>C2</v>
      </c>
    </row>
    <row r="981" spans="1:14" s="188" customFormat="1" ht="30.2" customHeight="1" x14ac:dyDescent="0.2">
      <c r="A981" s="182"/>
      <c r="B981" s="213"/>
      <c r="C981" s="206" t="s">
        <v>199</v>
      </c>
      <c r="D981" s="207"/>
      <c r="E981" s="214"/>
      <c r="F981" s="192" t="s">
        <v>173</v>
      </c>
      <c r="G981" s="193"/>
      <c r="H981" s="193"/>
      <c r="I981" s="24" t="str">
        <f t="shared" ca="1" si="214"/>
        <v>LOCKED</v>
      </c>
      <c r="J981" s="15" t="str">
        <f t="shared" si="218"/>
        <v>JOINT AND CRACK SEALING</v>
      </c>
      <c r="K981" s="16">
        <f>MATCH(J981,'Pay Items'!$K$1:$K$647,0)</f>
        <v>434</v>
      </c>
      <c r="L981" s="17" t="str">
        <f t="shared" ca="1" si="215"/>
        <v>G</v>
      </c>
      <c r="M981" s="17" t="str">
        <f t="shared" ca="1" si="216"/>
        <v>C2</v>
      </c>
      <c r="N981" s="17" t="str">
        <f t="shared" ca="1" si="217"/>
        <v>C2</v>
      </c>
    </row>
    <row r="982" spans="1:14" s="188" customFormat="1" ht="30.2" customHeight="1" x14ac:dyDescent="0.2">
      <c r="A982" s="194" t="s">
        <v>533</v>
      </c>
      <c r="B982" s="195" t="s">
        <v>1916</v>
      </c>
      <c r="C982" s="196" t="s">
        <v>98</v>
      </c>
      <c r="D982" s="197" t="s">
        <v>718</v>
      </c>
      <c r="E982" s="198" t="s">
        <v>182</v>
      </c>
      <c r="F982" s="212">
        <v>400</v>
      </c>
      <c r="G982" s="200"/>
      <c r="H982" s="201">
        <f>ROUND(G982*F982,2)</f>
        <v>0</v>
      </c>
      <c r="I982" s="24" t="str">
        <f t="shared" ca="1" si="214"/>
        <v/>
      </c>
      <c r="J982" s="15" t="str">
        <f t="shared" si="218"/>
        <v>D006Reflective Crack MaintenanceCW 3250-R7m</v>
      </c>
      <c r="K982" s="16">
        <f>MATCH(J982,'Pay Items'!$K$1:$K$647,0)</f>
        <v>440</v>
      </c>
      <c r="L982" s="17" t="str">
        <f t="shared" ca="1" si="215"/>
        <v>F0</v>
      </c>
      <c r="M982" s="17" t="str">
        <f t="shared" ca="1" si="216"/>
        <v>C2</v>
      </c>
      <c r="N982" s="17" t="str">
        <f t="shared" ca="1" si="217"/>
        <v>C2</v>
      </c>
    </row>
    <row r="983" spans="1:14" s="188" customFormat="1" ht="39.950000000000003" customHeight="1" x14ac:dyDescent="0.2">
      <c r="A983" s="182"/>
      <c r="B983" s="213"/>
      <c r="C983" s="206" t="s">
        <v>200</v>
      </c>
      <c r="D983" s="207"/>
      <c r="E983" s="214"/>
      <c r="F983" s="192" t="s">
        <v>173</v>
      </c>
      <c r="G983" s="193"/>
      <c r="H983" s="193"/>
      <c r="I983" s="24" t="str">
        <f t="shared" ca="1" si="214"/>
        <v>LOCKED</v>
      </c>
      <c r="J983" s="15" t="str">
        <f t="shared" si="218"/>
        <v>ASSOCIATED DRAINAGE AND UNDERGROUND WORKS</v>
      </c>
      <c r="K983" s="16">
        <f>MATCH(J983,'Pay Items'!$K$1:$K$647,0)</f>
        <v>442</v>
      </c>
      <c r="L983" s="17" t="str">
        <f t="shared" ca="1" si="215"/>
        <v>G</v>
      </c>
      <c r="M983" s="17" t="str">
        <f t="shared" ca="1" si="216"/>
        <v>C2</v>
      </c>
      <c r="N983" s="17" t="str">
        <f t="shared" ca="1" si="217"/>
        <v>C2</v>
      </c>
    </row>
    <row r="984" spans="1:14" s="188" customFormat="1" ht="30.2" customHeight="1" x14ac:dyDescent="0.2">
      <c r="A984" s="194" t="s">
        <v>224</v>
      </c>
      <c r="B984" s="195" t="s">
        <v>1917</v>
      </c>
      <c r="C984" s="196" t="s">
        <v>402</v>
      </c>
      <c r="D984" s="197" t="s">
        <v>2145</v>
      </c>
      <c r="E984" s="198"/>
      <c r="F984" s="192" t="s">
        <v>173</v>
      </c>
      <c r="G984" s="193"/>
      <c r="H984" s="193"/>
      <c r="I984" s="24" t="str">
        <f t="shared" ca="1" si="214"/>
        <v>LOCKED</v>
      </c>
      <c r="J984" s="15" t="str">
        <f t="shared" si="218"/>
        <v>E003Catch BasinCW 2130-R12, E17</v>
      </c>
      <c r="K984" s="16" t="e">
        <f>MATCH(J984,'Pay Items'!$K$1:$K$647,0)</f>
        <v>#N/A</v>
      </c>
      <c r="L984" s="17" t="str">
        <f t="shared" ca="1" si="215"/>
        <v>G</v>
      </c>
      <c r="M984" s="17" t="str">
        <f t="shared" ca="1" si="216"/>
        <v>C2</v>
      </c>
      <c r="N984" s="17" t="str">
        <f t="shared" ca="1" si="217"/>
        <v>C2</v>
      </c>
    </row>
    <row r="985" spans="1:14" s="188" customFormat="1" ht="30.2" customHeight="1" x14ac:dyDescent="0.2">
      <c r="A985" s="194" t="s">
        <v>990</v>
      </c>
      <c r="B985" s="203" t="s">
        <v>338</v>
      </c>
      <c r="C985" s="196" t="s">
        <v>965</v>
      </c>
      <c r="D985" s="197"/>
      <c r="E985" s="198" t="s">
        <v>181</v>
      </c>
      <c r="F985" s="212">
        <v>3</v>
      </c>
      <c r="G985" s="200"/>
      <c r="H985" s="201">
        <f>ROUND(G985*F985,2)</f>
        <v>0</v>
      </c>
      <c r="I985" s="24" t="str">
        <f t="shared" ca="1" si="214"/>
        <v/>
      </c>
      <c r="J985" s="15" t="str">
        <f t="shared" si="218"/>
        <v>E004ASD-024, 1800 mm deepeach</v>
      </c>
      <c r="K985" s="16">
        <f>MATCH(J985,'Pay Items'!$K$1:$K$647,0)</f>
        <v>445</v>
      </c>
      <c r="L985" s="17" t="str">
        <f t="shared" ca="1" si="215"/>
        <v>F0</v>
      </c>
      <c r="M985" s="17" t="str">
        <f t="shared" ca="1" si="216"/>
        <v>C2</v>
      </c>
      <c r="N985" s="17" t="str">
        <f t="shared" ca="1" si="217"/>
        <v>C2</v>
      </c>
    </row>
    <row r="986" spans="1:14" s="188" customFormat="1" ht="30.2" customHeight="1" x14ac:dyDescent="0.2">
      <c r="A986" s="194" t="s">
        <v>229</v>
      </c>
      <c r="B986" s="195" t="s">
        <v>2127</v>
      </c>
      <c r="C986" s="196" t="s">
        <v>407</v>
      </c>
      <c r="D986" s="197" t="s">
        <v>11</v>
      </c>
      <c r="E986" s="198"/>
      <c r="F986" s="192" t="s">
        <v>173</v>
      </c>
      <c r="G986" s="193"/>
      <c r="H986" s="193"/>
      <c r="I986" s="24" t="str">
        <f t="shared" ca="1" si="214"/>
        <v>LOCKED</v>
      </c>
      <c r="J986" s="15" t="str">
        <f t="shared" si="218"/>
        <v>E008Sewer ServiceCW 2130-R12</v>
      </c>
      <c r="K986" s="16">
        <f>MATCH(J986,'Pay Items'!$K$1:$K$647,0)</f>
        <v>455</v>
      </c>
      <c r="L986" s="17" t="str">
        <f t="shared" ca="1" si="215"/>
        <v>G</v>
      </c>
      <c r="M986" s="17" t="str">
        <f t="shared" ca="1" si="216"/>
        <v>C2</v>
      </c>
      <c r="N986" s="17" t="str">
        <f t="shared" ca="1" si="217"/>
        <v>C2</v>
      </c>
    </row>
    <row r="987" spans="1:14" s="188" customFormat="1" ht="30.2" customHeight="1" x14ac:dyDescent="0.2">
      <c r="A987" s="194" t="s">
        <v>53</v>
      </c>
      <c r="B987" s="203" t="s">
        <v>338</v>
      </c>
      <c r="C987" s="196" t="s">
        <v>1633</v>
      </c>
      <c r="D987" s="197"/>
      <c r="E987" s="198"/>
      <c r="F987" s="192" t="s">
        <v>173</v>
      </c>
      <c r="G987" s="193"/>
      <c r="H987" s="193"/>
      <c r="I987" s="24" t="str">
        <f t="shared" ca="1" si="214"/>
        <v>LOCKED</v>
      </c>
      <c r="J987" s="15" t="str">
        <f t="shared" si="218"/>
        <v>E009250 mm, PVC</v>
      </c>
      <c r="K987" s="16" t="e">
        <f>MATCH(J987,'Pay Items'!$K$1:$K$647,0)</f>
        <v>#N/A</v>
      </c>
      <c r="L987" s="17" t="str">
        <f t="shared" ca="1" si="215"/>
        <v>G</v>
      </c>
      <c r="M987" s="17" t="str">
        <f t="shared" ca="1" si="216"/>
        <v>C2</v>
      </c>
      <c r="N987" s="17" t="str">
        <f t="shared" ca="1" si="217"/>
        <v>C2</v>
      </c>
    </row>
    <row r="988" spans="1:14" s="188" customFormat="1" ht="39.950000000000003" customHeight="1" x14ac:dyDescent="0.2">
      <c r="A988" s="194" t="s">
        <v>54</v>
      </c>
      <c r="B988" s="211" t="s">
        <v>684</v>
      </c>
      <c r="C988" s="196" t="s">
        <v>1634</v>
      </c>
      <c r="D988" s="197"/>
      <c r="E988" s="198" t="s">
        <v>182</v>
      </c>
      <c r="F988" s="212">
        <v>25</v>
      </c>
      <c r="G988" s="200"/>
      <c r="H988" s="201">
        <f>ROUND(G988*F988,2)</f>
        <v>0</v>
      </c>
      <c r="I988" s="24" t="str">
        <f t="shared" ca="1" si="214"/>
        <v/>
      </c>
      <c r="J988" s="15" t="str">
        <f t="shared" si="218"/>
        <v>E010In a Trench, Class B Sand Bedding, Class 3 Backfillm</v>
      </c>
      <c r="K988" s="16" t="e">
        <f>MATCH(J988,'Pay Items'!$K$1:$K$647,0)</f>
        <v>#N/A</v>
      </c>
      <c r="L988" s="17" t="str">
        <f t="shared" ca="1" si="215"/>
        <v>F0</v>
      </c>
      <c r="M988" s="17" t="str">
        <f t="shared" ca="1" si="216"/>
        <v>C2</v>
      </c>
      <c r="N988" s="17" t="str">
        <f t="shared" ca="1" si="217"/>
        <v>C2</v>
      </c>
    </row>
    <row r="989" spans="1:14" s="188" customFormat="1" ht="30.2" customHeight="1" x14ac:dyDescent="0.2">
      <c r="A989" s="194" t="s">
        <v>67</v>
      </c>
      <c r="B989" s="195" t="s">
        <v>1918</v>
      </c>
      <c r="C989" s="215" t="s">
        <v>1040</v>
      </c>
      <c r="D989" s="216" t="s">
        <v>1041</v>
      </c>
      <c r="E989" s="198"/>
      <c r="F989" s="192" t="s">
        <v>173</v>
      </c>
      <c r="G989" s="193"/>
      <c r="H989" s="193"/>
      <c r="I989" s="24" t="str">
        <f t="shared" ca="1" si="214"/>
        <v>LOCKED</v>
      </c>
      <c r="J989" s="15" t="str">
        <f t="shared" si="218"/>
        <v>E023Frames &amp; CoversCW 3210-R8</v>
      </c>
      <c r="K989" s="16">
        <f>MATCH(J989,'Pay Items'!$K$1:$K$647,0)</f>
        <v>509</v>
      </c>
      <c r="L989" s="17" t="str">
        <f t="shared" ca="1" si="215"/>
        <v>G</v>
      </c>
      <c r="M989" s="17" t="str">
        <f t="shared" ca="1" si="216"/>
        <v>C2</v>
      </c>
      <c r="N989" s="17" t="str">
        <f t="shared" ca="1" si="217"/>
        <v>C2</v>
      </c>
    </row>
    <row r="990" spans="1:14" s="188" customFormat="1" ht="39.950000000000003" customHeight="1" x14ac:dyDescent="0.2">
      <c r="A990" s="194" t="s">
        <v>68</v>
      </c>
      <c r="B990" s="203" t="s">
        <v>338</v>
      </c>
      <c r="C990" s="217" t="s">
        <v>1191</v>
      </c>
      <c r="D990" s="197"/>
      <c r="E990" s="198" t="s">
        <v>181</v>
      </c>
      <c r="F990" s="212">
        <v>4</v>
      </c>
      <c r="G990" s="200"/>
      <c r="H990" s="201">
        <f t="shared" ref="H990:H992" si="221">ROUND(G990*F990,2)</f>
        <v>0</v>
      </c>
      <c r="I990" s="24" t="str">
        <f t="shared" ca="1" si="214"/>
        <v/>
      </c>
      <c r="J990" s="15" t="str">
        <f t="shared" si="218"/>
        <v>E024AP-006 - Standard Frame for Manhole and Catch Basineach</v>
      </c>
      <c r="K990" s="16">
        <f>MATCH(J990,'Pay Items'!$K$1:$K$647,0)</f>
        <v>510</v>
      </c>
      <c r="L990" s="17" t="str">
        <f t="shared" ca="1" si="215"/>
        <v>F0</v>
      </c>
      <c r="M990" s="17" t="str">
        <f t="shared" ca="1" si="216"/>
        <v>C2</v>
      </c>
      <c r="N990" s="17" t="str">
        <f t="shared" ca="1" si="217"/>
        <v>C2</v>
      </c>
    </row>
    <row r="991" spans="1:14" s="188" customFormat="1" ht="39.950000000000003" customHeight="1" x14ac:dyDescent="0.2">
      <c r="A991" s="194" t="s">
        <v>69</v>
      </c>
      <c r="B991" s="203" t="s">
        <v>339</v>
      </c>
      <c r="C991" s="217" t="s">
        <v>1192</v>
      </c>
      <c r="D991" s="197"/>
      <c r="E991" s="198" t="s">
        <v>181</v>
      </c>
      <c r="F991" s="212">
        <v>3</v>
      </c>
      <c r="G991" s="200"/>
      <c r="H991" s="201">
        <f t="shared" si="221"/>
        <v>0</v>
      </c>
      <c r="I991" s="24" t="str">
        <f t="shared" ca="1" si="214"/>
        <v/>
      </c>
      <c r="J991" s="15" t="str">
        <f t="shared" si="218"/>
        <v>E025AP-007 - Standard Solid Cover for Standard Frameeach</v>
      </c>
      <c r="K991" s="16">
        <f>MATCH(J991,'Pay Items'!$K$1:$K$647,0)</f>
        <v>511</v>
      </c>
      <c r="L991" s="17" t="str">
        <f t="shared" ca="1" si="215"/>
        <v>F0</v>
      </c>
      <c r="M991" s="17" t="str">
        <f t="shared" ca="1" si="216"/>
        <v>C2</v>
      </c>
      <c r="N991" s="17" t="str">
        <f t="shared" ca="1" si="217"/>
        <v>C2</v>
      </c>
    </row>
    <row r="992" spans="1:14" s="249" customFormat="1" ht="44.1" customHeight="1" x14ac:dyDescent="0.2">
      <c r="A992" s="194" t="s">
        <v>70</v>
      </c>
      <c r="B992" s="353" t="s">
        <v>340</v>
      </c>
      <c r="C992" s="354" t="s">
        <v>1193</v>
      </c>
      <c r="D992" s="343"/>
      <c r="E992" s="344" t="s">
        <v>181</v>
      </c>
      <c r="F992" s="355">
        <v>1</v>
      </c>
      <c r="G992" s="356"/>
      <c r="H992" s="357">
        <f t="shared" si="221"/>
        <v>0</v>
      </c>
      <c r="I992" s="24" t="str">
        <f t="shared" ca="1" si="214"/>
        <v/>
      </c>
      <c r="J992" s="15" t="str">
        <f t="shared" si="218"/>
        <v>E026AP-008 - Standard Grated Cover for Standard Frameeach</v>
      </c>
      <c r="K992" s="16">
        <f>MATCH(J992,'Pay Items'!$K$1:$K$647,0)</f>
        <v>512</v>
      </c>
      <c r="L992" s="17" t="str">
        <f t="shared" ca="1" si="215"/>
        <v>F0</v>
      </c>
      <c r="M992" s="17" t="str">
        <f t="shared" ca="1" si="216"/>
        <v>C2</v>
      </c>
      <c r="N992" s="17" t="str">
        <f t="shared" ca="1" si="217"/>
        <v>C2</v>
      </c>
    </row>
    <row r="993" spans="1:14" s="249" customFormat="1" ht="41.25" customHeight="1" x14ac:dyDescent="0.2">
      <c r="A993" s="194" t="s">
        <v>73</v>
      </c>
      <c r="B993" s="269" t="s">
        <v>341</v>
      </c>
      <c r="C993" s="100" t="s">
        <v>1196</v>
      </c>
      <c r="D993" s="270" t="s">
        <v>591</v>
      </c>
      <c r="E993" s="271" t="s">
        <v>181</v>
      </c>
      <c r="F993" s="274">
        <v>2</v>
      </c>
      <c r="G993" s="272"/>
      <c r="H993" s="273">
        <f>ROUND(G993*F993,2)</f>
        <v>0</v>
      </c>
      <c r="I993" s="24" t="str">
        <f t="shared" ca="1" si="214"/>
        <v/>
      </c>
      <c r="J993" s="15" t="str">
        <f t="shared" si="218"/>
        <v>E031AP-015 - Mountable Curb and Gutter Frameeach</v>
      </c>
      <c r="K993" s="16">
        <f>MATCH(J993,'Pay Items'!$K$1:$K$647,0)</f>
        <v>516</v>
      </c>
      <c r="L993" s="17" t="str">
        <f t="shared" ca="1" si="215"/>
        <v>F0</v>
      </c>
      <c r="M993" s="17" t="str">
        <f t="shared" ca="1" si="216"/>
        <v>C2</v>
      </c>
      <c r="N993" s="17" t="str">
        <f t="shared" ca="1" si="217"/>
        <v>C2</v>
      </c>
    </row>
    <row r="994" spans="1:14" s="249" customFormat="1" ht="40.700000000000003" customHeight="1" x14ac:dyDescent="0.2">
      <c r="A994" s="222" t="s">
        <v>1035</v>
      </c>
      <c r="B994" s="358" t="s">
        <v>342</v>
      </c>
      <c r="C994" s="359" t="s">
        <v>1049</v>
      </c>
      <c r="D994" s="360" t="s">
        <v>591</v>
      </c>
      <c r="E994" s="361" t="s">
        <v>181</v>
      </c>
      <c r="F994" s="362">
        <v>2</v>
      </c>
      <c r="G994" s="363"/>
      <c r="H994" s="364">
        <f>ROUND(G994*F994,2)</f>
        <v>0</v>
      </c>
      <c r="I994" s="24" t="str">
        <f t="shared" ca="1" si="214"/>
        <v/>
      </c>
      <c r="J994" s="15" t="str">
        <f t="shared" si="218"/>
        <v>E031AAP-016 - Mountable Curb and Gutter Covereach</v>
      </c>
      <c r="K994" s="16">
        <f>MATCH(J994,'Pay Items'!$K$1:$K$647,0)</f>
        <v>517</v>
      </c>
      <c r="L994" s="17" t="str">
        <f t="shared" ca="1" si="215"/>
        <v>F0</v>
      </c>
      <c r="M994" s="17" t="str">
        <f t="shared" ca="1" si="216"/>
        <v>C2</v>
      </c>
      <c r="N994" s="17" t="str">
        <f t="shared" ca="1" si="217"/>
        <v>C2</v>
      </c>
    </row>
    <row r="995" spans="1:14" s="188" customFormat="1" ht="30.2" customHeight="1" x14ac:dyDescent="0.2">
      <c r="A995" s="194" t="s">
        <v>74</v>
      </c>
      <c r="B995" s="195" t="s">
        <v>2128</v>
      </c>
      <c r="C995" s="218" t="s">
        <v>409</v>
      </c>
      <c r="D995" s="197" t="s">
        <v>11</v>
      </c>
      <c r="E995" s="198"/>
      <c r="F995" s="192" t="s">
        <v>173</v>
      </c>
      <c r="G995" s="193"/>
      <c r="H995" s="193"/>
      <c r="I995" s="24" t="str">
        <f t="shared" ca="1" si="214"/>
        <v>LOCKED</v>
      </c>
      <c r="J995" s="15" t="str">
        <f t="shared" si="218"/>
        <v>E032Connecting to Existing ManholeCW 2130-R12</v>
      </c>
      <c r="K995" s="16">
        <f>MATCH(J995,'Pay Items'!$K$1:$K$647,0)</f>
        <v>522</v>
      </c>
      <c r="L995" s="17" t="str">
        <f t="shared" ca="1" si="215"/>
        <v>G</v>
      </c>
      <c r="M995" s="17" t="str">
        <f t="shared" ca="1" si="216"/>
        <v>C2</v>
      </c>
      <c r="N995" s="17" t="str">
        <f t="shared" ca="1" si="217"/>
        <v>C2</v>
      </c>
    </row>
    <row r="996" spans="1:14" s="188" customFormat="1" ht="30.2" customHeight="1" x14ac:dyDescent="0.2">
      <c r="A996" s="194" t="s">
        <v>75</v>
      </c>
      <c r="B996" s="203" t="s">
        <v>338</v>
      </c>
      <c r="C996" s="218" t="s">
        <v>971</v>
      </c>
      <c r="D996" s="197"/>
      <c r="E996" s="198" t="s">
        <v>181</v>
      </c>
      <c r="F996" s="212">
        <v>1</v>
      </c>
      <c r="G996" s="200"/>
      <c r="H996" s="201">
        <f>ROUND(G996*F996,2)</f>
        <v>0</v>
      </c>
      <c r="I996" s="24" t="str">
        <f t="shared" ca="1" si="214"/>
        <v/>
      </c>
      <c r="J996" s="15" t="str">
        <f t="shared" si="218"/>
        <v>E033250 mm Catch Basin Leadeach</v>
      </c>
      <c r="K996" s="16">
        <f>MATCH(J996,'Pay Items'!$K$1:$K$647,0)</f>
        <v>525</v>
      </c>
      <c r="L996" s="17" t="str">
        <f t="shared" ca="1" si="215"/>
        <v>F0</v>
      </c>
      <c r="M996" s="17" t="str">
        <f t="shared" ca="1" si="216"/>
        <v>C2</v>
      </c>
      <c r="N996" s="17" t="str">
        <f t="shared" ca="1" si="217"/>
        <v>C2</v>
      </c>
    </row>
    <row r="997" spans="1:14" s="188" customFormat="1" ht="30.2" customHeight="1" x14ac:dyDescent="0.2">
      <c r="A997" s="194" t="s">
        <v>76</v>
      </c>
      <c r="B997" s="195" t="s">
        <v>1919</v>
      </c>
      <c r="C997" s="218" t="s">
        <v>410</v>
      </c>
      <c r="D997" s="197" t="s">
        <v>11</v>
      </c>
      <c r="E997" s="198"/>
      <c r="F997" s="192" t="s">
        <v>173</v>
      </c>
      <c r="G997" s="193"/>
      <c r="H997" s="193"/>
      <c r="I997" s="24" t="str">
        <f t="shared" ca="1" si="214"/>
        <v>LOCKED</v>
      </c>
      <c r="J997" s="15" t="str">
        <f t="shared" si="218"/>
        <v>E034Connecting to Existing Catch BasinCW 2130-R12</v>
      </c>
      <c r="K997" s="16">
        <f>MATCH(J997,'Pay Items'!$K$1:$K$647,0)</f>
        <v>526</v>
      </c>
      <c r="L997" s="17" t="str">
        <f t="shared" ca="1" si="215"/>
        <v>G</v>
      </c>
      <c r="M997" s="17" t="str">
        <f t="shared" ca="1" si="216"/>
        <v>C2</v>
      </c>
      <c r="N997" s="17" t="str">
        <f t="shared" ca="1" si="217"/>
        <v>C2</v>
      </c>
    </row>
    <row r="998" spans="1:14" s="188" customFormat="1" ht="30.2" customHeight="1" x14ac:dyDescent="0.2">
      <c r="A998" s="194" t="s">
        <v>77</v>
      </c>
      <c r="B998" s="203" t="s">
        <v>338</v>
      </c>
      <c r="C998" s="218" t="s">
        <v>973</v>
      </c>
      <c r="D998" s="197"/>
      <c r="E998" s="198" t="s">
        <v>181</v>
      </c>
      <c r="F998" s="212">
        <v>3</v>
      </c>
      <c r="G998" s="200"/>
      <c r="H998" s="201">
        <f>ROUND(G998*F998,2)</f>
        <v>0</v>
      </c>
      <c r="I998" s="24" t="str">
        <f t="shared" ca="1" si="214"/>
        <v/>
      </c>
      <c r="J998" s="15" t="str">
        <f t="shared" si="218"/>
        <v>E035250 mm Drainage Connection Pipeeach</v>
      </c>
      <c r="K998" s="16">
        <f>MATCH(J998,'Pay Items'!$K$1:$K$647,0)</f>
        <v>529</v>
      </c>
      <c r="L998" s="17" t="str">
        <f t="shared" ca="1" si="215"/>
        <v>F0</v>
      </c>
      <c r="M998" s="17" t="str">
        <f t="shared" ca="1" si="216"/>
        <v>C2</v>
      </c>
      <c r="N998" s="17" t="str">
        <f t="shared" ca="1" si="217"/>
        <v>C2</v>
      </c>
    </row>
    <row r="999" spans="1:14" s="188" customFormat="1" ht="30.2" customHeight="1" x14ac:dyDescent="0.2">
      <c r="A999" s="194" t="s">
        <v>417</v>
      </c>
      <c r="B999" s="195" t="s">
        <v>1920</v>
      </c>
      <c r="C999" s="196" t="s">
        <v>678</v>
      </c>
      <c r="D999" s="197" t="s">
        <v>11</v>
      </c>
      <c r="E999" s="198" t="s">
        <v>181</v>
      </c>
      <c r="F999" s="212">
        <v>3</v>
      </c>
      <c r="G999" s="200"/>
      <c r="H999" s="201">
        <f t="shared" ref="H999:H1002" si="222">ROUND(G999*F999,2)</f>
        <v>0</v>
      </c>
      <c r="I999" s="24" t="str">
        <f t="shared" ca="1" si="214"/>
        <v/>
      </c>
      <c r="J999" s="15" t="str">
        <f t="shared" si="218"/>
        <v>E046Removal of Existing Catch BasinsCW 2130-R12each</v>
      </c>
      <c r="K999" s="16">
        <f>MATCH(J999,'Pay Items'!$K$1:$K$647,0)</f>
        <v>550</v>
      </c>
      <c r="L999" s="17" t="str">
        <f t="shared" ca="1" si="215"/>
        <v>F0</v>
      </c>
      <c r="M999" s="17" t="str">
        <f t="shared" ca="1" si="216"/>
        <v>C2</v>
      </c>
      <c r="N999" s="17" t="str">
        <f t="shared" ca="1" si="217"/>
        <v>C2</v>
      </c>
    </row>
    <row r="1000" spans="1:14" s="188" customFormat="1" ht="30.2" customHeight="1" x14ac:dyDescent="0.2">
      <c r="A1000" s="194" t="s">
        <v>419</v>
      </c>
      <c r="B1000" s="195" t="s">
        <v>1921</v>
      </c>
      <c r="C1000" s="196" t="s">
        <v>413</v>
      </c>
      <c r="D1000" s="197" t="s">
        <v>11</v>
      </c>
      <c r="E1000" s="198" t="s">
        <v>181</v>
      </c>
      <c r="F1000" s="212">
        <v>2</v>
      </c>
      <c r="G1000" s="200"/>
      <c r="H1000" s="201">
        <f t="shared" si="222"/>
        <v>0</v>
      </c>
      <c r="I1000" s="24" t="str">
        <f t="shared" ca="1" si="214"/>
        <v/>
      </c>
      <c r="J1000" s="15" t="str">
        <f t="shared" si="218"/>
        <v>E047Removal of Existing Catch PitCW 2130-R12each</v>
      </c>
      <c r="K1000" s="16">
        <f>MATCH(J1000,'Pay Items'!$K$1:$K$647,0)</f>
        <v>551</v>
      </c>
      <c r="L1000" s="17" t="str">
        <f t="shared" ca="1" si="215"/>
        <v>F0</v>
      </c>
      <c r="M1000" s="17" t="str">
        <f t="shared" ca="1" si="216"/>
        <v>C2</v>
      </c>
      <c r="N1000" s="17" t="str">
        <f t="shared" ca="1" si="217"/>
        <v>C2</v>
      </c>
    </row>
    <row r="1001" spans="1:14" s="188" customFormat="1" ht="47.25" customHeight="1" x14ac:dyDescent="0.2">
      <c r="A1001" s="194" t="s">
        <v>591</v>
      </c>
      <c r="B1001" s="237" t="s">
        <v>2129</v>
      </c>
      <c r="C1001" s="238" t="s">
        <v>1680</v>
      </c>
      <c r="D1001" s="239" t="s">
        <v>11</v>
      </c>
      <c r="E1001" s="240" t="s">
        <v>181</v>
      </c>
      <c r="F1001" s="241">
        <v>3</v>
      </c>
      <c r="G1001" s="242"/>
      <c r="H1001" s="243">
        <f t="shared" si="222"/>
        <v>0</v>
      </c>
      <c r="I1001" s="24" t="str">
        <f t="shared" ca="1" si="214"/>
        <v/>
      </c>
      <c r="J1001" s="15" t="str">
        <f t="shared" si="218"/>
        <v>Plugging Existing Sewers and Sewer Services Smaller Than 300 MillimetresCW 2130-R12each</v>
      </c>
      <c r="K1001" s="16" t="e">
        <f>MATCH(J1001,'Pay Items'!$K$1:$K$647,0)</f>
        <v>#N/A</v>
      </c>
      <c r="L1001" s="17" t="str">
        <f t="shared" ca="1" si="215"/>
        <v>F0</v>
      </c>
      <c r="M1001" s="17" t="str">
        <f t="shared" ca="1" si="216"/>
        <v>C2</v>
      </c>
      <c r="N1001" s="17" t="str">
        <f t="shared" ca="1" si="217"/>
        <v>C2</v>
      </c>
    </row>
    <row r="1002" spans="1:14" s="188" customFormat="1" ht="30" customHeight="1" x14ac:dyDescent="0.2">
      <c r="A1002" s="194" t="s">
        <v>0</v>
      </c>
      <c r="B1002" s="195" t="s">
        <v>2130</v>
      </c>
      <c r="C1002" s="196" t="s">
        <v>1</v>
      </c>
      <c r="D1002" s="197" t="s">
        <v>1562</v>
      </c>
      <c r="E1002" s="198" t="s">
        <v>181</v>
      </c>
      <c r="F1002" s="212">
        <v>3</v>
      </c>
      <c r="G1002" s="200"/>
      <c r="H1002" s="201">
        <f t="shared" si="222"/>
        <v>0</v>
      </c>
      <c r="I1002" s="24" t="str">
        <f t="shared" ca="1" si="214"/>
        <v/>
      </c>
      <c r="J1002" s="15" t="str">
        <f t="shared" si="218"/>
        <v>E050ACatch Basin CleaningCW 2140-R5each</v>
      </c>
      <c r="K1002" s="16">
        <f>MATCH(J1002,'Pay Items'!$K$1:$K$647,0)</f>
        <v>555</v>
      </c>
      <c r="L1002" s="17" t="str">
        <f t="shared" ca="1" si="215"/>
        <v>F0</v>
      </c>
      <c r="M1002" s="17" t="str">
        <f t="shared" ca="1" si="216"/>
        <v>C2</v>
      </c>
      <c r="N1002" s="17" t="str">
        <f t="shared" ca="1" si="217"/>
        <v>C2</v>
      </c>
    </row>
    <row r="1003" spans="1:14" s="188" customFormat="1" ht="30.2" customHeight="1" x14ac:dyDescent="0.2">
      <c r="A1003" s="182"/>
      <c r="B1003" s="219"/>
      <c r="C1003" s="206" t="s">
        <v>201</v>
      </c>
      <c r="D1003" s="207"/>
      <c r="E1003" s="214"/>
      <c r="F1003" s="192" t="s">
        <v>173</v>
      </c>
      <c r="G1003" s="193"/>
      <c r="H1003" s="193"/>
      <c r="I1003" s="24" t="str">
        <f t="shared" ca="1" si="214"/>
        <v>LOCKED</v>
      </c>
      <c r="J1003" s="15" t="str">
        <f t="shared" si="218"/>
        <v>ADJUSTMENTS</v>
      </c>
      <c r="K1003" s="16">
        <f>MATCH(J1003,'Pay Items'!$K$1:$K$647,0)</f>
        <v>587</v>
      </c>
      <c r="L1003" s="17" t="str">
        <f t="shared" ca="1" si="215"/>
        <v>G</v>
      </c>
      <c r="M1003" s="17" t="str">
        <f t="shared" ca="1" si="216"/>
        <v>C2</v>
      </c>
      <c r="N1003" s="17" t="str">
        <f t="shared" ca="1" si="217"/>
        <v>C2</v>
      </c>
    </row>
    <row r="1004" spans="1:14" s="188" customFormat="1" ht="39.950000000000003" customHeight="1" x14ac:dyDescent="0.2">
      <c r="A1004" s="194" t="s">
        <v>230</v>
      </c>
      <c r="B1004" s="195" t="s">
        <v>1922</v>
      </c>
      <c r="C1004" s="217" t="s">
        <v>1042</v>
      </c>
      <c r="D1004" s="216" t="s">
        <v>1041</v>
      </c>
      <c r="E1004" s="198" t="s">
        <v>181</v>
      </c>
      <c r="F1004" s="212">
        <v>6</v>
      </c>
      <c r="G1004" s="200"/>
      <c r="H1004" s="201">
        <f>ROUND(G1004*F1004,2)</f>
        <v>0</v>
      </c>
      <c r="I1004" s="24" t="str">
        <f t="shared" ca="1" si="214"/>
        <v/>
      </c>
      <c r="J1004" s="15" t="str">
        <f t="shared" si="218"/>
        <v>F001Adjustment of Manholes/Catch Basins FramesCW 3210-R8each</v>
      </c>
      <c r="K1004" s="16">
        <f>MATCH(J1004,'Pay Items'!$K$1:$K$647,0)</f>
        <v>588</v>
      </c>
      <c r="L1004" s="17" t="str">
        <f t="shared" ca="1" si="215"/>
        <v>F0</v>
      </c>
      <c r="M1004" s="17" t="str">
        <f t="shared" ca="1" si="216"/>
        <v>C2</v>
      </c>
      <c r="N1004" s="17" t="str">
        <f t="shared" ca="1" si="217"/>
        <v>C2</v>
      </c>
    </row>
    <row r="1005" spans="1:14" s="188" customFormat="1" ht="30.2" customHeight="1" x14ac:dyDescent="0.2">
      <c r="A1005" s="194" t="s">
        <v>231</v>
      </c>
      <c r="B1005" s="195" t="s">
        <v>1923</v>
      </c>
      <c r="C1005" s="196" t="s">
        <v>669</v>
      </c>
      <c r="D1005" s="197" t="s">
        <v>11</v>
      </c>
      <c r="E1005" s="198"/>
      <c r="F1005" s="192" t="s">
        <v>173</v>
      </c>
      <c r="G1005" s="193"/>
      <c r="H1005" s="193"/>
      <c r="I1005" s="24" t="str">
        <f t="shared" ca="1" si="214"/>
        <v>LOCKED</v>
      </c>
      <c r="J1005" s="15" t="str">
        <f t="shared" si="218"/>
        <v>F002Replacing Existing RisersCW 2130-R12</v>
      </c>
      <c r="K1005" s="16">
        <f>MATCH(J1005,'Pay Items'!$K$1:$K$647,0)</f>
        <v>589</v>
      </c>
      <c r="L1005" s="17" t="str">
        <f t="shared" ca="1" si="215"/>
        <v>G</v>
      </c>
      <c r="M1005" s="17" t="str">
        <f t="shared" ca="1" si="216"/>
        <v>C2</v>
      </c>
      <c r="N1005" s="17" t="str">
        <f t="shared" ca="1" si="217"/>
        <v>C2</v>
      </c>
    </row>
    <row r="1006" spans="1:14" s="188" customFormat="1" ht="30.2" customHeight="1" x14ac:dyDescent="0.2">
      <c r="A1006" s="194" t="s">
        <v>670</v>
      </c>
      <c r="B1006" s="203" t="s">
        <v>338</v>
      </c>
      <c r="C1006" s="196" t="s">
        <v>680</v>
      </c>
      <c r="D1006" s="197"/>
      <c r="E1006" s="198" t="s">
        <v>183</v>
      </c>
      <c r="F1006" s="221">
        <v>0.3</v>
      </c>
      <c r="G1006" s="200"/>
      <c r="H1006" s="201">
        <f>ROUND(G1006*F1006,2)</f>
        <v>0</v>
      </c>
      <c r="I1006" s="24" t="str">
        <f t="shared" ca="1" si="214"/>
        <v/>
      </c>
      <c r="J1006" s="15" t="str">
        <f t="shared" si="218"/>
        <v>F002APre-cast Concrete Risersvert. m</v>
      </c>
      <c r="K1006" s="16">
        <f>MATCH(J1006,'Pay Items'!$K$1:$K$647,0)</f>
        <v>590</v>
      </c>
      <c r="L1006" s="17" t="str">
        <f t="shared" ca="1" si="215"/>
        <v>F1</v>
      </c>
      <c r="M1006" s="17" t="str">
        <f t="shared" ca="1" si="216"/>
        <v>C2</v>
      </c>
      <c r="N1006" s="17" t="str">
        <f t="shared" ca="1" si="217"/>
        <v>C2</v>
      </c>
    </row>
    <row r="1007" spans="1:14" s="188" customFormat="1" ht="30.2" customHeight="1" x14ac:dyDescent="0.2">
      <c r="A1007" s="194" t="s">
        <v>232</v>
      </c>
      <c r="B1007" s="195" t="s">
        <v>1924</v>
      </c>
      <c r="C1007" s="217" t="s">
        <v>1198</v>
      </c>
      <c r="D1007" s="216" t="s">
        <v>1041</v>
      </c>
      <c r="E1007" s="198"/>
      <c r="F1007" s="192" t="s">
        <v>173</v>
      </c>
      <c r="G1007" s="193"/>
      <c r="H1007" s="193"/>
      <c r="I1007" s="24" t="str">
        <f t="shared" ca="1" si="214"/>
        <v>LOCKED</v>
      </c>
      <c r="J1007" s="15" t="str">
        <f t="shared" si="218"/>
        <v>F003Lifter Rings (AP-010)CW 3210-R8</v>
      </c>
      <c r="K1007" s="16">
        <f>MATCH(J1007,'Pay Items'!$K$1:$K$647,0)</f>
        <v>593</v>
      </c>
      <c r="L1007" s="17" t="str">
        <f t="shared" ca="1" si="215"/>
        <v>G</v>
      </c>
      <c r="M1007" s="17" t="str">
        <f t="shared" ca="1" si="216"/>
        <v>C2</v>
      </c>
      <c r="N1007" s="17" t="str">
        <f t="shared" ca="1" si="217"/>
        <v>C2</v>
      </c>
    </row>
    <row r="1008" spans="1:14" s="188" customFormat="1" ht="30.2" customHeight="1" x14ac:dyDescent="0.2">
      <c r="A1008" s="194" t="s">
        <v>234</v>
      </c>
      <c r="B1008" s="203" t="s">
        <v>338</v>
      </c>
      <c r="C1008" s="196" t="s">
        <v>864</v>
      </c>
      <c r="D1008" s="197"/>
      <c r="E1008" s="198" t="s">
        <v>181</v>
      </c>
      <c r="F1008" s="212">
        <v>3</v>
      </c>
      <c r="G1008" s="200"/>
      <c r="H1008" s="201">
        <f t="shared" ref="H1008:H1012" si="223">ROUND(G1008*F1008,2)</f>
        <v>0</v>
      </c>
      <c r="I1008" s="24" t="str">
        <f t="shared" ca="1" si="214"/>
        <v/>
      </c>
      <c r="J1008" s="15" t="str">
        <f t="shared" si="218"/>
        <v>F00551 mmeach</v>
      </c>
      <c r="K1008" s="16">
        <f>MATCH(J1008,'Pay Items'!$K$1:$K$647,0)</f>
        <v>595</v>
      </c>
      <c r="L1008" s="17" t="str">
        <f t="shared" ca="1" si="215"/>
        <v>F0</v>
      </c>
      <c r="M1008" s="17" t="str">
        <f t="shared" ca="1" si="216"/>
        <v>C2</v>
      </c>
      <c r="N1008" s="17" t="str">
        <f t="shared" ca="1" si="217"/>
        <v>C2</v>
      </c>
    </row>
    <row r="1009" spans="1:14" s="188" customFormat="1" ht="30.2" customHeight="1" x14ac:dyDescent="0.2">
      <c r="A1009" s="194" t="s">
        <v>237</v>
      </c>
      <c r="B1009" s="195" t="s">
        <v>1925</v>
      </c>
      <c r="C1009" s="196" t="s">
        <v>585</v>
      </c>
      <c r="D1009" s="216" t="s">
        <v>1041</v>
      </c>
      <c r="E1009" s="198" t="s">
        <v>181</v>
      </c>
      <c r="F1009" s="212">
        <v>4</v>
      </c>
      <c r="G1009" s="200"/>
      <c r="H1009" s="201">
        <f t="shared" si="223"/>
        <v>0</v>
      </c>
      <c r="I1009" s="24" t="str">
        <f t="shared" ca="1" si="214"/>
        <v/>
      </c>
      <c r="J1009" s="15" t="str">
        <f t="shared" si="218"/>
        <v>F009Adjustment of Valve BoxesCW 3210-R8each</v>
      </c>
      <c r="K1009" s="16">
        <f>MATCH(J1009,'Pay Items'!$K$1:$K$647,0)</f>
        <v>598</v>
      </c>
      <c r="L1009" s="17" t="str">
        <f t="shared" ca="1" si="215"/>
        <v>F0</v>
      </c>
      <c r="M1009" s="17" t="str">
        <f t="shared" ca="1" si="216"/>
        <v>C2</v>
      </c>
      <c r="N1009" s="17" t="str">
        <f t="shared" ca="1" si="217"/>
        <v>C2</v>
      </c>
    </row>
    <row r="1010" spans="1:14" s="188" customFormat="1" ht="30.2" customHeight="1" x14ac:dyDescent="0.2">
      <c r="A1010" s="194" t="s">
        <v>445</v>
      </c>
      <c r="B1010" s="195" t="s">
        <v>1926</v>
      </c>
      <c r="C1010" s="196" t="s">
        <v>587</v>
      </c>
      <c r="D1010" s="216" t="s">
        <v>1041</v>
      </c>
      <c r="E1010" s="198" t="s">
        <v>181</v>
      </c>
      <c r="F1010" s="212">
        <v>2</v>
      </c>
      <c r="G1010" s="200"/>
      <c r="H1010" s="201">
        <f t="shared" si="223"/>
        <v>0</v>
      </c>
      <c r="I1010" s="24" t="str">
        <f t="shared" ca="1" si="214"/>
        <v/>
      </c>
      <c r="J1010" s="15" t="str">
        <f t="shared" si="218"/>
        <v>F010Valve Box ExtensionsCW 3210-R8each</v>
      </c>
      <c r="K1010" s="16">
        <f>MATCH(J1010,'Pay Items'!$K$1:$K$647,0)</f>
        <v>599</v>
      </c>
      <c r="L1010" s="17" t="str">
        <f t="shared" ca="1" si="215"/>
        <v>F0</v>
      </c>
      <c r="M1010" s="17" t="str">
        <f t="shared" ca="1" si="216"/>
        <v>C2</v>
      </c>
      <c r="N1010" s="17" t="str">
        <f t="shared" ca="1" si="217"/>
        <v>C2</v>
      </c>
    </row>
    <row r="1011" spans="1:14" s="188" customFormat="1" ht="30.2" customHeight="1" x14ac:dyDescent="0.2">
      <c r="A1011" s="194" t="s">
        <v>238</v>
      </c>
      <c r="B1011" s="195" t="s">
        <v>1927</v>
      </c>
      <c r="C1011" s="196" t="s">
        <v>586</v>
      </c>
      <c r="D1011" s="216" t="s">
        <v>1041</v>
      </c>
      <c r="E1011" s="198" t="s">
        <v>181</v>
      </c>
      <c r="F1011" s="212">
        <v>2</v>
      </c>
      <c r="G1011" s="200"/>
      <c r="H1011" s="201">
        <f t="shared" si="223"/>
        <v>0</v>
      </c>
      <c r="I1011" s="24" t="str">
        <f t="shared" ca="1" si="214"/>
        <v/>
      </c>
      <c r="J1011" s="15" t="str">
        <f t="shared" si="218"/>
        <v>F011Adjustment of Curb Stop BoxesCW 3210-R8each</v>
      </c>
      <c r="K1011" s="16">
        <f>MATCH(J1011,'Pay Items'!$K$1:$K$647,0)</f>
        <v>600</v>
      </c>
      <c r="L1011" s="17" t="str">
        <f t="shared" ca="1" si="215"/>
        <v>F0</v>
      </c>
      <c r="M1011" s="17" t="str">
        <f t="shared" ca="1" si="216"/>
        <v>C2</v>
      </c>
      <c r="N1011" s="17" t="str">
        <f t="shared" ca="1" si="217"/>
        <v>C2</v>
      </c>
    </row>
    <row r="1012" spans="1:14" s="188" customFormat="1" ht="30.2" customHeight="1" x14ac:dyDescent="0.2">
      <c r="A1012" s="222" t="s">
        <v>241</v>
      </c>
      <c r="B1012" s="223" t="s">
        <v>1928</v>
      </c>
      <c r="C1012" s="217" t="s">
        <v>588</v>
      </c>
      <c r="D1012" s="216" t="s">
        <v>1041</v>
      </c>
      <c r="E1012" s="224" t="s">
        <v>181</v>
      </c>
      <c r="F1012" s="225">
        <v>1</v>
      </c>
      <c r="G1012" s="226"/>
      <c r="H1012" s="227">
        <f t="shared" si="223"/>
        <v>0</v>
      </c>
      <c r="I1012" s="24" t="str">
        <f t="shared" ca="1" si="214"/>
        <v/>
      </c>
      <c r="J1012" s="15" t="str">
        <f t="shared" si="218"/>
        <v>F018Curb Stop ExtensionsCW 3210-R8each</v>
      </c>
      <c r="K1012" s="16">
        <f>MATCH(J1012,'Pay Items'!$K$1:$K$647,0)</f>
        <v>601</v>
      </c>
      <c r="L1012" s="17" t="str">
        <f t="shared" ca="1" si="215"/>
        <v>F0</v>
      </c>
      <c r="M1012" s="17" t="str">
        <f t="shared" ca="1" si="216"/>
        <v>C2</v>
      </c>
      <c r="N1012" s="17" t="str">
        <f t="shared" ca="1" si="217"/>
        <v>C2</v>
      </c>
    </row>
    <row r="1013" spans="1:14" s="188" customFormat="1" ht="30.2" customHeight="1" x14ac:dyDescent="0.2">
      <c r="A1013" s="182"/>
      <c r="B1013" s="205"/>
      <c r="C1013" s="206" t="s">
        <v>202</v>
      </c>
      <c r="D1013" s="207"/>
      <c r="E1013" s="208"/>
      <c r="F1013" s="192" t="s">
        <v>173</v>
      </c>
      <c r="G1013" s="193"/>
      <c r="H1013" s="193"/>
      <c r="I1013" s="24" t="str">
        <f t="shared" ca="1" si="214"/>
        <v>LOCKED</v>
      </c>
      <c r="J1013" s="15" t="str">
        <f t="shared" si="218"/>
        <v>LANDSCAPING</v>
      </c>
      <c r="K1013" s="16">
        <f>MATCH(J1013,'Pay Items'!$K$1:$K$647,0)</f>
        <v>616</v>
      </c>
      <c r="L1013" s="17" t="str">
        <f t="shared" ca="1" si="215"/>
        <v>G</v>
      </c>
      <c r="M1013" s="17" t="str">
        <f t="shared" ca="1" si="216"/>
        <v>C2</v>
      </c>
      <c r="N1013" s="17" t="str">
        <f t="shared" ca="1" si="217"/>
        <v>C2</v>
      </c>
    </row>
    <row r="1014" spans="1:14" s="188" customFormat="1" ht="30.2" customHeight="1" x14ac:dyDescent="0.2">
      <c r="A1014" s="209" t="s">
        <v>242</v>
      </c>
      <c r="B1014" s="195" t="s">
        <v>1929</v>
      </c>
      <c r="C1014" s="196" t="s">
        <v>147</v>
      </c>
      <c r="D1014" s="197" t="s">
        <v>1513</v>
      </c>
      <c r="E1014" s="198"/>
      <c r="F1014" s="192" t="s">
        <v>173</v>
      </c>
      <c r="G1014" s="193"/>
      <c r="H1014" s="193"/>
      <c r="I1014" s="24" t="str">
        <f t="shared" ca="1" si="214"/>
        <v>LOCKED</v>
      </c>
      <c r="J1014" s="15" t="str">
        <f t="shared" si="218"/>
        <v>G001SoddingCW 3510-R10</v>
      </c>
      <c r="K1014" s="16">
        <f>MATCH(J1014,'Pay Items'!$K$1:$K$647,0)</f>
        <v>617</v>
      </c>
      <c r="L1014" s="17" t="str">
        <f t="shared" ca="1" si="215"/>
        <v>G</v>
      </c>
      <c r="M1014" s="17" t="str">
        <f t="shared" ca="1" si="216"/>
        <v>C2</v>
      </c>
      <c r="N1014" s="17" t="str">
        <f t="shared" ca="1" si="217"/>
        <v>C2</v>
      </c>
    </row>
    <row r="1015" spans="1:14" s="188" customFormat="1" ht="30.2" customHeight="1" x14ac:dyDescent="0.2">
      <c r="A1015" s="209" t="s">
        <v>243</v>
      </c>
      <c r="B1015" s="203" t="s">
        <v>338</v>
      </c>
      <c r="C1015" s="196" t="s">
        <v>867</v>
      </c>
      <c r="D1015" s="197"/>
      <c r="E1015" s="198" t="s">
        <v>178</v>
      </c>
      <c r="F1015" s="199">
        <v>100</v>
      </c>
      <c r="G1015" s="200"/>
      <c r="H1015" s="201">
        <f>ROUND(G1015*F1015,2)</f>
        <v>0</v>
      </c>
      <c r="I1015" s="24" t="str">
        <f t="shared" ca="1" si="214"/>
        <v/>
      </c>
      <c r="J1015" s="15" t="str">
        <f t="shared" si="218"/>
        <v>G002width &lt; 600 mmm²</v>
      </c>
      <c r="K1015" s="16">
        <f>MATCH(J1015,'Pay Items'!$K$1:$K$647,0)</f>
        <v>618</v>
      </c>
      <c r="L1015" s="17" t="str">
        <f t="shared" ca="1" si="215"/>
        <v>F0</v>
      </c>
      <c r="M1015" s="17" t="str">
        <f t="shared" ca="1" si="216"/>
        <v>C2</v>
      </c>
      <c r="N1015" s="17" t="str">
        <f t="shared" ca="1" si="217"/>
        <v>C2</v>
      </c>
    </row>
    <row r="1016" spans="1:14" s="188" customFormat="1" ht="30.2" customHeight="1" x14ac:dyDescent="0.2">
      <c r="A1016" s="209" t="s">
        <v>244</v>
      </c>
      <c r="B1016" s="203" t="s">
        <v>339</v>
      </c>
      <c r="C1016" s="196" t="s">
        <v>868</v>
      </c>
      <c r="D1016" s="197"/>
      <c r="E1016" s="198" t="s">
        <v>178</v>
      </c>
      <c r="F1016" s="199">
        <v>800</v>
      </c>
      <c r="G1016" s="200"/>
      <c r="H1016" s="201">
        <f>ROUND(G1016*F1016,2)</f>
        <v>0</v>
      </c>
      <c r="I1016" s="24" t="str">
        <f t="shared" ca="1" si="214"/>
        <v/>
      </c>
      <c r="J1016" s="15" t="str">
        <f t="shared" si="218"/>
        <v>G003width &gt; or = 600 mmm²</v>
      </c>
      <c r="K1016" s="16">
        <f>MATCH(J1016,'Pay Items'!$K$1:$K$647,0)</f>
        <v>619</v>
      </c>
      <c r="L1016" s="17" t="str">
        <f t="shared" ca="1" si="215"/>
        <v>F0</v>
      </c>
      <c r="M1016" s="17" t="str">
        <f t="shared" ca="1" si="216"/>
        <v>C2</v>
      </c>
      <c r="N1016" s="17" t="str">
        <f t="shared" ca="1" si="217"/>
        <v>C2</v>
      </c>
    </row>
    <row r="1017" spans="1:14" s="188" customFormat="1" ht="10.15" customHeight="1" x14ac:dyDescent="0.2">
      <c r="A1017" s="182"/>
      <c r="B1017" s="189"/>
      <c r="C1017" s="190"/>
      <c r="D1017" s="191"/>
      <c r="E1017" s="192"/>
      <c r="F1017" s="192"/>
      <c r="G1017" s="193"/>
      <c r="H1017" s="193"/>
      <c r="I1017" s="24" t="str">
        <f t="shared" ca="1" si="214"/>
        <v>LOCKED</v>
      </c>
      <c r="J1017" s="15" t="str">
        <f t="shared" si="218"/>
        <v/>
      </c>
      <c r="K1017" s="16" t="e">
        <f>MATCH(J1017,'Pay Items'!$K$1:$K$647,0)</f>
        <v>#N/A</v>
      </c>
      <c r="L1017" s="17" t="str">
        <f t="shared" ca="1" si="215"/>
        <v>G</v>
      </c>
      <c r="M1017" s="17" t="str">
        <f t="shared" ca="1" si="216"/>
        <v>C2</v>
      </c>
      <c r="N1017" s="17" t="str">
        <f t="shared" ca="1" si="217"/>
        <v>C2</v>
      </c>
    </row>
    <row r="1018" spans="1:14" s="188" customFormat="1" ht="39.950000000000003" customHeight="1" thickBot="1" x14ac:dyDescent="0.25">
      <c r="A1018" s="236"/>
      <c r="B1018" s="235" t="str">
        <f>B928</f>
        <v>M</v>
      </c>
      <c r="C1018" s="425" t="str">
        <f>C928</f>
        <v>THIN BITUMINOUS OVERLAY:  GREENACRE BOULEVARD - McBEY AVENUE TO PORTAGE AVENUE</v>
      </c>
      <c r="D1018" s="431"/>
      <c r="E1018" s="431"/>
      <c r="F1018" s="432"/>
      <c r="G1018" s="236" t="s">
        <v>1624</v>
      </c>
      <c r="H1018" s="236">
        <f>SUM(H928:H1017)</f>
        <v>0</v>
      </c>
      <c r="I1018" s="24" t="str">
        <f t="shared" ca="1" si="214"/>
        <v>LOCKED</v>
      </c>
      <c r="J1018" s="15" t="str">
        <f t="shared" si="218"/>
        <v>THIN BITUMINOUS OVERLAY: GREENACRE BOULEVARD - McBEY AVENUE TO PORTAGE AVENUE</v>
      </c>
      <c r="K1018" s="16" t="e">
        <f>MATCH(J1018,'Pay Items'!$K$1:$K$647,0)</f>
        <v>#N/A</v>
      </c>
      <c r="L1018" s="17" t="str">
        <f t="shared" ca="1" si="215"/>
        <v>G</v>
      </c>
      <c r="M1018" s="17" t="str">
        <f t="shared" ca="1" si="216"/>
        <v>C2</v>
      </c>
      <c r="N1018" s="17" t="str">
        <f t="shared" ca="1" si="217"/>
        <v>C2</v>
      </c>
    </row>
    <row r="1019" spans="1:14" s="188" customFormat="1" ht="39.950000000000003" customHeight="1" thickTop="1" x14ac:dyDescent="0.2">
      <c r="A1019" s="185"/>
      <c r="B1019" s="186" t="s">
        <v>1930</v>
      </c>
      <c r="C1019" s="416" t="s">
        <v>1931</v>
      </c>
      <c r="D1019" s="417"/>
      <c r="E1019" s="417"/>
      <c r="F1019" s="418"/>
      <c r="G1019" s="185"/>
      <c r="H1019" s="187"/>
      <c r="I1019" s="24" t="str">
        <f t="shared" ca="1" si="214"/>
        <v>LOCKED</v>
      </c>
      <c r="J1019" s="15" t="str">
        <f t="shared" si="218"/>
        <v>REHABILITATION: BEDSON STREET &amp; BEST STREET ALLEY - ALLARD AVENUE TO PORTAGE AVENUE ALLEY</v>
      </c>
      <c r="K1019" s="16" t="e">
        <f>MATCH(J1019,'Pay Items'!$K$1:$K$647,0)</f>
        <v>#N/A</v>
      </c>
      <c r="L1019" s="17" t="str">
        <f t="shared" ca="1" si="215"/>
        <v>G</v>
      </c>
      <c r="M1019" s="17" t="str">
        <f t="shared" ca="1" si="216"/>
        <v>C2</v>
      </c>
      <c r="N1019" s="17" t="str">
        <f t="shared" ca="1" si="217"/>
        <v>C2</v>
      </c>
    </row>
    <row r="1020" spans="1:14" s="188" customFormat="1" ht="30.2" customHeight="1" x14ac:dyDescent="0.2">
      <c r="A1020" s="182"/>
      <c r="B1020" s="189"/>
      <c r="C1020" s="190" t="s">
        <v>196</v>
      </c>
      <c r="D1020" s="191"/>
      <c r="E1020" s="192" t="s">
        <v>173</v>
      </c>
      <c r="F1020" s="192" t="s">
        <v>173</v>
      </c>
      <c r="G1020" s="193" t="s">
        <v>173</v>
      </c>
      <c r="H1020" s="193"/>
      <c r="I1020" s="24" t="str">
        <f t="shared" ca="1" si="214"/>
        <v>LOCKED</v>
      </c>
      <c r="J1020" s="15" t="str">
        <f t="shared" si="218"/>
        <v>EARTH AND BASE WORKS</v>
      </c>
      <c r="K1020" s="16">
        <f>MATCH(J1020,'Pay Items'!$K$1:$K$647,0)</f>
        <v>3</v>
      </c>
      <c r="L1020" s="17" t="str">
        <f t="shared" ca="1" si="215"/>
        <v>G</v>
      </c>
      <c r="M1020" s="17" t="str">
        <f t="shared" ca="1" si="216"/>
        <v>C2</v>
      </c>
      <c r="N1020" s="17" t="str">
        <f t="shared" ca="1" si="217"/>
        <v>C2</v>
      </c>
    </row>
    <row r="1021" spans="1:14" s="188" customFormat="1" ht="30.2" customHeight="1" x14ac:dyDescent="0.2">
      <c r="A1021" s="194" t="s">
        <v>426</v>
      </c>
      <c r="B1021" s="195" t="s">
        <v>1932</v>
      </c>
      <c r="C1021" s="196" t="s">
        <v>104</v>
      </c>
      <c r="D1021" s="197" t="s">
        <v>1273</v>
      </c>
      <c r="E1021" s="198" t="s">
        <v>179</v>
      </c>
      <c r="F1021" s="199">
        <v>20</v>
      </c>
      <c r="G1021" s="200"/>
      <c r="H1021" s="201">
        <f t="shared" ref="H1021" si="224">ROUND(G1021*F1021,2)</f>
        <v>0</v>
      </c>
      <c r="I1021" s="24" t="str">
        <f t="shared" ca="1" si="214"/>
        <v/>
      </c>
      <c r="J1021" s="15" t="str">
        <f t="shared" si="218"/>
        <v>A003ExcavationCW 3110-R22m³</v>
      </c>
      <c r="K1021" s="16">
        <f>MATCH(J1021,'Pay Items'!$K$1:$K$647,0)</f>
        <v>6</v>
      </c>
      <c r="L1021" s="17" t="str">
        <f t="shared" ca="1" si="215"/>
        <v>F0</v>
      </c>
      <c r="M1021" s="17" t="str">
        <f t="shared" ca="1" si="216"/>
        <v>C2</v>
      </c>
      <c r="N1021" s="17" t="str">
        <f t="shared" ca="1" si="217"/>
        <v>C2</v>
      </c>
    </row>
    <row r="1022" spans="1:14" s="188" customFormat="1" ht="39.950000000000003" customHeight="1" x14ac:dyDescent="0.2">
      <c r="A1022" s="202" t="s">
        <v>250</v>
      </c>
      <c r="B1022" s="195" t="s">
        <v>1933</v>
      </c>
      <c r="C1022" s="196" t="s">
        <v>307</v>
      </c>
      <c r="D1022" s="197" t="s">
        <v>1273</v>
      </c>
      <c r="E1022" s="198"/>
      <c r="F1022" s="192" t="s">
        <v>173</v>
      </c>
      <c r="G1022" s="193"/>
      <c r="H1022" s="193"/>
      <c r="I1022" s="24" t="str">
        <f t="shared" ca="1" si="214"/>
        <v>LOCKED</v>
      </c>
      <c r="J1022" s="15" t="str">
        <f t="shared" si="218"/>
        <v>A010Supplying and Placing Base Course MaterialCW 3110-R22</v>
      </c>
      <c r="K1022" s="16">
        <f>MATCH(J1022,'Pay Items'!$K$1:$K$647,0)</f>
        <v>27</v>
      </c>
      <c r="L1022" s="17" t="str">
        <f t="shared" ca="1" si="215"/>
        <v>G</v>
      </c>
      <c r="M1022" s="17" t="str">
        <f t="shared" ca="1" si="216"/>
        <v>C2</v>
      </c>
      <c r="N1022" s="17" t="str">
        <f t="shared" ca="1" si="217"/>
        <v>C2</v>
      </c>
    </row>
    <row r="1023" spans="1:14" s="188" customFormat="1" ht="39.950000000000003" customHeight="1" x14ac:dyDescent="0.2">
      <c r="A1023" s="202" t="s">
        <v>1091</v>
      </c>
      <c r="B1023" s="203" t="s">
        <v>338</v>
      </c>
      <c r="C1023" s="196" t="s">
        <v>1092</v>
      </c>
      <c r="D1023" s="197" t="s">
        <v>173</v>
      </c>
      <c r="E1023" s="198" t="s">
        <v>179</v>
      </c>
      <c r="F1023" s="199">
        <v>5</v>
      </c>
      <c r="G1023" s="200"/>
      <c r="H1023" s="201">
        <f t="shared" ref="H1023:H1025" si="225">ROUND(G1023*F1023,2)</f>
        <v>0</v>
      </c>
      <c r="I1023" s="24" t="str">
        <f t="shared" ca="1" si="214"/>
        <v/>
      </c>
      <c r="J1023" s="15" t="str">
        <f t="shared" si="218"/>
        <v>A010A1Base Course Material - Granular A Limestonem³</v>
      </c>
      <c r="K1023" s="16">
        <f>MATCH(J1023,'Pay Items'!$K$1:$K$647,0)</f>
        <v>28</v>
      </c>
      <c r="L1023" s="17" t="str">
        <f t="shared" ca="1" si="215"/>
        <v>F0</v>
      </c>
      <c r="M1023" s="17" t="str">
        <f t="shared" ca="1" si="216"/>
        <v>C2</v>
      </c>
      <c r="N1023" s="17" t="str">
        <f t="shared" ca="1" si="217"/>
        <v>C2</v>
      </c>
    </row>
    <row r="1024" spans="1:14" s="188" customFormat="1" ht="39.950000000000003" customHeight="1" x14ac:dyDescent="0.2">
      <c r="A1024" s="202" t="s">
        <v>1101</v>
      </c>
      <c r="B1024" s="203" t="s">
        <v>339</v>
      </c>
      <c r="C1024" s="196" t="s">
        <v>1102</v>
      </c>
      <c r="D1024" s="197" t="s">
        <v>173</v>
      </c>
      <c r="E1024" s="198" t="s">
        <v>179</v>
      </c>
      <c r="F1024" s="199">
        <v>15</v>
      </c>
      <c r="G1024" s="200"/>
      <c r="H1024" s="201">
        <f t="shared" si="225"/>
        <v>0</v>
      </c>
      <c r="I1024" s="24" t="str">
        <f t="shared" ca="1" si="214"/>
        <v/>
      </c>
      <c r="J1024" s="15" t="str">
        <f t="shared" si="218"/>
        <v>A010C2Base Course Material - Granular C Recycled Concretem³</v>
      </c>
      <c r="K1024" s="16">
        <f>MATCH(J1024,'Pay Items'!$K$1:$K$647,0)</f>
        <v>34</v>
      </c>
      <c r="L1024" s="17" t="str">
        <f t="shared" ca="1" si="215"/>
        <v>F0</v>
      </c>
      <c r="M1024" s="17" t="str">
        <f t="shared" ca="1" si="216"/>
        <v>C2</v>
      </c>
      <c r="N1024" s="17" t="str">
        <f t="shared" ca="1" si="217"/>
        <v>C2</v>
      </c>
    </row>
    <row r="1025" spans="1:14" s="188" customFormat="1" ht="30.2" customHeight="1" x14ac:dyDescent="0.2">
      <c r="A1025" s="194" t="s">
        <v>252</v>
      </c>
      <c r="B1025" s="195" t="s">
        <v>1934</v>
      </c>
      <c r="C1025" s="196" t="s">
        <v>108</v>
      </c>
      <c r="D1025" s="197" t="s">
        <v>1273</v>
      </c>
      <c r="E1025" s="198" t="s">
        <v>178</v>
      </c>
      <c r="F1025" s="199">
        <v>50</v>
      </c>
      <c r="G1025" s="200"/>
      <c r="H1025" s="201">
        <f t="shared" si="225"/>
        <v>0</v>
      </c>
      <c r="I1025" s="24" t="str">
        <f t="shared" ca="1" si="214"/>
        <v/>
      </c>
      <c r="J1025" s="15" t="str">
        <f t="shared" si="218"/>
        <v>A012Grading of BoulevardsCW 3110-R22m²</v>
      </c>
      <c r="K1025" s="16">
        <f>MATCH(J1025,'Pay Items'!$K$1:$K$647,0)</f>
        <v>37</v>
      </c>
      <c r="L1025" s="17" t="str">
        <f t="shared" ca="1" si="215"/>
        <v>F0</v>
      </c>
      <c r="M1025" s="17" t="str">
        <f t="shared" ca="1" si="216"/>
        <v>C2</v>
      </c>
      <c r="N1025" s="17" t="str">
        <f t="shared" ca="1" si="217"/>
        <v>C2</v>
      </c>
    </row>
    <row r="1026" spans="1:14" s="188" customFormat="1" ht="30.2" customHeight="1" x14ac:dyDescent="0.2">
      <c r="A1026" s="182"/>
      <c r="B1026" s="205"/>
      <c r="C1026" s="206" t="s">
        <v>1612</v>
      </c>
      <c r="D1026" s="207"/>
      <c r="E1026" s="208"/>
      <c r="F1026" s="192" t="s">
        <v>173</v>
      </c>
      <c r="G1026" s="193"/>
      <c r="H1026" s="193"/>
      <c r="I1026" s="24" t="str">
        <f t="shared" ca="1" si="214"/>
        <v>LOCKED</v>
      </c>
      <c r="J1026" s="15" t="str">
        <f t="shared" si="218"/>
        <v>ROADWORKS - REMOVALS/RENEWALS</v>
      </c>
      <c r="K1026" s="16" t="e">
        <f>MATCH(J1026,'Pay Items'!$K$1:$K$647,0)</f>
        <v>#N/A</v>
      </c>
      <c r="L1026" s="17" t="str">
        <f t="shared" ca="1" si="215"/>
        <v>G</v>
      </c>
      <c r="M1026" s="17" t="str">
        <f t="shared" ca="1" si="216"/>
        <v>C2</v>
      </c>
      <c r="N1026" s="17" t="str">
        <f t="shared" ca="1" si="217"/>
        <v>C2</v>
      </c>
    </row>
    <row r="1027" spans="1:14" s="188" customFormat="1" ht="30.2" customHeight="1" x14ac:dyDescent="0.2">
      <c r="A1027" s="209" t="s">
        <v>359</v>
      </c>
      <c r="B1027" s="195" t="s">
        <v>1935</v>
      </c>
      <c r="C1027" s="196" t="s">
        <v>304</v>
      </c>
      <c r="D1027" s="197" t="s">
        <v>1273</v>
      </c>
      <c r="E1027" s="198"/>
      <c r="F1027" s="192" t="s">
        <v>173</v>
      </c>
      <c r="G1027" s="193"/>
      <c r="H1027" s="193"/>
      <c r="I1027" s="24" t="str">
        <f t="shared" ca="1" si="214"/>
        <v>LOCKED</v>
      </c>
      <c r="J1027" s="15" t="str">
        <f t="shared" si="218"/>
        <v>B001Pavement RemovalCW 3110-R22</v>
      </c>
      <c r="K1027" s="16">
        <f>MATCH(J1027,'Pay Items'!$K$1:$K$647,0)</f>
        <v>69</v>
      </c>
      <c r="L1027" s="17" t="str">
        <f t="shared" ca="1" si="215"/>
        <v>G</v>
      </c>
      <c r="M1027" s="17" t="str">
        <f t="shared" ca="1" si="216"/>
        <v>C2</v>
      </c>
      <c r="N1027" s="17" t="str">
        <f t="shared" ca="1" si="217"/>
        <v>C2</v>
      </c>
    </row>
    <row r="1028" spans="1:14" s="188" customFormat="1" ht="30.2" customHeight="1" x14ac:dyDescent="0.2">
      <c r="A1028" s="209" t="s">
        <v>429</v>
      </c>
      <c r="B1028" s="203" t="s">
        <v>338</v>
      </c>
      <c r="C1028" s="196" t="s">
        <v>305</v>
      </c>
      <c r="D1028" s="197" t="s">
        <v>173</v>
      </c>
      <c r="E1028" s="198" t="s">
        <v>178</v>
      </c>
      <c r="F1028" s="199">
        <v>370</v>
      </c>
      <c r="G1028" s="200"/>
      <c r="H1028" s="201">
        <f>ROUND(G1028*F1028,2)</f>
        <v>0</v>
      </c>
      <c r="I1028" s="24" t="str">
        <f t="shared" ca="1" si="214"/>
        <v/>
      </c>
      <c r="J1028" s="15" t="str">
        <f t="shared" si="218"/>
        <v>B002Concrete Pavementm²</v>
      </c>
      <c r="K1028" s="16">
        <f>MATCH(J1028,'Pay Items'!$K$1:$K$647,0)</f>
        <v>70</v>
      </c>
      <c r="L1028" s="17" t="str">
        <f t="shared" ca="1" si="215"/>
        <v>F0</v>
      </c>
      <c r="M1028" s="17" t="str">
        <f t="shared" ca="1" si="216"/>
        <v>C2</v>
      </c>
      <c r="N1028" s="17" t="str">
        <f t="shared" ca="1" si="217"/>
        <v>C2</v>
      </c>
    </row>
    <row r="1029" spans="1:14" s="188" customFormat="1" ht="30.2" customHeight="1" x14ac:dyDescent="0.2">
      <c r="A1029" s="209" t="s">
        <v>262</v>
      </c>
      <c r="B1029" s="203" t="s">
        <v>339</v>
      </c>
      <c r="C1029" s="196" t="s">
        <v>306</v>
      </c>
      <c r="D1029" s="197" t="s">
        <v>173</v>
      </c>
      <c r="E1029" s="198" t="s">
        <v>178</v>
      </c>
      <c r="F1029" s="199">
        <v>10</v>
      </c>
      <c r="G1029" s="200"/>
      <c r="H1029" s="201">
        <f>ROUND(G1029*F1029,2)</f>
        <v>0</v>
      </c>
      <c r="I1029" s="24" t="str">
        <f t="shared" ca="1" si="214"/>
        <v/>
      </c>
      <c r="J1029" s="15" t="str">
        <f t="shared" si="218"/>
        <v>B003Asphalt Pavementm²</v>
      </c>
      <c r="K1029" s="16">
        <f>MATCH(J1029,'Pay Items'!$K$1:$K$647,0)</f>
        <v>71</v>
      </c>
      <c r="L1029" s="17" t="str">
        <f t="shared" ca="1" si="215"/>
        <v>F0</v>
      </c>
      <c r="M1029" s="17" t="str">
        <f t="shared" ca="1" si="216"/>
        <v>C2</v>
      </c>
      <c r="N1029" s="17" t="str">
        <f t="shared" ca="1" si="217"/>
        <v>C2</v>
      </c>
    </row>
    <row r="1030" spans="1:14" s="188" customFormat="1" ht="30.2" customHeight="1" x14ac:dyDescent="0.2">
      <c r="A1030" s="209" t="s">
        <v>263</v>
      </c>
      <c r="B1030" s="195" t="s">
        <v>1936</v>
      </c>
      <c r="C1030" s="196" t="s">
        <v>448</v>
      </c>
      <c r="D1030" s="197" t="s">
        <v>2153</v>
      </c>
      <c r="E1030" s="198"/>
      <c r="F1030" s="192" t="s">
        <v>173</v>
      </c>
      <c r="G1030" s="193"/>
      <c r="H1030" s="193"/>
      <c r="I1030" s="24" t="str">
        <f t="shared" ref="I1030:I1093" ca="1" si="226">IF(CELL("protect",$G1030)=1, "LOCKED", "")</f>
        <v>LOCKED</v>
      </c>
      <c r="J1030" s="15" t="str">
        <f t="shared" si="218"/>
        <v>B004Slab ReplacementCW 3230-R8, E10</v>
      </c>
      <c r="K1030" s="16" t="e">
        <f>MATCH(J1030,'Pay Items'!$K$1:$K$647,0)</f>
        <v>#N/A</v>
      </c>
      <c r="L1030" s="17" t="str">
        <f t="shared" ref="L1030:L1093" ca="1" si="227">CELL("format",$F1030)</f>
        <v>G</v>
      </c>
      <c r="M1030" s="17" t="str">
        <f t="shared" ref="M1030:M1093" ca="1" si="228">CELL("format",$G1030)</f>
        <v>C2</v>
      </c>
      <c r="N1030" s="17" t="str">
        <f t="shared" ref="N1030:N1093" ca="1" si="229">CELL("format",$H1030)</f>
        <v>C2</v>
      </c>
    </row>
    <row r="1031" spans="1:14" s="188" customFormat="1" ht="39.950000000000003" customHeight="1" x14ac:dyDescent="0.2">
      <c r="A1031" s="209" t="s">
        <v>270</v>
      </c>
      <c r="B1031" s="203" t="s">
        <v>338</v>
      </c>
      <c r="C1031" s="196" t="s">
        <v>1613</v>
      </c>
      <c r="D1031" s="197" t="s">
        <v>173</v>
      </c>
      <c r="E1031" s="198" t="s">
        <v>178</v>
      </c>
      <c r="F1031" s="199">
        <v>120</v>
      </c>
      <c r="G1031" s="200"/>
      <c r="H1031" s="201">
        <f>ROUND(G1031*F1031,2)</f>
        <v>0</v>
      </c>
      <c r="I1031" s="24" t="str">
        <f t="shared" ca="1" si="226"/>
        <v/>
      </c>
      <c r="J1031" s="15" t="str">
        <f t="shared" ref="J1031:J1094" si="230">CLEAN(CONCATENATE(TRIM($A1031),TRIM($C1031),IF(LEFT($D1031)&lt;&gt;"E",TRIM($D1031),),TRIM($E1031)))</f>
        <v>B014150 mm Type 2 Concrete Pavement (Reinforced)m²</v>
      </c>
      <c r="K1031" s="16" t="e">
        <f>MATCH(J1031,'Pay Items'!$K$1:$K$647,0)</f>
        <v>#N/A</v>
      </c>
      <c r="L1031" s="17" t="str">
        <f t="shared" ca="1" si="227"/>
        <v>F0</v>
      </c>
      <c r="M1031" s="17" t="str">
        <f t="shared" ca="1" si="228"/>
        <v>C2</v>
      </c>
      <c r="N1031" s="17" t="str">
        <f t="shared" ca="1" si="229"/>
        <v>C2</v>
      </c>
    </row>
    <row r="1032" spans="1:14" s="188" customFormat="1" ht="30.2" customHeight="1" x14ac:dyDescent="0.2">
      <c r="A1032" s="209" t="s">
        <v>272</v>
      </c>
      <c r="B1032" s="195" t="s">
        <v>1937</v>
      </c>
      <c r="C1032" s="196" t="s">
        <v>449</v>
      </c>
      <c r="D1032" s="197" t="s">
        <v>2142</v>
      </c>
      <c r="E1032" s="198"/>
      <c r="F1032" s="192" t="s">
        <v>173</v>
      </c>
      <c r="G1032" s="193"/>
      <c r="H1032" s="193"/>
      <c r="I1032" s="24" t="str">
        <f t="shared" ca="1" si="226"/>
        <v>LOCKED</v>
      </c>
      <c r="J1032" s="15" t="str">
        <f t="shared" si="230"/>
        <v>B017Partial Slab PatchesCW 3230-R8, E15</v>
      </c>
      <c r="K1032" s="16" t="e">
        <f>MATCH(J1032,'Pay Items'!$K$1:$K$647,0)</f>
        <v>#N/A</v>
      </c>
      <c r="L1032" s="17" t="str">
        <f t="shared" ca="1" si="227"/>
        <v>G</v>
      </c>
      <c r="M1032" s="17" t="str">
        <f t="shared" ca="1" si="228"/>
        <v>C2</v>
      </c>
      <c r="N1032" s="17" t="str">
        <f t="shared" ca="1" si="229"/>
        <v>C2</v>
      </c>
    </row>
    <row r="1033" spans="1:14" s="188" customFormat="1" ht="39.950000000000003" customHeight="1" x14ac:dyDescent="0.2">
      <c r="A1033" s="209" t="s">
        <v>285</v>
      </c>
      <c r="B1033" s="203" t="s">
        <v>338</v>
      </c>
      <c r="C1033" s="196" t="s">
        <v>1614</v>
      </c>
      <c r="D1033" s="197" t="s">
        <v>173</v>
      </c>
      <c r="E1033" s="198" t="s">
        <v>178</v>
      </c>
      <c r="F1033" s="199">
        <v>5</v>
      </c>
      <c r="G1033" s="200"/>
      <c r="H1033" s="201">
        <f t="shared" ref="H1033:H1035" si="231">ROUND(G1033*F1033,2)</f>
        <v>0</v>
      </c>
      <c r="I1033" s="24" t="str">
        <f t="shared" ca="1" si="226"/>
        <v/>
      </c>
      <c r="J1033" s="15" t="str">
        <f t="shared" si="230"/>
        <v>B030150 mm Type 2 Concrete Pavement (Type A)m²</v>
      </c>
      <c r="K1033" s="16" t="e">
        <f>MATCH(J1033,'Pay Items'!$K$1:$K$647,0)</f>
        <v>#N/A</v>
      </c>
      <c r="L1033" s="17" t="str">
        <f t="shared" ca="1" si="227"/>
        <v>F0</v>
      </c>
      <c r="M1033" s="17" t="str">
        <f t="shared" ca="1" si="228"/>
        <v>C2</v>
      </c>
      <c r="N1033" s="17" t="str">
        <f t="shared" ca="1" si="229"/>
        <v>C2</v>
      </c>
    </row>
    <row r="1034" spans="1:14" s="188" customFormat="1" ht="39.950000000000003" customHeight="1" x14ac:dyDescent="0.2">
      <c r="A1034" s="209" t="s">
        <v>286</v>
      </c>
      <c r="B1034" s="203" t="s">
        <v>339</v>
      </c>
      <c r="C1034" s="196" t="s">
        <v>1615</v>
      </c>
      <c r="D1034" s="197" t="s">
        <v>173</v>
      </c>
      <c r="E1034" s="198" t="s">
        <v>178</v>
      </c>
      <c r="F1034" s="199">
        <v>50</v>
      </c>
      <c r="G1034" s="200"/>
      <c r="H1034" s="201">
        <f t="shared" si="231"/>
        <v>0</v>
      </c>
      <c r="I1034" s="24" t="str">
        <f t="shared" ca="1" si="226"/>
        <v/>
      </c>
      <c r="J1034" s="15" t="str">
        <f t="shared" si="230"/>
        <v>B031150 mm Type 2 Concrete Pavement (Type B)m²</v>
      </c>
      <c r="K1034" s="16" t="e">
        <f>MATCH(J1034,'Pay Items'!$K$1:$K$647,0)</f>
        <v>#N/A</v>
      </c>
      <c r="L1034" s="17" t="str">
        <f t="shared" ca="1" si="227"/>
        <v>F0</v>
      </c>
      <c r="M1034" s="17" t="str">
        <f t="shared" ca="1" si="228"/>
        <v>C2</v>
      </c>
      <c r="N1034" s="17" t="str">
        <f t="shared" ca="1" si="229"/>
        <v>C2</v>
      </c>
    </row>
    <row r="1035" spans="1:14" s="188" customFormat="1" ht="39.950000000000003" customHeight="1" x14ac:dyDescent="0.2">
      <c r="A1035" s="209" t="s">
        <v>288</v>
      </c>
      <c r="B1035" s="203" t="s">
        <v>340</v>
      </c>
      <c r="C1035" s="196" t="s">
        <v>1616</v>
      </c>
      <c r="D1035" s="197" t="s">
        <v>173</v>
      </c>
      <c r="E1035" s="198" t="s">
        <v>178</v>
      </c>
      <c r="F1035" s="199">
        <v>5</v>
      </c>
      <c r="G1035" s="200"/>
      <c r="H1035" s="201">
        <f t="shared" si="231"/>
        <v>0</v>
      </c>
      <c r="I1035" s="24" t="str">
        <f t="shared" ca="1" si="226"/>
        <v/>
      </c>
      <c r="J1035" s="15" t="str">
        <f t="shared" si="230"/>
        <v>B033150 mm Type 2 Concrete Pavement (Type D)m²</v>
      </c>
      <c r="K1035" s="16" t="e">
        <f>MATCH(J1035,'Pay Items'!$K$1:$K$647,0)</f>
        <v>#N/A</v>
      </c>
      <c r="L1035" s="17" t="str">
        <f t="shared" ca="1" si="227"/>
        <v>F0</v>
      </c>
      <c r="M1035" s="17" t="str">
        <f t="shared" ca="1" si="228"/>
        <v>C2</v>
      </c>
      <c r="N1035" s="17" t="str">
        <f t="shared" ca="1" si="229"/>
        <v>C2</v>
      </c>
    </row>
    <row r="1036" spans="1:14" s="188" customFormat="1" ht="39.950000000000003" customHeight="1" x14ac:dyDescent="0.2">
      <c r="A1036" s="209" t="s">
        <v>748</v>
      </c>
      <c r="B1036" s="195" t="s">
        <v>1938</v>
      </c>
      <c r="C1036" s="196" t="s">
        <v>561</v>
      </c>
      <c r="D1036" s="197" t="s">
        <v>2153</v>
      </c>
      <c r="E1036" s="198"/>
      <c r="F1036" s="192" t="s">
        <v>173</v>
      </c>
      <c r="G1036" s="193"/>
      <c r="H1036" s="193"/>
      <c r="I1036" s="24" t="str">
        <f t="shared" ca="1" si="226"/>
        <v>LOCKED</v>
      </c>
      <c r="J1036" s="15" t="str">
        <f t="shared" si="230"/>
        <v>B064-72Slab Replacement - Early Opening (72 hour)CW 3230-R8, E10</v>
      </c>
      <c r="K1036" s="16" t="e">
        <f>MATCH(J1036,'Pay Items'!$K$1:$K$647,0)</f>
        <v>#N/A</v>
      </c>
      <c r="L1036" s="17" t="str">
        <f t="shared" ca="1" si="227"/>
        <v>G</v>
      </c>
      <c r="M1036" s="17" t="str">
        <f t="shared" ca="1" si="228"/>
        <v>C2</v>
      </c>
      <c r="N1036" s="17" t="str">
        <f t="shared" ca="1" si="229"/>
        <v>C2</v>
      </c>
    </row>
    <row r="1037" spans="1:14" s="188" customFormat="1" ht="39.950000000000003" customHeight="1" x14ac:dyDescent="0.2">
      <c r="A1037" s="209" t="s">
        <v>755</v>
      </c>
      <c r="B1037" s="203" t="s">
        <v>338</v>
      </c>
      <c r="C1037" s="196" t="s">
        <v>1544</v>
      </c>
      <c r="D1037" s="197" t="s">
        <v>173</v>
      </c>
      <c r="E1037" s="198" t="s">
        <v>178</v>
      </c>
      <c r="F1037" s="199">
        <v>50</v>
      </c>
      <c r="G1037" s="200"/>
      <c r="H1037" s="201">
        <f>ROUND(G1037*F1037,2)</f>
        <v>0</v>
      </c>
      <c r="I1037" s="24" t="str">
        <f t="shared" ca="1" si="226"/>
        <v/>
      </c>
      <c r="J1037" s="15" t="str">
        <f t="shared" si="230"/>
        <v>B074-72150 mm Type 4 Concrete Pavement (Reinforced)m²</v>
      </c>
      <c r="K1037" s="16">
        <f>MATCH(J1037,'Pay Items'!$K$1:$K$647,0)</f>
        <v>131</v>
      </c>
      <c r="L1037" s="17" t="str">
        <f t="shared" ca="1" si="227"/>
        <v>F0</v>
      </c>
      <c r="M1037" s="17" t="str">
        <f t="shared" ca="1" si="228"/>
        <v>C2</v>
      </c>
      <c r="N1037" s="17" t="str">
        <f t="shared" ca="1" si="229"/>
        <v>C2</v>
      </c>
    </row>
    <row r="1038" spans="1:14" s="188" customFormat="1" ht="39.950000000000003" customHeight="1" x14ac:dyDescent="0.2">
      <c r="A1038" s="209" t="s">
        <v>757</v>
      </c>
      <c r="B1038" s="210" t="s">
        <v>1939</v>
      </c>
      <c r="C1038" s="196" t="s">
        <v>452</v>
      </c>
      <c r="D1038" s="197" t="s">
        <v>2142</v>
      </c>
      <c r="E1038" s="198"/>
      <c r="F1038" s="192" t="s">
        <v>173</v>
      </c>
      <c r="G1038" s="193"/>
      <c r="H1038" s="193"/>
      <c r="I1038" s="24" t="str">
        <f t="shared" ca="1" si="226"/>
        <v>LOCKED</v>
      </c>
      <c r="J1038" s="15" t="str">
        <f t="shared" si="230"/>
        <v>B077-72Partial Slab Patches - Early Opening (72 hour)CW 3230-R8, E15</v>
      </c>
      <c r="K1038" s="16" t="e">
        <f>MATCH(J1038,'Pay Items'!$K$1:$K$647,0)</f>
        <v>#N/A</v>
      </c>
      <c r="L1038" s="17" t="str">
        <f t="shared" ca="1" si="227"/>
        <v>G</v>
      </c>
      <c r="M1038" s="17" t="str">
        <f t="shared" ca="1" si="228"/>
        <v>C2</v>
      </c>
      <c r="N1038" s="17" t="str">
        <f t="shared" ca="1" si="229"/>
        <v>C2</v>
      </c>
    </row>
    <row r="1039" spans="1:14" s="188" customFormat="1" ht="39.950000000000003" customHeight="1" x14ac:dyDescent="0.2">
      <c r="A1039" s="209" t="s">
        <v>770</v>
      </c>
      <c r="B1039" s="203" t="s">
        <v>338</v>
      </c>
      <c r="C1039" s="196" t="s">
        <v>1558</v>
      </c>
      <c r="D1039" s="197" t="s">
        <v>173</v>
      </c>
      <c r="E1039" s="198" t="s">
        <v>178</v>
      </c>
      <c r="F1039" s="199">
        <v>5</v>
      </c>
      <c r="G1039" s="200"/>
      <c r="H1039" s="201">
        <f t="shared" ref="H1039:H1041" si="232">ROUND(G1039*F1039,2)</f>
        <v>0</v>
      </c>
      <c r="I1039" s="24" t="str">
        <f t="shared" ca="1" si="226"/>
        <v/>
      </c>
      <c r="J1039" s="15" t="str">
        <f t="shared" si="230"/>
        <v>B090-72150 mm Type 4 Concrete Pavement (Type A)m²</v>
      </c>
      <c r="K1039" s="16">
        <f>MATCH(J1039,'Pay Items'!$K$1:$K$647,0)</f>
        <v>146</v>
      </c>
      <c r="L1039" s="17" t="str">
        <f t="shared" ca="1" si="227"/>
        <v>F0</v>
      </c>
      <c r="M1039" s="17" t="str">
        <f t="shared" ca="1" si="228"/>
        <v>C2</v>
      </c>
      <c r="N1039" s="17" t="str">
        <f t="shared" ca="1" si="229"/>
        <v>C2</v>
      </c>
    </row>
    <row r="1040" spans="1:14" s="188" customFormat="1" ht="39.950000000000003" customHeight="1" x14ac:dyDescent="0.2">
      <c r="A1040" s="209" t="s">
        <v>771</v>
      </c>
      <c r="B1040" s="203" t="s">
        <v>339</v>
      </c>
      <c r="C1040" s="196" t="s">
        <v>1559</v>
      </c>
      <c r="D1040" s="197" t="s">
        <v>173</v>
      </c>
      <c r="E1040" s="198" t="s">
        <v>178</v>
      </c>
      <c r="F1040" s="199">
        <v>50</v>
      </c>
      <c r="G1040" s="200"/>
      <c r="H1040" s="201">
        <f t="shared" si="232"/>
        <v>0</v>
      </c>
      <c r="I1040" s="24" t="str">
        <f t="shared" ca="1" si="226"/>
        <v/>
      </c>
      <c r="J1040" s="15" t="str">
        <f t="shared" si="230"/>
        <v>B091-72150 mm Type 4 Concrete Pavement (Type B)m²</v>
      </c>
      <c r="K1040" s="16">
        <f>MATCH(J1040,'Pay Items'!$K$1:$K$647,0)</f>
        <v>147</v>
      </c>
      <c r="L1040" s="17" t="str">
        <f t="shared" ca="1" si="227"/>
        <v>F0</v>
      </c>
      <c r="M1040" s="17" t="str">
        <f t="shared" ca="1" si="228"/>
        <v>C2</v>
      </c>
      <c r="N1040" s="17" t="str">
        <f t="shared" ca="1" si="229"/>
        <v>C2</v>
      </c>
    </row>
    <row r="1041" spans="1:14" s="188" customFormat="1" ht="39.950000000000003" customHeight="1" x14ac:dyDescent="0.2">
      <c r="A1041" s="209" t="s">
        <v>773</v>
      </c>
      <c r="B1041" s="203" t="s">
        <v>340</v>
      </c>
      <c r="C1041" s="196" t="s">
        <v>1561</v>
      </c>
      <c r="D1041" s="197" t="s">
        <v>173</v>
      </c>
      <c r="E1041" s="198" t="s">
        <v>178</v>
      </c>
      <c r="F1041" s="199">
        <v>5</v>
      </c>
      <c r="G1041" s="200"/>
      <c r="H1041" s="201">
        <f t="shared" si="232"/>
        <v>0</v>
      </c>
      <c r="I1041" s="24" t="str">
        <f t="shared" ca="1" si="226"/>
        <v/>
      </c>
      <c r="J1041" s="15" t="str">
        <f t="shared" si="230"/>
        <v>B093-72150 mm Type 4 Concrete Pavement (Type D)m²</v>
      </c>
      <c r="K1041" s="16">
        <f>MATCH(J1041,'Pay Items'!$K$1:$K$647,0)</f>
        <v>149</v>
      </c>
      <c r="L1041" s="17" t="str">
        <f t="shared" ca="1" si="227"/>
        <v>F0</v>
      </c>
      <c r="M1041" s="17" t="str">
        <f t="shared" ca="1" si="228"/>
        <v>C2</v>
      </c>
      <c r="N1041" s="17" t="str">
        <f t="shared" ca="1" si="229"/>
        <v>C2</v>
      </c>
    </row>
    <row r="1042" spans="1:14" s="188" customFormat="1" ht="30.2" customHeight="1" x14ac:dyDescent="0.2">
      <c r="A1042" s="209" t="s">
        <v>289</v>
      </c>
      <c r="B1042" s="195" t="s">
        <v>1940</v>
      </c>
      <c r="C1042" s="196" t="s">
        <v>161</v>
      </c>
      <c r="D1042" s="197" t="s">
        <v>903</v>
      </c>
      <c r="E1042" s="198"/>
      <c r="F1042" s="192" t="s">
        <v>173</v>
      </c>
      <c r="G1042" s="193"/>
      <c r="H1042" s="193"/>
      <c r="I1042" s="24" t="str">
        <f t="shared" ca="1" si="226"/>
        <v>LOCKED</v>
      </c>
      <c r="J1042" s="15" t="str">
        <f t="shared" si="230"/>
        <v>B094Drilled DowelsCW 3230-R8</v>
      </c>
      <c r="K1042" s="16">
        <f>MATCH(J1042,'Pay Items'!$K$1:$K$647,0)</f>
        <v>152</v>
      </c>
      <c r="L1042" s="17" t="str">
        <f t="shared" ca="1" si="227"/>
        <v>G</v>
      </c>
      <c r="M1042" s="17" t="str">
        <f t="shared" ca="1" si="228"/>
        <v>C2</v>
      </c>
      <c r="N1042" s="17" t="str">
        <f t="shared" ca="1" si="229"/>
        <v>C2</v>
      </c>
    </row>
    <row r="1043" spans="1:14" s="188" customFormat="1" ht="30.2" customHeight="1" x14ac:dyDescent="0.2">
      <c r="A1043" s="209" t="s">
        <v>290</v>
      </c>
      <c r="B1043" s="203" t="s">
        <v>338</v>
      </c>
      <c r="C1043" s="196" t="s">
        <v>189</v>
      </c>
      <c r="D1043" s="197" t="s">
        <v>173</v>
      </c>
      <c r="E1043" s="198" t="s">
        <v>181</v>
      </c>
      <c r="F1043" s="199">
        <v>240</v>
      </c>
      <c r="G1043" s="200"/>
      <c r="H1043" s="201">
        <f>ROUND(G1043*F1043,2)</f>
        <v>0</v>
      </c>
      <c r="I1043" s="24" t="str">
        <f t="shared" ca="1" si="226"/>
        <v/>
      </c>
      <c r="J1043" s="15" t="str">
        <f t="shared" si="230"/>
        <v>B09519.1 mm Diametereach</v>
      </c>
      <c r="K1043" s="16">
        <f>MATCH(J1043,'Pay Items'!$K$1:$K$647,0)</f>
        <v>153</v>
      </c>
      <c r="L1043" s="17" t="str">
        <f t="shared" ca="1" si="227"/>
        <v>F0</v>
      </c>
      <c r="M1043" s="17" t="str">
        <f t="shared" ca="1" si="228"/>
        <v>C2</v>
      </c>
      <c r="N1043" s="17" t="str">
        <f t="shared" ca="1" si="229"/>
        <v>C2</v>
      </c>
    </row>
    <row r="1044" spans="1:14" s="188" customFormat="1" ht="30.2" customHeight="1" x14ac:dyDescent="0.2">
      <c r="A1044" s="209" t="s">
        <v>292</v>
      </c>
      <c r="B1044" s="195" t="s">
        <v>1941</v>
      </c>
      <c r="C1044" s="196" t="s">
        <v>162</v>
      </c>
      <c r="D1044" s="197" t="s">
        <v>903</v>
      </c>
      <c r="E1044" s="198"/>
      <c r="F1044" s="192" t="s">
        <v>173</v>
      </c>
      <c r="G1044" s="193"/>
      <c r="H1044" s="193"/>
      <c r="I1044" s="24" t="str">
        <f t="shared" ca="1" si="226"/>
        <v>LOCKED</v>
      </c>
      <c r="J1044" s="15" t="str">
        <f t="shared" si="230"/>
        <v>B097Drilled Tie BarsCW 3230-R8</v>
      </c>
      <c r="K1044" s="16">
        <f>MATCH(J1044,'Pay Items'!$K$1:$K$647,0)</f>
        <v>155</v>
      </c>
      <c r="L1044" s="17" t="str">
        <f t="shared" ca="1" si="227"/>
        <v>G</v>
      </c>
      <c r="M1044" s="17" t="str">
        <f t="shared" ca="1" si="228"/>
        <v>C2</v>
      </c>
      <c r="N1044" s="17" t="str">
        <f t="shared" ca="1" si="229"/>
        <v>C2</v>
      </c>
    </row>
    <row r="1045" spans="1:14" s="188" customFormat="1" ht="30.2" customHeight="1" x14ac:dyDescent="0.2">
      <c r="A1045" s="209" t="s">
        <v>293</v>
      </c>
      <c r="B1045" s="203" t="s">
        <v>338</v>
      </c>
      <c r="C1045" s="196" t="s">
        <v>187</v>
      </c>
      <c r="D1045" s="197" t="s">
        <v>173</v>
      </c>
      <c r="E1045" s="198" t="s">
        <v>181</v>
      </c>
      <c r="F1045" s="199">
        <v>375</v>
      </c>
      <c r="G1045" s="200"/>
      <c r="H1045" s="201">
        <f>ROUND(G1045*F1045,2)</f>
        <v>0</v>
      </c>
      <c r="I1045" s="24" t="str">
        <f t="shared" ca="1" si="226"/>
        <v/>
      </c>
      <c r="J1045" s="15" t="str">
        <f t="shared" si="230"/>
        <v>B09820 M Deformed Tie Bareach</v>
      </c>
      <c r="K1045" s="16">
        <f>MATCH(J1045,'Pay Items'!$K$1:$K$647,0)</f>
        <v>157</v>
      </c>
      <c r="L1045" s="17" t="str">
        <f t="shared" ca="1" si="227"/>
        <v>F0</v>
      </c>
      <c r="M1045" s="17" t="str">
        <f t="shared" ca="1" si="228"/>
        <v>C2</v>
      </c>
      <c r="N1045" s="17" t="str">
        <f t="shared" ca="1" si="229"/>
        <v>C2</v>
      </c>
    </row>
    <row r="1046" spans="1:14" s="188" customFormat="1" ht="30.2" customHeight="1" x14ac:dyDescent="0.2">
      <c r="A1046" s="209" t="s">
        <v>462</v>
      </c>
      <c r="B1046" s="195" t="s">
        <v>1942</v>
      </c>
      <c r="C1046" s="196" t="s">
        <v>350</v>
      </c>
      <c r="D1046" s="197" t="s">
        <v>2144</v>
      </c>
      <c r="E1046" s="198"/>
      <c r="F1046" s="192" t="s">
        <v>173</v>
      </c>
      <c r="G1046" s="193"/>
      <c r="H1046" s="193"/>
      <c r="I1046" s="24" t="str">
        <f t="shared" ca="1" si="226"/>
        <v>LOCKED</v>
      </c>
      <c r="J1046" s="15" t="str">
        <f t="shared" si="230"/>
        <v>B190Construction of Asphaltic Concrete OverlayCW 3410-R12, E11</v>
      </c>
      <c r="K1046" s="16" t="e">
        <f>MATCH(J1046,'Pay Items'!$K$1:$K$647,0)</f>
        <v>#N/A</v>
      </c>
      <c r="L1046" s="17" t="str">
        <f t="shared" ca="1" si="227"/>
        <v>G</v>
      </c>
      <c r="M1046" s="17" t="str">
        <f t="shared" ca="1" si="228"/>
        <v>C2</v>
      </c>
      <c r="N1046" s="17" t="str">
        <f t="shared" ca="1" si="229"/>
        <v>C2</v>
      </c>
    </row>
    <row r="1047" spans="1:14" s="188" customFormat="1" ht="30.2" customHeight="1" x14ac:dyDescent="0.2">
      <c r="A1047" s="209" t="s">
        <v>466</v>
      </c>
      <c r="B1047" s="203" t="s">
        <v>338</v>
      </c>
      <c r="C1047" s="196" t="s">
        <v>352</v>
      </c>
      <c r="D1047" s="197"/>
      <c r="E1047" s="198"/>
      <c r="F1047" s="192" t="s">
        <v>173</v>
      </c>
      <c r="G1047" s="193"/>
      <c r="H1047" s="193"/>
      <c r="I1047" s="24" t="str">
        <f t="shared" ca="1" si="226"/>
        <v>LOCKED</v>
      </c>
      <c r="J1047" s="15" t="str">
        <f t="shared" si="230"/>
        <v>B194Tie-ins and Approaches</v>
      </c>
      <c r="K1047" s="16">
        <f>MATCH(J1047,'Pay Items'!$K$1:$K$647,0)</f>
        <v>311</v>
      </c>
      <c r="L1047" s="17" t="str">
        <f t="shared" ca="1" si="227"/>
        <v>G</v>
      </c>
      <c r="M1047" s="17" t="str">
        <f t="shared" ca="1" si="228"/>
        <v>C2</v>
      </c>
      <c r="N1047" s="17" t="str">
        <f t="shared" ca="1" si="229"/>
        <v>C2</v>
      </c>
    </row>
    <row r="1048" spans="1:14" s="188" customFormat="1" ht="30.2" customHeight="1" x14ac:dyDescent="0.2">
      <c r="A1048" s="209" t="s">
        <v>1569</v>
      </c>
      <c r="B1048" s="211" t="s">
        <v>684</v>
      </c>
      <c r="C1048" s="196" t="s">
        <v>1566</v>
      </c>
      <c r="D1048" s="197"/>
      <c r="E1048" s="198" t="s">
        <v>180</v>
      </c>
      <c r="F1048" s="199">
        <v>5</v>
      </c>
      <c r="G1048" s="200"/>
      <c r="H1048" s="201">
        <f t="shared" ref="H1048" si="233">ROUND(G1048*F1048,2)</f>
        <v>0</v>
      </c>
      <c r="I1048" s="24" t="str">
        <f t="shared" ca="1" si="226"/>
        <v/>
      </c>
      <c r="J1048" s="15" t="str">
        <f t="shared" si="230"/>
        <v>B195AType MS1tonne</v>
      </c>
      <c r="K1048" s="16">
        <f>MATCH(J1048,'Pay Items'!$K$1:$K$647,0)</f>
        <v>313</v>
      </c>
      <c r="L1048" s="17" t="str">
        <f t="shared" ca="1" si="227"/>
        <v>F0</v>
      </c>
      <c r="M1048" s="17" t="str">
        <f t="shared" ca="1" si="228"/>
        <v>C2</v>
      </c>
      <c r="N1048" s="17" t="str">
        <f t="shared" ca="1" si="229"/>
        <v>C2</v>
      </c>
    </row>
    <row r="1049" spans="1:14" s="188" customFormat="1" ht="30.2" customHeight="1" x14ac:dyDescent="0.2">
      <c r="A1049" s="182"/>
      <c r="B1049" s="213"/>
      <c r="C1049" s="206" t="s">
        <v>1692</v>
      </c>
      <c r="D1049" s="207"/>
      <c r="E1049" s="192"/>
      <c r="F1049" s="192" t="s">
        <v>173</v>
      </c>
      <c r="G1049" s="193"/>
      <c r="H1049" s="193"/>
      <c r="I1049" s="24" t="str">
        <f t="shared" ca="1" si="226"/>
        <v>LOCKED</v>
      </c>
      <c r="J1049" s="15" t="str">
        <f t="shared" si="230"/>
        <v>ROADWORKS - NEW CONSTRUCTION</v>
      </c>
      <c r="K1049" s="16" t="e">
        <f>MATCH(J1049,'Pay Items'!$K$1:$K$647,0)</f>
        <v>#N/A</v>
      </c>
      <c r="L1049" s="17" t="str">
        <f t="shared" ca="1" si="227"/>
        <v>G</v>
      </c>
      <c r="M1049" s="17" t="str">
        <f t="shared" ca="1" si="228"/>
        <v>C2</v>
      </c>
      <c r="N1049" s="17" t="str">
        <f t="shared" ca="1" si="229"/>
        <v>C2</v>
      </c>
    </row>
    <row r="1050" spans="1:14" s="188" customFormat="1" ht="39.950000000000003" customHeight="1" x14ac:dyDescent="0.2">
      <c r="A1050" s="194" t="s">
        <v>209</v>
      </c>
      <c r="B1050" s="195" t="s">
        <v>1943</v>
      </c>
      <c r="C1050" s="196" t="s">
        <v>454</v>
      </c>
      <c r="D1050" s="197" t="s">
        <v>2126</v>
      </c>
      <c r="E1050" s="198"/>
      <c r="F1050" s="192" t="s">
        <v>173</v>
      </c>
      <c r="G1050" s="193"/>
      <c r="H1050" s="193"/>
      <c r="I1050" s="24" t="str">
        <f t="shared" ca="1" si="226"/>
        <v>LOCKED</v>
      </c>
      <c r="J1050" s="15" t="str">
        <f t="shared" si="230"/>
        <v>C001Concrete Pavements, Median Slabs, Bull-noses, and Safety MediansCW 3310-R19, E10</v>
      </c>
      <c r="K1050" s="16" t="e">
        <f>MATCH(J1050,'Pay Items'!$K$1:$K$647,0)</f>
        <v>#N/A</v>
      </c>
      <c r="L1050" s="17" t="str">
        <f t="shared" ca="1" si="227"/>
        <v>G</v>
      </c>
      <c r="M1050" s="17" t="str">
        <f t="shared" ca="1" si="228"/>
        <v>C2</v>
      </c>
      <c r="N1050" s="17" t="str">
        <f t="shared" ca="1" si="229"/>
        <v>C2</v>
      </c>
    </row>
    <row r="1051" spans="1:14" s="188" customFormat="1" ht="39.950000000000003" customHeight="1" x14ac:dyDescent="0.2">
      <c r="A1051" s="194" t="s">
        <v>214</v>
      </c>
      <c r="B1051" s="203" t="s">
        <v>338</v>
      </c>
      <c r="C1051" s="196" t="s">
        <v>1694</v>
      </c>
      <c r="D1051" s="197" t="s">
        <v>173</v>
      </c>
      <c r="E1051" s="198" t="s">
        <v>178</v>
      </c>
      <c r="F1051" s="212">
        <v>300</v>
      </c>
      <c r="G1051" s="200"/>
      <c r="H1051" s="201">
        <f t="shared" ref="H1051" si="234">ROUND(G1051*F1051,2)</f>
        <v>0</v>
      </c>
      <c r="I1051" s="24" t="str">
        <f t="shared" ca="1" si="226"/>
        <v/>
      </c>
      <c r="J1051" s="15" t="str">
        <f t="shared" si="230"/>
        <v>C011Construction of 150 mm Type 2 Concrete Pavement (Reinforced)m²</v>
      </c>
      <c r="K1051" s="16" t="e">
        <f>MATCH(J1051,'Pay Items'!$K$1:$K$647,0)</f>
        <v>#N/A</v>
      </c>
      <c r="L1051" s="17" t="str">
        <f t="shared" ca="1" si="227"/>
        <v>F0</v>
      </c>
      <c r="M1051" s="17" t="str">
        <f t="shared" ca="1" si="228"/>
        <v>C2</v>
      </c>
      <c r="N1051" s="17" t="str">
        <f t="shared" ca="1" si="229"/>
        <v>C2</v>
      </c>
    </row>
    <row r="1052" spans="1:14" s="188" customFormat="1" ht="30.2" customHeight="1" x14ac:dyDescent="0.2">
      <c r="A1052" s="194" t="s">
        <v>367</v>
      </c>
      <c r="B1052" s="195" t="s">
        <v>1944</v>
      </c>
      <c r="C1052" s="196" t="s">
        <v>123</v>
      </c>
      <c r="D1052" s="197" t="s">
        <v>2126</v>
      </c>
      <c r="E1052" s="198"/>
      <c r="F1052" s="192" t="s">
        <v>173</v>
      </c>
      <c r="G1052" s="193"/>
      <c r="H1052" s="193"/>
      <c r="I1052" s="24" t="str">
        <f t="shared" ca="1" si="226"/>
        <v>LOCKED</v>
      </c>
      <c r="J1052" s="15" t="str">
        <f t="shared" si="230"/>
        <v>C019Concrete Pavements for Early OpeningCW 3310-R19, E10</v>
      </c>
      <c r="K1052" s="16" t="e">
        <f>MATCH(J1052,'Pay Items'!$K$1:$K$647,0)</f>
        <v>#N/A</v>
      </c>
      <c r="L1052" s="17" t="str">
        <f t="shared" ca="1" si="227"/>
        <v>G</v>
      </c>
      <c r="M1052" s="17" t="str">
        <f t="shared" ca="1" si="228"/>
        <v>C2</v>
      </c>
      <c r="N1052" s="17" t="str">
        <f t="shared" ca="1" si="229"/>
        <v>C2</v>
      </c>
    </row>
    <row r="1053" spans="1:14" s="188" customFormat="1" ht="50.1" customHeight="1" x14ac:dyDescent="0.2">
      <c r="A1053" s="194" t="s">
        <v>1173</v>
      </c>
      <c r="B1053" s="203" t="s">
        <v>338</v>
      </c>
      <c r="C1053" s="196" t="s">
        <v>1259</v>
      </c>
      <c r="D1053" s="197"/>
      <c r="E1053" s="198" t="s">
        <v>178</v>
      </c>
      <c r="F1053" s="212">
        <v>70</v>
      </c>
      <c r="G1053" s="200"/>
      <c r="H1053" s="201">
        <f t="shared" ref="H1053" si="235">ROUND(G1053*F1053,2)</f>
        <v>0</v>
      </c>
      <c r="I1053" s="24" t="str">
        <f t="shared" ca="1" si="226"/>
        <v/>
      </c>
      <c r="J1053" s="15" t="str">
        <f t="shared" si="230"/>
        <v>C029-72Construction of 150 mm Type 4 Concrete Pavement for Early Opening 72 Hour (Reinforced)m²</v>
      </c>
      <c r="K1053" s="16">
        <f>MATCH(J1053,'Pay Items'!$K$1:$K$647,0)</f>
        <v>370</v>
      </c>
      <c r="L1053" s="17" t="str">
        <f t="shared" ca="1" si="227"/>
        <v>F0</v>
      </c>
      <c r="M1053" s="17" t="str">
        <f t="shared" ca="1" si="228"/>
        <v>C2</v>
      </c>
      <c r="N1053" s="17" t="str">
        <f t="shared" ca="1" si="229"/>
        <v>C2</v>
      </c>
    </row>
    <row r="1054" spans="1:14" s="188" customFormat="1" ht="39.950000000000003" customHeight="1" x14ac:dyDescent="0.2">
      <c r="A1054" s="182"/>
      <c r="B1054" s="213"/>
      <c r="C1054" s="206" t="s">
        <v>200</v>
      </c>
      <c r="D1054" s="207"/>
      <c r="E1054" s="214"/>
      <c r="F1054" s="192" t="s">
        <v>173</v>
      </c>
      <c r="G1054" s="193"/>
      <c r="H1054" s="193"/>
      <c r="I1054" s="24" t="str">
        <f t="shared" ca="1" si="226"/>
        <v>LOCKED</v>
      </c>
      <c r="J1054" s="15" t="str">
        <f t="shared" si="230"/>
        <v>ASSOCIATED DRAINAGE AND UNDERGROUND WORKS</v>
      </c>
      <c r="K1054" s="16">
        <f>MATCH(J1054,'Pay Items'!$K$1:$K$647,0)</f>
        <v>442</v>
      </c>
      <c r="L1054" s="17" t="str">
        <f t="shared" ca="1" si="227"/>
        <v>G</v>
      </c>
      <c r="M1054" s="17" t="str">
        <f t="shared" ca="1" si="228"/>
        <v>C2</v>
      </c>
      <c r="N1054" s="17" t="str">
        <f t="shared" ca="1" si="229"/>
        <v>C2</v>
      </c>
    </row>
    <row r="1055" spans="1:14" s="384" customFormat="1" ht="30" customHeight="1" x14ac:dyDescent="0.2">
      <c r="A1055" s="365" t="s">
        <v>229</v>
      </c>
      <c r="B1055" s="366" t="s">
        <v>1945</v>
      </c>
      <c r="C1055" s="367" t="s">
        <v>407</v>
      </c>
      <c r="D1055" s="368" t="s">
        <v>11</v>
      </c>
      <c r="E1055" s="369"/>
      <c r="F1055" s="192" t="s">
        <v>173</v>
      </c>
      <c r="G1055" s="193"/>
      <c r="H1055" s="193"/>
      <c r="I1055" s="24" t="str">
        <f t="shared" ca="1" si="226"/>
        <v>LOCKED</v>
      </c>
      <c r="J1055" s="15" t="str">
        <f t="shared" si="230"/>
        <v>E008Sewer ServiceCW 2130-R12</v>
      </c>
      <c r="K1055" s="16">
        <f>MATCH(J1055,'Pay Items'!$K$1:$K$647,0)</f>
        <v>455</v>
      </c>
      <c r="L1055" s="17" t="str">
        <f t="shared" ca="1" si="227"/>
        <v>G</v>
      </c>
      <c r="M1055" s="17" t="str">
        <f t="shared" ca="1" si="228"/>
        <v>C2</v>
      </c>
      <c r="N1055" s="17" t="str">
        <f t="shared" ca="1" si="229"/>
        <v>C2</v>
      </c>
    </row>
    <row r="1056" spans="1:14" s="384" customFormat="1" ht="30" customHeight="1" x14ac:dyDescent="0.2">
      <c r="A1056" s="365" t="s">
        <v>53</v>
      </c>
      <c r="B1056" s="370" t="s">
        <v>338</v>
      </c>
      <c r="C1056" s="367" t="s">
        <v>1633</v>
      </c>
      <c r="D1056" s="368"/>
      <c r="E1056" s="369"/>
      <c r="F1056" s="192" t="s">
        <v>173</v>
      </c>
      <c r="G1056" s="193"/>
      <c r="H1056" s="193"/>
      <c r="I1056" s="24" t="str">
        <f t="shared" ca="1" si="226"/>
        <v>LOCKED</v>
      </c>
      <c r="J1056" s="15" t="str">
        <f t="shared" si="230"/>
        <v>E009250 mm, PVC</v>
      </c>
      <c r="K1056" s="16" t="e">
        <f>MATCH(J1056,'Pay Items'!$K$1:$K$647,0)</f>
        <v>#N/A</v>
      </c>
      <c r="L1056" s="17" t="str">
        <f t="shared" ca="1" si="227"/>
        <v>G</v>
      </c>
      <c r="M1056" s="17" t="str">
        <f t="shared" ca="1" si="228"/>
        <v>C2</v>
      </c>
      <c r="N1056" s="17" t="str">
        <f t="shared" ca="1" si="229"/>
        <v>C2</v>
      </c>
    </row>
    <row r="1057" spans="1:14" s="384" customFormat="1" ht="39.950000000000003" customHeight="1" x14ac:dyDescent="0.2">
      <c r="A1057" s="365" t="s">
        <v>54</v>
      </c>
      <c r="B1057" s="371" t="s">
        <v>684</v>
      </c>
      <c r="C1057" s="367" t="s">
        <v>1634</v>
      </c>
      <c r="D1057" s="368"/>
      <c r="E1057" s="369" t="s">
        <v>182</v>
      </c>
      <c r="F1057" s="372">
        <v>5</v>
      </c>
      <c r="G1057" s="373"/>
      <c r="H1057" s="374">
        <f>ROUND(G1057*F1057,2)</f>
        <v>0</v>
      </c>
      <c r="I1057" s="24" t="str">
        <f t="shared" ca="1" si="226"/>
        <v/>
      </c>
      <c r="J1057" s="15" t="str">
        <f t="shared" si="230"/>
        <v>E010In a Trench, Class B Sand Bedding, Class 3 Backfillm</v>
      </c>
      <c r="K1057" s="16" t="e">
        <f>MATCH(J1057,'Pay Items'!$K$1:$K$647,0)</f>
        <v>#N/A</v>
      </c>
      <c r="L1057" s="17" t="str">
        <f t="shared" ca="1" si="227"/>
        <v>F0</v>
      </c>
      <c r="M1057" s="17" t="str">
        <f t="shared" ca="1" si="228"/>
        <v>C2</v>
      </c>
      <c r="N1057" s="17" t="str">
        <f t="shared" ca="1" si="229"/>
        <v>C2</v>
      </c>
    </row>
    <row r="1058" spans="1:14" s="188" customFormat="1" ht="30.2" customHeight="1" x14ac:dyDescent="0.2">
      <c r="A1058" s="194" t="s">
        <v>67</v>
      </c>
      <c r="B1058" s="195" t="s">
        <v>1946</v>
      </c>
      <c r="C1058" s="215" t="s">
        <v>1040</v>
      </c>
      <c r="D1058" s="216" t="s">
        <v>1041</v>
      </c>
      <c r="E1058" s="198"/>
      <c r="F1058" s="192" t="s">
        <v>173</v>
      </c>
      <c r="G1058" s="193"/>
      <c r="H1058" s="193"/>
      <c r="I1058" s="24" t="str">
        <f t="shared" ca="1" si="226"/>
        <v>LOCKED</v>
      </c>
      <c r="J1058" s="15" t="str">
        <f t="shared" si="230"/>
        <v>E023Frames &amp; CoversCW 3210-R8</v>
      </c>
      <c r="K1058" s="16">
        <f>MATCH(J1058,'Pay Items'!$K$1:$K$647,0)</f>
        <v>509</v>
      </c>
      <c r="L1058" s="17" t="str">
        <f t="shared" ca="1" si="227"/>
        <v>G</v>
      </c>
      <c r="M1058" s="17" t="str">
        <f t="shared" ca="1" si="228"/>
        <v>C2</v>
      </c>
      <c r="N1058" s="17" t="str">
        <f t="shared" ca="1" si="229"/>
        <v>C2</v>
      </c>
    </row>
    <row r="1059" spans="1:14" s="188" customFormat="1" ht="39.950000000000003" customHeight="1" x14ac:dyDescent="0.2">
      <c r="A1059" s="194" t="s">
        <v>68</v>
      </c>
      <c r="B1059" s="203" t="s">
        <v>338</v>
      </c>
      <c r="C1059" s="217" t="s">
        <v>1191</v>
      </c>
      <c r="D1059" s="197"/>
      <c r="E1059" s="198" t="s">
        <v>181</v>
      </c>
      <c r="F1059" s="212">
        <v>2</v>
      </c>
      <c r="G1059" s="200"/>
      <c r="H1059" s="201">
        <f t="shared" ref="H1059:H1064" si="236">ROUND(G1059*F1059,2)</f>
        <v>0</v>
      </c>
      <c r="I1059" s="24" t="str">
        <f t="shared" ca="1" si="226"/>
        <v/>
      </c>
      <c r="J1059" s="15" t="str">
        <f t="shared" si="230"/>
        <v>E024AP-006 - Standard Frame for Manhole and Catch Basineach</v>
      </c>
      <c r="K1059" s="16">
        <f>MATCH(J1059,'Pay Items'!$K$1:$K$647,0)</f>
        <v>510</v>
      </c>
      <c r="L1059" s="17" t="str">
        <f t="shared" ca="1" si="227"/>
        <v>F0</v>
      </c>
      <c r="M1059" s="17" t="str">
        <f t="shared" ca="1" si="228"/>
        <v>C2</v>
      </c>
      <c r="N1059" s="17" t="str">
        <f t="shared" ca="1" si="229"/>
        <v>C2</v>
      </c>
    </row>
    <row r="1060" spans="1:14" s="188" customFormat="1" ht="39.950000000000003" customHeight="1" x14ac:dyDescent="0.2">
      <c r="A1060" s="194" t="s">
        <v>69</v>
      </c>
      <c r="B1060" s="203" t="s">
        <v>339</v>
      </c>
      <c r="C1060" s="217" t="s">
        <v>1192</v>
      </c>
      <c r="D1060" s="197"/>
      <c r="E1060" s="198" t="s">
        <v>181</v>
      </c>
      <c r="F1060" s="212">
        <v>1</v>
      </c>
      <c r="G1060" s="200"/>
      <c r="H1060" s="201">
        <f t="shared" si="236"/>
        <v>0</v>
      </c>
      <c r="I1060" s="24" t="str">
        <f t="shared" ca="1" si="226"/>
        <v/>
      </c>
      <c r="J1060" s="15" t="str">
        <f t="shared" si="230"/>
        <v>E025AP-007 - Standard Solid Cover for Standard Frameeach</v>
      </c>
      <c r="K1060" s="16">
        <f>MATCH(J1060,'Pay Items'!$K$1:$K$647,0)</f>
        <v>511</v>
      </c>
      <c r="L1060" s="17" t="str">
        <f t="shared" ca="1" si="227"/>
        <v>F0</v>
      </c>
      <c r="M1060" s="17" t="str">
        <f t="shared" ca="1" si="228"/>
        <v>C2</v>
      </c>
      <c r="N1060" s="17" t="str">
        <f t="shared" ca="1" si="229"/>
        <v>C2</v>
      </c>
    </row>
    <row r="1061" spans="1:14" s="249" customFormat="1" ht="44.1" customHeight="1" x14ac:dyDescent="0.2">
      <c r="A1061" s="194" t="s">
        <v>70</v>
      </c>
      <c r="B1061" s="256" t="s">
        <v>340</v>
      </c>
      <c r="C1061" s="259" t="s">
        <v>1193</v>
      </c>
      <c r="D1061" s="239"/>
      <c r="E1061" s="240" t="s">
        <v>181</v>
      </c>
      <c r="F1061" s="241">
        <v>1</v>
      </c>
      <c r="G1061" s="242"/>
      <c r="H1061" s="243">
        <f t="shared" si="236"/>
        <v>0</v>
      </c>
      <c r="I1061" s="24" t="str">
        <f t="shared" ca="1" si="226"/>
        <v/>
      </c>
      <c r="J1061" s="15" t="str">
        <f t="shared" si="230"/>
        <v>E026AP-008 - Standard Grated Cover for Standard Frameeach</v>
      </c>
      <c r="K1061" s="16">
        <f>MATCH(J1061,'Pay Items'!$K$1:$K$647,0)</f>
        <v>512</v>
      </c>
      <c r="L1061" s="17" t="str">
        <f t="shared" ca="1" si="227"/>
        <v>F0</v>
      </c>
      <c r="M1061" s="17" t="str">
        <f t="shared" ca="1" si="228"/>
        <v>C2</v>
      </c>
      <c r="N1061" s="17" t="str">
        <f t="shared" ca="1" si="229"/>
        <v>C2</v>
      </c>
    </row>
    <row r="1062" spans="1:14" s="249" customFormat="1" ht="44.1" customHeight="1" x14ac:dyDescent="0.2">
      <c r="A1062" s="365" t="s">
        <v>84</v>
      </c>
      <c r="B1062" s="366" t="s">
        <v>1947</v>
      </c>
      <c r="C1062" s="375" t="s">
        <v>711</v>
      </c>
      <c r="D1062" s="368" t="s">
        <v>11</v>
      </c>
      <c r="E1062" s="369"/>
      <c r="F1062" s="192" t="s">
        <v>173</v>
      </c>
      <c r="G1062" s="193"/>
      <c r="H1062" s="193"/>
      <c r="I1062" s="24" t="str">
        <f t="shared" ca="1" si="226"/>
        <v>LOCKED</v>
      </c>
      <c r="J1062" s="15" t="str">
        <f t="shared" si="230"/>
        <v>E042Connecting New Sewer Service to Existing Sewer ServiceCW 2130-R12</v>
      </c>
      <c r="K1062" s="16">
        <f>MATCH(J1062,'Pay Items'!$K$1:$K$647,0)</f>
        <v>546</v>
      </c>
      <c r="L1062" s="17" t="str">
        <f t="shared" ca="1" si="227"/>
        <v>G</v>
      </c>
      <c r="M1062" s="17" t="str">
        <f t="shared" ca="1" si="228"/>
        <v>C2</v>
      </c>
      <c r="N1062" s="17" t="str">
        <f t="shared" ca="1" si="229"/>
        <v>C2</v>
      </c>
    </row>
    <row r="1063" spans="1:14" s="249" customFormat="1" ht="30" customHeight="1" x14ac:dyDescent="0.2">
      <c r="A1063" s="365" t="s">
        <v>85</v>
      </c>
      <c r="B1063" s="370" t="s">
        <v>338</v>
      </c>
      <c r="C1063" s="375" t="s">
        <v>1675</v>
      </c>
      <c r="D1063" s="368"/>
      <c r="E1063" s="369" t="s">
        <v>181</v>
      </c>
      <c r="F1063" s="372">
        <v>2</v>
      </c>
      <c r="G1063" s="373"/>
      <c r="H1063" s="374">
        <f t="shared" ref="H1063" si="237">ROUND(G1063*F1063,2)</f>
        <v>0</v>
      </c>
      <c r="I1063" s="24" t="str">
        <f t="shared" ca="1" si="226"/>
        <v/>
      </c>
      <c r="J1063" s="15" t="str">
        <f t="shared" si="230"/>
        <v>E043250 mm PVCeach</v>
      </c>
      <c r="K1063" s="16" t="e">
        <f>MATCH(J1063,'Pay Items'!$K$1:$K$647,0)</f>
        <v>#N/A</v>
      </c>
      <c r="L1063" s="17" t="str">
        <f t="shared" ca="1" si="227"/>
        <v>F0</v>
      </c>
      <c r="M1063" s="17" t="str">
        <f t="shared" ca="1" si="228"/>
        <v>C2</v>
      </c>
      <c r="N1063" s="17" t="str">
        <f t="shared" ca="1" si="229"/>
        <v>C2</v>
      </c>
    </row>
    <row r="1064" spans="1:14" s="188" customFormat="1" ht="39.950000000000003" customHeight="1" x14ac:dyDescent="0.2">
      <c r="A1064" s="194" t="s">
        <v>0</v>
      </c>
      <c r="B1064" s="195" t="s">
        <v>1948</v>
      </c>
      <c r="C1064" s="196" t="s">
        <v>1</v>
      </c>
      <c r="D1064" s="197" t="s">
        <v>1562</v>
      </c>
      <c r="E1064" s="198" t="s">
        <v>181</v>
      </c>
      <c r="F1064" s="212">
        <v>1</v>
      </c>
      <c r="G1064" s="200"/>
      <c r="H1064" s="201">
        <f t="shared" si="236"/>
        <v>0</v>
      </c>
      <c r="I1064" s="24" t="str">
        <f t="shared" ca="1" si="226"/>
        <v/>
      </c>
      <c r="J1064" s="15" t="str">
        <f t="shared" si="230"/>
        <v>E050ACatch Basin CleaningCW 2140-R5each</v>
      </c>
      <c r="K1064" s="16">
        <f>MATCH(J1064,'Pay Items'!$K$1:$K$647,0)</f>
        <v>555</v>
      </c>
      <c r="L1064" s="17" t="str">
        <f t="shared" ca="1" si="227"/>
        <v>F0</v>
      </c>
      <c r="M1064" s="17" t="str">
        <f t="shared" ca="1" si="228"/>
        <v>C2</v>
      </c>
      <c r="N1064" s="17" t="str">
        <f t="shared" ca="1" si="229"/>
        <v>C2</v>
      </c>
    </row>
    <row r="1065" spans="1:14" s="188" customFormat="1" ht="30.2" customHeight="1" x14ac:dyDescent="0.2">
      <c r="A1065" s="182"/>
      <c r="B1065" s="219"/>
      <c r="C1065" s="206" t="s">
        <v>201</v>
      </c>
      <c r="D1065" s="207"/>
      <c r="E1065" s="214"/>
      <c r="F1065" s="192" t="s">
        <v>173</v>
      </c>
      <c r="G1065" s="193"/>
      <c r="H1065" s="193"/>
      <c r="I1065" s="24" t="str">
        <f t="shared" ca="1" si="226"/>
        <v>LOCKED</v>
      </c>
      <c r="J1065" s="15" t="str">
        <f t="shared" si="230"/>
        <v>ADJUSTMENTS</v>
      </c>
      <c r="K1065" s="16">
        <f>MATCH(J1065,'Pay Items'!$K$1:$K$647,0)</f>
        <v>587</v>
      </c>
      <c r="L1065" s="17" t="str">
        <f t="shared" ca="1" si="227"/>
        <v>G</v>
      </c>
      <c r="M1065" s="17" t="str">
        <f t="shared" ca="1" si="228"/>
        <v>C2</v>
      </c>
      <c r="N1065" s="17" t="str">
        <f t="shared" ca="1" si="229"/>
        <v>C2</v>
      </c>
    </row>
    <row r="1066" spans="1:14" s="188" customFormat="1" ht="39.950000000000003" customHeight="1" x14ac:dyDescent="0.2">
      <c r="A1066" s="194" t="s">
        <v>230</v>
      </c>
      <c r="B1066" s="195" t="s">
        <v>1949</v>
      </c>
      <c r="C1066" s="217" t="s">
        <v>1042</v>
      </c>
      <c r="D1066" s="216" t="s">
        <v>1041</v>
      </c>
      <c r="E1066" s="198" t="s">
        <v>181</v>
      </c>
      <c r="F1066" s="212">
        <v>2</v>
      </c>
      <c r="G1066" s="200"/>
      <c r="H1066" s="201">
        <f>ROUND(G1066*F1066,2)</f>
        <v>0</v>
      </c>
      <c r="I1066" s="24" t="str">
        <f t="shared" ca="1" si="226"/>
        <v/>
      </c>
      <c r="J1066" s="15" t="str">
        <f t="shared" si="230"/>
        <v>F001Adjustment of Manholes/Catch Basins FramesCW 3210-R8each</v>
      </c>
      <c r="K1066" s="16">
        <f>MATCH(J1066,'Pay Items'!$K$1:$K$647,0)</f>
        <v>588</v>
      </c>
      <c r="L1066" s="17" t="str">
        <f t="shared" ca="1" si="227"/>
        <v>F0</v>
      </c>
      <c r="M1066" s="17" t="str">
        <f t="shared" ca="1" si="228"/>
        <v>C2</v>
      </c>
      <c r="N1066" s="17" t="str">
        <f t="shared" ca="1" si="229"/>
        <v>C2</v>
      </c>
    </row>
    <row r="1067" spans="1:14" s="188" customFormat="1" ht="30.2" customHeight="1" x14ac:dyDescent="0.2">
      <c r="A1067" s="194" t="s">
        <v>231</v>
      </c>
      <c r="B1067" s="195" t="s">
        <v>1950</v>
      </c>
      <c r="C1067" s="196" t="s">
        <v>669</v>
      </c>
      <c r="D1067" s="197" t="s">
        <v>11</v>
      </c>
      <c r="E1067" s="198"/>
      <c r="F1067" s="192" t="s">
        <v>173</v>
      </c>
      <c r="G1067" s="193"/>
      <c r="H1067" s="193"/>
      <c r="I1067" s="24" t="str">
        <f t="shared" ca="1" si="226"/>
        <v>LOCKED</v>
      </c>
      <c r="J1067" s="15" t="str">
        <f t="shared" si="230"/>
        <v>F002Replacing Existing RisersCW 2130-R12</v>
      </c>
      <c r="K1067" s="16">
        <f>MATCH(J1067,'Pay Items'!$K$1:$K$647,0)</f>
        <v>589</v>
      </c>
      <c r="L1067" s="17" t="str">
        <f t="shared" ca="1" si="227"/>
        <v>G</v>
      </c>
      <c r="M1067" s="17" t="str">
        <f t="shared" ca="1" si="228"/>
        <v>C2</v>
      </c>
      <c r="N1067" s="17" t="str">
        <f t="shared" ca="1" si="229"/>
        <v>C2</v>
      </c>
    </row>
    <row r="1068" spans="1:14" s="188" customFormat="1" ht="30.2" customHeight="1" x14ac:dyDescent="0.2">
      <c r="A1068" s="194" t="s">
        <v>670</v>
      </c>
      <c r="B1068" s="203" t="s">
        <v>338</v>
      </c>
      <c r="C1068" s="196" t="s">
        <v>680</v>
      </c>
      <c r="D1068" s="197"/>
      <c r="E1068" s="198" t="s">
        <v>183</v>
      </c>
      <c r="F1068" s="221">
        <v>0.3</v>
      </c>
      <c r="G1068" s="200"/>
      <c r="H1068" s="201">
        <f>ROUND(G1068*F1068,2)</f>
        <v>0</v>
      </c>
      <c r="I1068" s="24" t="str">
        <f t="shared" ca="1" si="226"/>
        <v/>
      </c>
      <c r="J1068" s="15" t="str">
        <f t="shared" si="230"/>
        <v>F002APre-cast Concrete Risersvert. m</v>
      </c>
      <c r="K1068" s="16">
        <f>MATCH(J1068,'Pay Items'!$K$1:$K$647,0)</f>
        <v>590</v>
      </c>
      <c r="L1068" s="17" t="str">
        <f t="shared" ca="1" si="227"/>
        <v>F1</v>
      </c>
      <c r="M1068" s="17" t="str">
        <f t="shared" ca="1" si="228"/>
        <v>C2</v>
      </c>
      <c r="N1068" s="17" t="str">
        <f t="shared" ca="1" si="229"/>
        <v>C2</v>
      </c>
    </row>
    <row r="1069" spans="1:14" s="188" customFormat="1" ht="30.2" customHeight="1" x14ac:dyDescent="0.2">
      <c r="A1069" s="194" t="s">
        <v>232</v>
      </c>
      <c r="B1069" s="195" t="s">
        <v>2164</v>
      </c>
      <c r="C1069" s="217" t="s">
        <v>1198</v>
      </c>
      <c r="D1069" s="216" t="s">
        <v>1041</v>
      </c>
      <c r="E1069" s="198"/>
      <c r="F1069" s="192" t="s">
        <v>173</v>
      </c>
      <c r="G1069" s="193"/>
      <c r="H1069" s="193"/>
      <c r="I1069" s="24" t="str">
        <f t="shared" ca="1" si="226"/>
        <v>LOCKED</v>
      </c>
      <c r="J1069" s="15" t="str">
        <f t="shared" si="230"/>
        <v>F003Lifter Rings (AP-010)CW 3210-R8</v>
      </c>
      <c r="K1069" s="16">
        <f>MATCH(J1069,'Pay Items'!$K$1:$K$647,0)</f>
        <v>593</v>
      </c>
      <c r="L1069" s="17" t="str">
        <f t="shared" ca="1" si="227"/>
        <v>G</v>
      </c>
      <c r="M1069" s="17" t="str">
        <f t="shared" ca="1" si="228"/>
        <v>C2</v>
      </c>
      <c r="N1069" s="17" t="str">
        <f t="shared" ca="1" si="229"/>
        <v>C2</v>
      </c>
    </row>
    <row r="1070" spans="1:14" s="188" customFormat="1" ht="30.2" customHeight="1" x14ac:dyDescent="0.2">
      <c r="A1070" s="194" t="s">
        <v>234</v>
      </c>
      <c r="B1070" s="203" t="s">
        <v>338</v>
      </c>
      <c r="C1070" s="196" t="s">
        <v>864</v>
      </c>
      <c r="D1070" s="197"/>
      <c r="E1070" s="198" t="s">
        <v>181</v>
      </c>
      <c r="F1070" s="212">
        <v>2</v>
      </c>
      <c r="G1070" s="200"/>
      <c r="H1070" s="201">
        <f t="shared" ref="H1070" si="238">ROUND(G1070*F1070,2)</f>
        <v>0</v>
      </c>
      <c r="I1070" s="24" t="str">
        <f t="shared" ca="1" si="226"/>
        <v/>
      </c>
      <c r="J1070" s="15" t="str">
        <f t="shared" si="230"/>
        <v>F00551 mmeach</v>
      </c>
      <c r="K1070" s="16">
        <f>MATCH(J1070,'Pay Items'!$K$1:$K$647,0)</f>
        <v>595</v>
      </c>
      <c r="L1070" s="17" t="str">
        <f t="shared" ca="1" si="227"/>
        <v>F0</v>
      </c>
      <c r="M1070" s="17" t="str">
        <f t="shared" ca="1" si="228"/>
        <v>C2</v>
      </c>
      <c r="N1070" s="17" t="str">
        <f t="shared" ca="1" si="229"/>
        <v>C2</v>
      </c>
    </row>
    <row r="1071" spans="1:14" s="188" customFormat="1" ht="30.2" customHeight="1" x14ac:dyDescent="0.2">
      <c r="A1071" s="182"/>
      <c r="B1071" s="205"/>
      <c r="C1071" s="206" t="s">
        <v>202</v>
      </c>
      <c r="D1071" s="207"/>
      <c r="E1071" s="208"/>
      <c r="F1071" s="192" t="s">
        <v>173</v>
      </c>
      <c r="G1071" s="193"/>
      <c r="H1071" s="193"/>
      <c r="I1071" s="24" t="str">
        <f t="shared" ca="1" si="226"/>
        <v>LOCKED</v>
      </c>
      <c r="J1071" s="15" t="str">
        <f t="shared" si="230"/>
        <v>LANDSCAPING</v>
      </c>
      <c r="K1071" s="16">
        <f>MATCH(J1071,'Pay Items'!$K$1:$K$647,0)</f>
        <v>616</v>
      </c>
      <c r="L1071" s="17" t="str">
        <f t="shared" ca="1" si="227"/>
        <v>G</v>
      </c>
      <c r="M1071" s="17" t="str">
        <f t="shared" ca="1" si="228"/>
        <v>C2</v>
      </c>
      <c r="N1071" s="17" t="str">
        <f t="shared" ca="1" si="229"/>
        <v>C2</v>
      </c>
    </row>
    <row r="1072" spans="1:14" s="188" customFormat="1" ht="30.2" customHeight="1" x14ac:dyDescent="0.2">
      <c r="A1072" s="209" t="s">
        <v>242</v>
      </c>
      <c r="B1072" s="195" t="s">
        <v>2165</v>
      </c>
      <c r="C1072" s="196" t="s">
        <v>147</v>
      </c>
      <c r="D1072" s="197" t="s">
        <v>1513</v>
      </c>
      <c r="E1072" s="198"/>
      <c r="F1072" s="192" t="s">
        <v>173</v>
      </c>
      <c r="G1072" s="193"/>
      <c r="H1072" s="193"/>
      <c r="I1072" s="24" t="str">
        <f t="shared" ca="1" si="226"/>
        <v>LOCKED</v>
      </c>
      <c r="J1072" s="15" t="str">
        <f t="shared" si="230"/>
        <v>G001SoddingCW 3510-R10</v>
      </c>
      <c r="K1072" s="16">
        <f>MATCH(J1072,'Pay Items'!$K$1:$K$647,0)</f>
        <v>617</v>
      </c>
      <c r="L1072" s="17" t="str">
        <f t="shared" ca="1" si="227"/>
        <v>G</v>
      </c>
      <c r="M1072" s="17" t="str">
        <f t="shared" ca="1" si="228"/>
        <v>C2</v>
      </c>
      <c r="N1072" s="17" t="str">
        <f t="shared" ca="1" si="229"/>
        <v>C2</v>
      </c>
    </row>
    <row r="1073" spans="1:14" s="188" customFormat="1" ht="30.2" customHeight="1" x14ac:dyDescent="0.2">
      <c r="A1073" s="209" t="s">
        <v>243</v>
      </c>
      <c r="B1073" s="203" t="s">
        <v>338</v>
      </c>
      <c r="C1073" s="196" t="s">
        <v>867</v>
      </c>
      <c r="D1073" s="197"/>
      <c r="E1073" s="198" t="s">
        <v>178</v>
      </c>
      <c r="F1073" s="199">
        <v>10</v>
      </c>
      <c r="G1073" s="200"/>
      <c r="H1073" s="201">
        <f>ROUND(G1073*F1073,2)</f>
        <v>0</v>
      </c>
      <c r="I1073" s="24" t="str">
        <f t="shared" ca="1" si="226"/>
        <v/>
      </c>
      <c r="J1073" s="15" t="str">
        <f t="shared" si="230"/>
        <v>G002width &lt; 600 mmm²</v>
      </c>
      <c r="K1073" s="16">
        <f>MATCH(J1073,'Pay Items'!$K$1:$K$647,0)</f>
        <v>618</v>
      </c>
      <c r="L1073" s="17" t="str">
        <f t="shared" ca="1" si="227"/>
        <v>F0</v>
      </c>
      <c r="M1073" s="17" t="str">
        <f t="shared" ca="1" si="228"/>
        <v>C2</v>
      </c>
      <c r="N1073" s="17" t="str">
        <f t="shared" ca="1" si="229"/>
        <v>C2</v>
      </c>
    </row>
    <row r="1074" spans="1:14" s="188" customFormat="1" ht="30.2" customHeight="1" x14ac:dyDescent="0.2">
      <c r="A1074" s="209" t="s">
        <v>244</v>
      </c>
      <c r="B1074" s="203" t="s">
        <v>339</v>
      </c>
      <c r="C1074" s="196" t="s">
        <v>868</v>
      </c>
      <c r="D1074" s="197"/>
      <c r="E1074" s="198" t="s">
        <v>178</v>
      </c>
      <c r="F1074" s="199">
        <v>40</v>
      </c>
      <c r="G1074" s="200"/>
      <c r="H1074" s="201">
        <f>ROUND(G1074*F1074,2)</f>
        <v>0</v>
      </c>
      <c r="I1074" s="24" t="str">
        <f t="shared" ca="1" si="226"/>
        <v/>
      </c>
      <c r="J1074" s="15" t="str">
        <f t="shared" si="230"/>
        <v>G003width &gt; or = 600 mmm²</v>
      </c>
      <c r="K1074" s="16">
        <f>MATCH(J1074,'Pay Items'!$K$1:$K$647,0)</f>
        <v>619</v>
      </c>
      <c r="L1074" s="17" t="str">
        <f t="shared" ca="1" si="227"/>
        <v>F0</v>
      </c>
      <c r="M1074" s="17" t="str">
        <f t="shared" ca="1" si="228"/>
        <v>C2</v>
      </c>
      <c r="N1074" s="17" t="str">
        <f t="shared" ca="1" si="229"/>
        <v>C2</v>
      </c>
    </row>
    <row r="1075" spans="1:14" s="188" customFormat="1" ht="9.75" customHeight="1" x14ac:dyDescent="0.2">
      <c r="A1075" s="182"/>
      <c r="B1075" s="189"/>
      <c r="C1075" s="190"/>
      <c r="D1075" s="191"/>
      <c r="E1075" s="192"/>
      <c r="F1075" s="192"/>
      <c r="G1075" s="193"/>
      <c r="H1075" s="193"/>
      <c r="I1075" s="24" t="str">
        <f t="shared" ca="1" si="226"/>
        <v>LOCKED</v>
      </c>
      <c r="J1075" s="15" t="str">
        <f t="shared" si="230"/>
        <v/>
      </c>
      <c r="K1075" s="16" t="e">
        <f>MATCH(J1075,'Pay Items'!$K$1:$K$647,0)</f>
        <v>#N/A</v>
      </c>
      <c r="L1075" s="17" t="str">
        <f t="shared" ca="1" si="227"/>
        <v>G</v>
      </c>
      <c r="M1075" s="17" t="str">
        <f t="shared" ca="1" si="228"/>
        <v>C2</v>
      </c>
      <c r="N1075" s="17" t="str">
        <f t="shared" ca="1" si="229"/>
        <v>C2</v>
      </c>
    </row>
    <row r="1076" spans="1:14" s="188" customFormat="1" ht="39.950000000000003" customHeight="1" thickBot="1" x14ac:dyDescent="0.25">
      <c r="A1076" s="236"/>
      <c r="B1076" s="235" t="str">
        <f>B1019</f>
        <v>N</v>
      </c>
      <c r="C1076" s="425" t="str">
        <f>C1019</f>
        <v>REHABILITATION:  BEDSON STREET &amp; BEST STREET ALLEY - ALLARD AVENUE TO PORTAGE AVENUE ALLEY</v>
      </c>
      <c r="D1076" s="431"/>
      <c r="E1076" s="431"/>
      <c r="F1076" s="432"/>
      <c r="G1076" s="236" t="s">
        <v>1624</v>
      </c>
      <c r="H1076" s="236">
        <f>SUM(H1019:H1075)</f>
        <v>0</v>
      </c>
      <c r="I1076" s="24" t="str">
        <f t="shared" ca="1" si="226"/>
        <v>LOCKED</v>
      </c>
      <c r="J1076" s="15" t="str">
        <f t="shared" si="230"/>
        <v>REHABILITATION: BEDSON STREET &amp; BEST STREET ALLEY - ALLARD AVENUE TO PORTAGE AVENUE ALLEY</v>
      </c>
      <c r="K1076" s="16" t="e">
        <f>MATCH(J1076,'Pay Items'!$K$1:$K$647,0)</f>
        <v>#N/A</v>
      </c>
      <c r="L1076" s="17" t="str">
        <f t="shared" ca="1" si="227"/>
        <v>G</v>
      </c>
      <c r="M1076" s="17" t="str">
        <f t="shared" ca="1" si="228"/>
        <v>C2</v>
      </c>
      <c r="N1076" s="17" t="str">
        <f t="shared" ca="1" si="229"/>
        <v>C2</v>
      </c>
    </row>
    <row r="1077" spans="1:14" s="188" customFormat="1" ht="39.950000000000003" customHeight="1" thickTop="1" x14ac:dyDescent="0.2">
      <c r="A1077" s="185"/>
      <c r="B1077" s="186" t="s">
        <v>1951</v>
      </c>
      <c r="C1077" s="416" t="s">
        <v>1952</v>
      </c>
      <c r="D1077" s="417"/>
      <c r="E1077" s="417"/>
      <c r="F1077" s="418"/>
      <c r="G1077" s="185"/>
      <c r="H1077" s="187"/>
      <c r="I1077" s="24" t="str">
        <f t="shared" ca="1" si="226"/>
        <v>LOCKED</v>
      </c>
      <c r="J1077" s="15" t="str">
        <f t="shared" si="230"/>
        <v>REHABILITATION: PORTAGE AVENUE ALLEY - BEDSON STREET TO BEST STREET</v>
      </c>
      <c r="K1077" s="16" t="e">
        <f>MATCH(J1077,'Pay Items'!$K$1:$K$647,0)</f>
        <v>#N/A</v>
      </c>
      <c r="L1077" s="17" t="str">
        <f t="shared" ca="1" si="227"/>
        <v>G</v>
      </c>
      <c r="M1077" s="17" t="str">
        <f t="shared" ca="1" si="228"/>
        <v>C2</v>
      </c>
      <c r="N1077" s="17" t="str">
        <f t="shared" ca="1" si="229"/>
        <v>C2</v>
      </c>
    </row>
    <row r="1078" spans="1:14" s="188" customFormat="1" ht="30.2" customHeight="1" x14ac:dyDescent="0.2">
      <c r="A1078" s="182"/>
      <c r="B1078" s="189"/>
      <c r="C1078" s="190" t="s">
        <v>196</v>
      </c>
      <c r="D1078" s="191"/>
      <c r="E1078" s="192" t="s">
        <v>173</v>
      </c>
      <c r="F1078" s="192" t="s">
        <v>173</v>
      </c>
      <c r="G1078" s="193" t="s">
        <v>173</v>
      </c>
      <c r="H1078" s="193"/>
      <c r="I1078" s="24" t="str">
        <f t="shared" ca="1" si="226"/>
        <v>LOCKED</v>
      </c>
      <c r="J1078" s="15" t="str">
        <f t="shared" si="230"/>
        <v>EARTH AND BASE WORKS</v>
      </c>
      <c r="K1078" s="16">
        <f>MATCH(J1078,'Pay Items'!$K$1:$K$647,0)</f>
        <v>3</v>
      </c>
      <c r="L1078" s="17" t="str">
        <f t="shared" ca="1" si="227"/>
        <v>G</v>
      </c>
      <c r="M1078" s="17" t="str">
        <f t="shared" ca="1" si="228"/>
        <v>C2</v>
      </c>
      <c r="N1078" s="17" t="str">
        <f t="shared" ca="1" si="229"/>
        <v>C2</v>
      </c>
    </row>
    <row r="1079" spans="1:14" s="188" customFormat="1" ht="29.25" customHeight="1" x14ac:dyDescent="0.2">
      <c r="A1079" s="194" t="s">
        <v>426</v>
      </c>
      <c r="B1079" s="195" t="s">
        <v>1953</v>
      </c>
      <c r="C1079" s="196" t="s">
        <v>104</v>
      </c>
      <c r="D1079" s="197" t="s">
        <v>1273</v>
      </c>
      <c r="E1079" s="198" t="s">
        <v>179</v>
      </c>
      <c r="F1079" s="199">
        <v>10</v>
      </c>
      <c r="G1079" s="200"/>
      <c r="H1079" s="201">
        <f t="shared" ref="H1079" si="239">ROUND(G1079*F1079,2)</f>
        <v>0</v>
      </c>
      <c r="I1079" s="24" t="str">
        <f t="shared" ca="1" si="226"/>
        <v/>
      </c>
      <c r="J1079" s="15" t="str">
        <f t="shared" si="230"/>
        <v>A003ExcavationCW 3110-R22m³</v>
      </c>
      <c r="K1079" s="16">
        <f>MATCH(J1079,'Pay Items'!$K$1:$K$647,0)</f>
        <v>6</v>
      </c>
      <c r="L1079" s="17" t="str">
        <f t="shared" ca="1" si="227"/>
        <v>F0</v>
      </c>
      <c r="M1079" s="17" t="str">
        <f t="shared" ca="1" si="228"/>
        <v>C2</v>
      </c>
      <c r="N1079" s="17" t="str">
        <f t="shared" ca="1" si="229"/>
        <v>C2</v>
      </c>
    </row>
    <row r="1080" spans="1:14" s="188" customFormat="1" ht="39.950000000000003" customHeight="1" x14ac:dyDescent="0.2">
      <c r="A1080" s="202" t="s">
        <v>250</v>
      </c>
      <c r="B1080" s="195" t="s">
        <v>1954</v>
      </c>
      <c r="C1080" s="196" t="s">
        <v>307</v>
      </c>
      <c r="D1080" s="197" t="s">
        <v>1273</v>
      </c>
      <c r="E1080" s="198"/>
      <c r="F1080" s="192" t="s">
        <v>173</v>
      </c>
      <c r="G1080" s="193"/>
      <c r="H1080" s="193"/>
      <c r="I1080" s="24" t="str">
        <f t="shared" ca="1" si="226"/>
        <v>LOCKED</v>
      </c>
      <c r="J1080" s="15" t="str">
        <f t="shared" si="230"/>
        <v>A010Supplying and Placing Base Course MaterialCW 3110-R22</v>
      </c>
      <c r="K1080" s="16">
        <f>MATCH(J1080,'Pay Items'!$K$1:$K$647,0)</f>
        <v>27</v>
      </c>
      <c r="L1080" s="17" t="str">
        <f t="shared" ca="1" si="227"/>
        <v>G</v>
      </c>
      <c r="M1080" s="17" t="str">
        <f t="shared" ca="1" si="228"/>
        <v>C2</v>
      </c>
      <c r="N1080" s="17" t="str">
        <f t="shared" ca="1" si="229"/>
        <v>C2</v>
      </c>
    </row>
    <row r="1081" spans="1:14" s="188" customFormat="1" ht="39.950000000000003" customHeight="1" x14ac:dyDescent="0.2">
      <c r="A1081" s="202" t="s">
        <v>1091</v>
      </c>
      <c r="B1081" s="203" t="s">
        <v>338</v>
      </c>
      <c r="C1081" s="196" t="s">
        <v>1092</v>
      </c>
      <c r="D1081" s="197" t="s">
        <v>173</v>
      </c>
      <c r="E1081" s="198" t="s">
        <v>179</v>
      </c>
      <c r="F1081" s="199">
        <v>5</v>
      </c>
      <c r="G1081" s="200"/>
      <c r="H1081" s="201">
        <f t="shared" ref="H1081:H1083" si="240">ROUND(G1081*F1081,2)</f>
        <v>0</v>
      </c>
      <c r="I1081" s="24" t="str">
        <f t="shared" ca="1" si="226"/>
        <v/>
      </c>
      <c r="J1081" s="15" t="str">
        <f t="shared" si="230"/>
        <v>A010A1Base Course Material - Granular A Limestonem³</v>
      </c>
      <c r="K1081" s="16">
        <f>MATCH(J1081,'Pay Items'!$K$1:$K$647,0)</f>
        <v>28</v>
      </c>
      <c r="L1081" s="17" t="str">
        <f t="shared" ca="1" si="227"/>
        <v>F0</v>
      </c>
      <c r="M1081" s="17" t="str">
        <f t="shared" ca="1" si="228"/>
        <v>C2</v>
      </c>
      <c r="N1081" s="17" t="str">
        <f t="shared" ca="1" si="229"/>
        <v>C2</v>
      </c>
    </row>
    <row r="1082" spans="1:14" s="188" customFormat="1" ht="39.950000000000003" customHeight="1" x14ac:dyDescent="0.2">
      <c r="A1082" s="202" t="s">
        <v>1101</v>
      </c>
      <c r="B1082" s="203" t="s">
        <v>339</v>
      </c>
      <c r="C1082" s="196" t="s">
        <v>1102</v>
      </c>
      <c r="D1082" s="197" t="s">
        <v>173</v>
      </c>
      <c r="E1082" s="198" t="s">
        <v>179</v>
      </c>
      <c r="F1082" s="199">
        <v>10</v>
      </c>
      <c r="G1082" s="200"/>
      <c r="H1082" s="201">
        <f t="shared" si="240"/>
        <v>0</v>
      </c>
      <c r="I1082" s="24" t="str">
        <f t="shared" ca="1" si="226"/>
        <v/>
      </c>
      <c r="J1082" s="15" t="str">
        <f t="shared" si="230"/>
        <v>A010C2Base Course Material - Granular C Recycled Concretem³</v>
      </c>
      <c r="K1082" s="16">
        <f>MATCH(J1082,'Pay Items'!$K$1:$K$647,0)</f>
        <v>34</v>
      </c>
      <c r="L1082" s="17" t="str">
        <f t="shared" ca="1" si="227"/>
        <v>F0</v>
      </c>
      <c r="M1082" s="17" t="str">
        <f t="shared" ca="1" si="228"/>
        <v>C2</v>
      </c>
      <c r="N1082" s="17" t="str">
        <f t="shared" ca="1" si="229"/>
        <v>C2</v>
      </c>
    </row>
    <row r="1083" spans="1:14" s="188" customFormat="1" ht="30.2" customHeight="1" x14ac:dyDescent="0.2">
      <c r="A1083" s="194" t="s">
        <v>252</v>
      </c>
      <c r="B1083" s="195" t="s">
        <v>1955</v>
      </c>
      <c r="C1083" s="196" t="s">
        <v>108</v>
      </c>
      <c r="D1083" s="197" t="s">
        <v>1273</v>
      </c>
      <c r="E1083" s="198" t="s">
        <v>178</v>
      </c>
      <c r="F1083" s="199">
        <v>60</v>
      </c>
      <c r="G1083" s="200"/>
      <c r="H1083" s="201">
        <f t="shared" si="240"/>
        <v>0</v>
      </c>
      <c r="I1083" s="24" t="str">
        <f t="shared" ca="1" si="226"/>
        <v/>
      </c>
      <c r="J1083" s="15" t="str">
        <f t="shared" si="230"/>
        <v>A012Grading of BoulevardsCW 3110-R22m²</v>
      </c>
      <c r="K1083" s="16">
        <f>MATCH(J1083,'Pay Items'!$K$1:$K$647,0)</f>
        <v>37</v>
      </c>
      <c r="L1083" s="17" t="str">
        <f t="shared" ca="1" si="227"/>
        <v>F0</v>
      </c>
      <c r="M1083" s="17" t="str">
        <f t="shared" ca="1" si="228"/>
        <v>C2</v>
      </c>
      <c r="N1083" s="17" t="str">
        <f t="shared" ca="1" si="229"/>
        <v>C2</v>
      </c>
    </row>
    <row r="1084" spans="1:14" s="188" customFormat="1" ht="30.2" customHeight="1" x14ac:dyDescent="0.2">
      <c r="A1084" s="182"/>
      <c r="B1084" s="205"/>
      <c r="C1084" s="206" t="s">
        <v>1612</v>
      </c>
      <c r="D1084" s="207"/>
      <c r="E1084" s="208"/>
      <c r="F1084" s="192" t="s">
        <v>173</v>
      </c>
      <c r="G1084" s="193"/>
      <c r="H1084" s="193"/>
      <c r="I1084" s="24" t="str">
        <f t="shared" ca="1" si="226"/>
        <v>LOCKED</v>
      </c>
      <c r="J1084" s="15" t="str">
        <f t="shared" si="230"/>
        <v>ROADWORKS - REMOVALS/RENEWALS</v>
      </c>
      <c r="K1084" s="16" t="e">
        <f>MATCH(J1084,'Pay Items'!$K$1:$K$647,0)</f>
        <v>#N/A</v>
      </c>
      <c r="L1084" s="17" t="str">
        <f t="shared" ca="1" si="227"/>
        <v>G</v>
      </c>
      <c r="M1084" s="17" t="str">
        <f t="shared" ca="1" si="228"/>
        <v>C2</v>
      </c>
      <c r="N1084" s="17" t="str">
        <f t="shared" ca="1" si="229"/>
        <v>C2</v>
      </c>
    </row>
    <row r="1085" spans="1:14" s="188" customFormat="1" ht="30.2" customHeight="1" x14ac:dyDescent="0.2">
      <c r="A1085" s="209" t="s">
        <v>359</v>
      </c>
      <c r="B1085" s="195" t="s">
        <v>1956</v>
      </c>
      <c r="C1085" s="196" t="s">
        <v>304</v>
      </c>
      <c r="D1085" s="197" t="s">
        <v>1273</v>
      </c>
      <c r="E1085" s="198"/>
      <c r="F1085" s="192" t="s">
        <v>173</v>
      </c>
      <c r="G1085" s="193"/>
      <c r="H1085" s="193"/>
      <c r="I1085" s="24" t="str">
        <f t="shared" ca="1" si="226"/>
        <v>LOCKED</v>
      </c>
      <c r="J1085" s="15" t="str">
        <f t="shared" si="230"/>
        <v>B001Pavement RemovalCW 3110-R22</v>
      </c>
      <c r="K1085" s="16">
        <f>MATCH(J1085,'Pay Items'!$K$1:$K$647,0)</f>
        <v>69</v>
      </c>
      <c r="L1085" s="17" t="str">
        <f t="shared" ca="1" si="227"/>
        <v>G</v>
      </c>
      <c r="M1085" s="17" t="str">
        <f t="shared" ca="1" si="228"/>
        <v>C2</v>
      </c>
      <c r="N1085" s="17" t="str">
        <f t="shared" ca="1" si="229"/>
        <v>C2</v>
      </c>
    </row>
    <row r="1086" spans="1:14" s="188" customFormat="1" ht="30.2" customHeight="1" x14ac:dyDescent="0.2">
      <c r="A1086" s="209" t="s">
        <v>429</v>
      </c>
      <c r="B1086" s="203" t="s">
        <v>338</v>
      </c>
      <c r="C1086" s="196" t="s">
        <v>305</v>
      </c>
      <c r="D1086" s="197" t="s">
        <v>173</v>
      </c>
      <c r="E1086" s="198" t="s">
        <v>178</v>
      </c>
      <c r="F1086" s="199">
        <v>150</v>
      </c>
      <c r="G1086" s="200"/>
      <c r="H1086" s="201">
        <f>ROUND(G1086*F1086,2)</f>
        <v>0</v>
      </c>
      <c r="I1086" s="24" t="str">
        <f t="shared" ca="1" si="226"/>
        <v/>
      </c>
      <c r="J1086" s="15" t="str">
        <f t="shared" si="230"/>
        <v>B002Concrete Pavementm²</v>
      </c>
      <c r="K1086" s="16">
        <f>MATCH(J1086,'Pay Items'!$K$1:$K$647,0)</f>
        <v>70</v>
      </c>
      <c r="L1086" s="17" t="str">
        <f t="shared" ca="1" si="227"/>
        <v>F0</v>
      </c>
      <c r="M1086" s="17" t="str">
        <f t="shared" ca="1" si="228"/>
        <v>C2</v>
      </c>
      <c r="N1086" s="17" t="str">
        <f t="shared" ca="1" si="229"/>
        <v>C2</v>
      </c>
    </row>
    <row r="1087" spans="1:14" s="188" customFormat="1" ht="30.2" customHeight="1" x14ac:dyDescent="0.2">
      <c r="A1087" s="209" t="s">
        <v>262</v>
      </c>
      <c r="B1087" s="203" t="s">
        <v>339</v>
      </c>
      <c r="C1087" s="196" t="s">
        <v>306</v>
      </c>
      <c r="D1087" s="197" t="s">
        <v>173</v>
      </c>
      <c r="E1087" s="198" t="s">
        <v>178</v>
      </c>
      <c r="F1087" s="199">
        <v>10</v>
      </c>
      <c r="G1087" s="200"/>
      <c r="H1087" s="201">
        <f>ROUND(G1087*F1087,2)</f>
        <v>0</v>
      </c>
      <c r="I1087" s="24" t="str">
        <f t="shared" ca="1" si="226"/>
        <v/>
      </c>
      <c r="J1087" s="15" t="str">
        <f t="shared" si="230"/>
        <v>B003Asphalt Pavementm²</v>
      </c>
      <c r="K1087" s="16">
        <f>MATCH(J1087,'Pay Items'!$K$1:$K$647,0)</f>
        <v>71</v>
      </c>
      <c r="L1087" s="17" t="str">
        <f t="shared" ca="1" si="227"/>
        <v>F0</v>
      </c>
      <c r="M1087" s="17" t="str">
        <f t="shared" ca="1" si="228"/>
        <v>C2</v>
      </c>
      <c r="N1087" s="17" t="str">
        <f t="shared" ca="1" si="229"/>
        <v>C2</v>
      </c>
    </row>
    <row r="1088" spans="1:14" s="188" customFormat="1" ht="30.2" customHeight="1" x14ac:dyDescent="0.2">
      <c r="A1088" s="209" t="s">
        <v>289</v>
      </c>
      <c r="B1088" s="195" t="s">
        <v>1957</v>
      </c>
      <c r="C1088" s="196" t="s">
        <v>161</v>
      </c>
      <c r="D1088" s="197" t="s">
        <v>903</v>
      </c>
      <c r="E1088" s="198"/>
      <c r="F1088" s="192" t="s">
        <v>173</v>
      </c>
      <c r="G1088" s="193"/>
      <c r="H1088" s="193"/>
      <c r="I1088" s="24" t="str">
        <f t="shared" ca="1" si="226"/>
        <v>LOCKED</v>
      </c>
      <c r="J1088" s="15" t="str">
        <f t="shared" si="230"/>
        <v>B094Drilled DowelsCW 3230-R8</v>
      </c>
      <c r="K1088" s="16">
        <f>MATCH(J1088,'Pay Items'!$K$1:$K$647,0)</f>
        <v>152</v>
      </c>
      <c r="L1088" s="17" t="str">
        <f t="shared" ca="1" si="227"/>
        <v>G</v>
      </c>
      <c r="M1088" s="17" t="str">
        <f t="shared" ca="1" si="228"/>
        <v>C2</v>
      </c>
      <c r="N1088" s="17" t="str">
        <f t="shared" ca="1" si="229"/>
        <v>C2</v>
      </c>
    </row>
    <row r="1089" spans="1:14" s="188" customFormat="1" ht="30.2" customHeight="1" x14ac:dyDescent="0.2">
      <c r="A1089" s="209" t="s">
        <v>290</v>
      </c>
      <c r="B1089" s="203" t="s">
        <v>338</v>
      </c>
      <c r="C1089" s="196" t="s">
        <v>189</v>
      </c>
      <c r="D1089" s="197" t="s">
        <v>173</v>
      </c>
      <c r="E1089" s="198" t="s">
        <v>181</v>
      </c>
      <c r="F1089" s="199">
        <v>30</v>
      </c>
      <c r="G1089" s="200"/>
      <c r="H1089" s="201">
        <f>ROUND(G1089*F1089,2)</f>
        <v>0</v>
      </c>
      <c r="I1089" s="24" t="str">
        <f t="shared" ca="1" si="226"/>
        <v/>
      </c>
      <c r="J1089" s="15" t="str">
        <f t="shared" si="230"/>
        <v>B09519.1 mm Diametereach</v>
      </c>
      <c r="K1089" s="16">
        <f>MATCH(J1089,'Pay Items'!$K$1:$K$647,0)</f>
        <v>153</v>
      </c>
      <c r="L1089" s="17" t="str">
        <f t="shared" ca="1" si="227"/>
        <v>F0</v>
      </c>
      <c r="M1089" s="17" t="str">
        <f t="shared" ca="1" si="228"/>
        <v>C2</v>
      </c>
      <c r="N1089" s="17" t="str">
        <f t="shared" ca="1" si="229"/>
        <v>C2</v>
      </c>
    </row>
    <row r="1090" spans="1:14" s="188" customFormat="1" ht="30.2" customHeight="1" x14ac:dyDescent="0.2">
      <c r="A1090" s="209" t="s">
        <v>292</v>
      </c>
      <c r="B1090" s="195" t="s">
        <v>1958</v>
      </c>
      <c r="C1090" s="196" t="s">
        <v>162</v>
      </c>
      <c r="D1090" s="197" t="s">
        <v>903</v>
      </c>
      <c r="E1090" s="198"/>
      <c r="F1090" s="192" t="s">
        <v>173</v>
      </c>
      <c r="G1090" s="193"/>
      <c r="H1090" s="193"/>
      <c r="I1090" s="24" t="str">
        <f t="shared" ca="1" si="226"/>
        <v>LOCKED</v>
      </c>
      <c r="J1090" s="15" t="str">
        <f t="shared" si="230"/>
        <v>B097Drilled Tie BarsCW 3230-R8</v>
      </c>
      <c r="K1090" s="16">
        <f>MATCH(J1090,'Pay Items'!$K$1:$K$647,0)</f>
        <v>155</v>
      </c>
      <c r="L1090" s="17" t="str">
        <f t="shared" ca="1" si="227"/>
        <v>G</v>
      </c>
      <c r="M1090" s="17" t="str">
        <f t="shared" ca="1" si="228"/>
        <v>C2</v>
      </c>
      <c r="N1090" s="17" t="str">
        <f t="shared" ca="1" si="229"/>
        <v>C2</v>
      </c>
    </row>
    <row r="1091" spans="1:14" s="188" customFormat="1" ht="30.2" customHeight="1" x14ac:dyDescent="0.2">
      <c r="A1091" s="209" t="s">
        <v>293</v>
      </c>
      <c r="B1091" s="203" t="s">
        <v>338</v>
      </c>
      <c r="C1091" s="196" t="s">
        <v>187</v>
      </c>
      <c r="D1091" s="197" t="s">
        <v>173</v>
      </c>
      <c r="E1091" s="198" t="s">
        <v>181</v>
      </c>
      <c r="F1091" s="199">
        <v>55</v>
      </c>
      <c r="G1091" s="200"/>
      <c r="H1091" s="201">
        <f>ROUND(G1091*F1091,2)</f>
        <v>0</v>
      </c>
      <c r="I1091" s="24" t="str">
        <f t="shared" ca="1" si="226"/>
        <v/>
      </c>
      <c r="J1091" s="15" t="str">
        <f t="shared" si="230"/>
        <v>B09820 M Deformed Tie Bareach</v>
      </c>
      <c r="K1091" s="16">
        <f>MATCH(J1091,'Pay Items'!$K$1:$K$647,0)</f>
        <v>157</v>
      </c>
      <c r="L1091" s="17" t="str">
        <f t="shared" ca="1" si="227"/>
        <v>F0</v>
      </c>
      <c r="M1091" s="17" t="str">
        <f t="shared" ca="1" si="228"/>
        <v>C2</v>
      </c>
      <c r="N1091" s="17" t="str">
        <f t="shared" ca="1" si="229"/>
        <v>C2</v>
      </c>
    </row>
    <row r="1092" spans="1:14" s="188" customFormat="1" ht="30.2" customHeight="1" x14ac:dyDescent="0.2">
      <c r="A1092" s="209" t="s">
        <v>462</v>
      </c>
      <c r="B1092" s="195" t="s">
        <v>1959</v>
      </c>
      <c r="C1092" s="196" t="s">
        <v>350</v>
      </c>
      <c r="D1092" s="197" t="s">
        <v>2144</v>
      </c>
      <c r="E1092" s="198"/>
      <c r="F1092" s="192" t="s">
        <v>173</v>
      </c>
      <c r="G1092" s="193"/>
      <c r="H1092" s="193"/>
      <c r="I1092" s="24" t="str">
        <f t="shared" ca="1" si="226"/>
        <v>LOCKED</v>
      </c>
      <c r="J1092" s="15" t="str">
        <f t="shared" si="230"/>
        <v>B190Construction of Asphaltic Concrete OverlayCW 3410-R12, E11</v>
      </c>
      <c r="K1092" s="16" t="e">
        <f>MATCH(J1092,'Pay Items'!$K$1:$K$647,0)</f>
        <v>#N/A</v>
      </c>
      <c r="L1092" s="17" t="str">
        <f t="shared" ca="1" si="227"/>
        <v>G</v>
      </c>
      <c r="M1092" s="17" t="str">
        <f t="shared" ca="1" si="228"/>
        <v>C2</v>
      </c>
      <c r="N1092" s="17" t="str">
        <f t="shared" ca="1" si="229"/>
        <v>C2</v>
      </c>
    </row>
    <row r="1093" spans="1:14" s="188" customFormat="1" ht="30.2" customHeight="1" x14ac:dyDescent="0.2">
      <c r="A1093" s="209" t="s">
        <v>466</v>
      </c>
      <c r="B1093" s="203" t="s">
        <v>338</v>
      </c>
      <c r="C1093" s="196" t="s">
        <v>352</v>
      </c>
      <c r="D1093" s="197"/>
      <c r="E1093" s="198"/>
      <c r="F1093" s="192" t="s">
        <v>173</v>
      </c>
      <c r="G1093" s="193"/>
      <c r="H1093" s="193"/>
      <c r="I1093" s="24" t="str">
        <f t="shared" ca="1" si="226"/>
        <v>LOCKED</v>
      </c>
      <c r="J1093" s="15" t="str">
        <f t="shared" si="230"/>
        <v>B194Tie-ins and Approaches</v>
      </c>
      <c r="K1093" s="16">
        <f>MATCH(J1093,'Pay Items'!$K$1:$K$647,0)</f>
        <v>311</v>
      </c>
      <c r="L1093" s="17" t="str">
        <f t="shared" ca="1" si="227"/>
        <v>G</v>
      </c>
      <c r="M1093" s="17" t="str">
        <f t="shared" ca="1" si="228"/>
        <v>C2</v>
      </c>
      <c r="N1093" s="17" t="str">
        <f t="shared" ca="1" si="229"/>
        <v>C2</v>
      </c>
    </row>
    <row r="1094" spans="1:14" s="188" customFormat="1" ht="30.2" customHeight="1" x14ac:dyDescent="0.2">
      <c r="A1094" s="209" t="s">
        <v>1569</v>
      </c>
      <c r="B1094" s="211" t="s">
        <v>684</v>
      </c>
      <c r="C1094" s="196" t="s">
        <v>1566</v>
      </c>
      <c r="D1094" s="197"/>
      <c r="E1094" s="198" t="s">
        <v>180</v>
      </c>
      <c r="F1094" s="199">
        <v>5</v>
      </c>
      <c r="G1094" s="200"/>
      <c r="H1094" s="201">
        <f t="shared" ref="H1094" si="241">ROUND(G1094*F1094,2)</f>
        <v>0</v>
      </c>
      <c r="I1094" s="24" t="str">
        <f t="shared" ref="I1094:I1157" ca="1" si="242">IF(CELL("protect",$G1094)=1, "LOCKED", "")</f>
        <v/>
      </c>
      <c r="J1094" s="15" t="str">
        <f t="shared" si="230"/>
        <v>B195AType MS1tonne</v>
      </c>
      <c r="K1094" s="16">
        <f>MATCH(J1094,'Pay Items'!$K$1:$K$647,0)</f>
        <v>313</v>
      </c>
      <c r="L1094" s="17" t="str">
        <f t="shared" ref="L1094:L1157" ca="1" si="243">CELL("format",$F1094)</f>
        <v>F0</v>
      </c>
      <c r="M1094" s="17" t="str">
        <f t="shared" ref="M1094:M1157" ca="1" si="244">CELL("format",$G1094)</f>
        <v>C2</v>
      </c>
      <c r="N1094" s="17" t="str">
        <f t="shared" ref="N1094:N1157" ca="1" si="245">CELL("format",$H1094)</f>
        <v>C2</v>
      </c>
    </row>
    <row r="1095" spans="1:14" s="188" customFormat="1" ht="30.2" customHeight="1" x14ac:dyDescent="0.2">
      <c r="A1095" s="182"/>
      <c r="B1095" s="213"/>
      <c r="C1095" s="206" t="s">
        <v>1692</v>
      </c>
      <c r="D1095" s="207"/>
      <c r="E1095" s="192"/>
      <c r="F1095" s="192" t="s">
        <v>173</v>
      </c>
      <c r="G1095" s="193"/>
      <c r="H1095" s="193"/>
      <c r="I1095" s="24" t="str">
        <f t="shared" ca="1" si="242"/>
        <v>LOCKED</v>
      </c>
      <c r="J1095" s="15" t="str">
        <f t="shared" ref="J1095:J1158" si="246">CLEAN(CONCATENATE(TRIM($A1095),TRIM($C1095),IF(LEFT($D1095)&lt;&gt;"E",TRIM($D1095),),TRIM($E1095)))</f>
        <v>ROADWORKS - NEW CONSTRUCTION</v>
      </c>
      <c r="K1095" s="16" t="e">
        <f>MATCH(J1095,'Pay Items'!$K$1:$K$647,0)</f>
        <v>#N/A</v>
      </c>
      <c r="L1095" s="17" t="str">
        <f t="shared" ca="1" si="243"/>
        <v>G</v>
      </c>
      <c r="M1095" s="17" t="str">
        <f t="shared" ca="1" si="244"/>
        <v>C2</v>
      </c>
      <c r="N1095" s="17" t="str">
        <f t="shared" ca="1" si="245"/>
        <v>C2</v>
      </c>
    </row>
    <row r="1096" spans="1:14" s="188" customFormat="1" ht="39.950000000000003" customHeight="1" x14ac:dyDescent="0.2">
      <c r="A1096" s="194" t="s">
        <v>209</v>
      </c>
      <c r="B1096" s="195" t="s">
        <v>1960</v>
      </c>
      <c r="C1096" s="196" t="s">
        <v>454</v>
      </c>
      <c r="D1096" s="197" t="s">
        <v>2126</v>
      </c>
      <c r="E1096" s="198"/>
      <c r="F1096" s="192" t="s">
        <v>173</v>
      </c>
      <c r="G1096" s="193"/>
      <c r="H1096" s="193"/>
      <c r="I1096" s="24" t="str">
        <f t="shared" ca="1" si="242"/>
        <v>LOCKED</v>
      </c>
      <c r="J1096" s="15" t="str">
        <f t="shared" si="246"/>
        <v>C001Concrete Pavements, Median Slabs, Bull-noses, and Safety MediansCW 3310-R19, E10</v>
      </c>
      <c r="K1096" s="16" t="e">
        <f>MATCH(J1096,'Pay Items'!$K$1:$K$647,0)</f>
        <v>#N/A</v>
      </c>
      <c r="L1096" s="17" t="str">
        <f t="shared" ca="1" si="243"/>
        <v>G</v>
      </c>
      <c r="M1096" s="17" t="str">
        <f t="shared" ca="1" si="244"/>
        <v>C2</v>
      </c>
      <c r="N1096" s="17" t="str">
        <f t="shared" ca="1" si="245"/>
        <v>C2</v>
      </c>
    </row>
    <row r="1097" spans="1:14" s="188" customFormat="1" ht="39.950000000000003" customHeight="1" x14ac:dyDescent="0.2">
      <c r="A1097" s="194" t="s">
        <v>214</v>
      </c>
      <c r="B1097" s="203" t="s">
        <v>338</v>
      </c>
      <c r="C1097" s="196" t="s">
        <v>1694</v>
      </c>
      <c r="D1097" s="197" t="s">
        <v>173</v>
      </c>
      <c r="E1097" s="198" t="s">
        <v>178</v>
      </c>
      <c r="F1097" s="212">
        <v>100</v>
      </c>
      <c r="G1097" s="200"/>
      <c r="H1097" s="201">
        <f t="shared" ref="H1097" si="247">ROUND(G1097*F1097,2)</f>
        <v>0</v>
      </c>
      <c r="I1097" s="24" t="str">
        <f t="shared" ca="1" si="242"/>
        <v/>
      </c>
      <c r="J1097" s="15" t="str">
        <f t="shared" si="246"/>
        <v>C011Construction of 150 mm Type 2 Concrete Pavement (Reinforced)m²</v>
      </c>
      <c r="K1097" s="16" t="e">
        <f>MATCH(J1097,'Pay Items'!$K$1:$K$647,0)</f>
        <v>#N/A</v>
      </c>
      <c r="L1097" s="17" t="str">
        <f t="shared" ca="1" si="243"/>
        <v>F0</v>
      </c>
      <c r="M1097" s="17" t="str">
        <f t="shared" ca="1" si="244"/>
        <v>C2</v>
      </c>
      <c r="N1097" s="17" t="str">
        <f t="shared" ca="1" si="245"/>
        <v>C2</v>
      </c>
    </row>
    <row r="1098" spans="1:14" s="188" customFormat="1" ht="30.2" customHeight="1" x14ac:dyDescent="0.2">
      <c r="A1098" s="194" t="s">
        <v>367</v>
      </c>
      <c r="B1098" s="195" t="s">
        <v>1961</v>
      </c>
      <c r="C1098" s="196" t="s">
        <v>123</v>
      </c>
      <c r="D1098" s="197" t="s">
        <v>2126</v>
      </c>
      <c r="E1098" s="198"/>
      <c r="F1098" s="192" t="s">
        <v>173</v>
      </c>
      <c r="G1098" s="193"/>
      <c r="H1098" s="193"/>
      <c r="I1098" s="24" t="str">
        <f t="shared" ca="1" si="242"/>
        <v>LOCKED</v>
      </c>
      <c r="J1098" s="15" t="str">
        <f t="shared" si="246"/>
        <v>C019Concrete Pavements for Early OpeningCW 3310-R19, E10</v>
      </c>
      <c r="K1098" s="16" t="e">
        <f>MATCH(J1098,'Pay Items'!$K$1:$K$647,0)</f>
        <v>#N/A</v>
      </c>
      <c r="L1098" s="17" t="str">
        <f t="shared" ca="1" si="243"/>
        <v>G</v>
      </c>
      <c r="M1098" s="17" t="str">
        <f t="shared" ca="1" si="244"/>
        <v>C2</v>
      </c>
      <c r="N1098" s="17" t="str">
        <f t="shared" ca="1" si="245"/>
        <v>C2</v>
      </c>
    </row>
    <row r="1099" spans="1:14" s="188" customFormat="1" ht="50.1" customHeight="1" x14ac:dyDescent="0.2">
      <c r="A1099" s="194" t="s">
        <v>1173</v>
      </c>
      <c r="B1099" s="203" t="s">
        <v>338</v>
      </c>
      <c r="C1099" s="196" t="s">
        <v>1259</v>
      </c>
      <c r="D1099" s="197"/>
      <c r="E1099" s="198" t="s">
        <v>178</v>
      </c>
      <c r="F1099" s="212">
        <v>50</v>
      </c>
      <c r="G1099" s="200"/>
      <c r="H1099" s="201">
        <f t="shared" ref="H1099" si="248">ROUND(G1099*F1099,2)</f>
        <v>0</v>
      </c>
      <c r="I1099" s="24" t="str">
        <f t="shared" ca="1" si="242"/>
        <v/>
      </c>
      <c r="J1099" s="15" t="str">
        <f t="shared" si="246"/>
        <v>C029-72Construction of 150 mm Type 4 Concrete Pavement for Early Opening 72 Hour (Reinforced)m²</v>
      </c>
      <c r="K1099" s="16">
        <f>MATCH(J1099,'Pay Items'!$K$1:$K$647,0)</f>
        <v>370</v>
      </c>
      <c r="L1099" s="17" t="str">
        <f t="shared" ca="1" si="243"/>
        <v>F0</v>
      </c>
      <c r="M1099" s="17" t="str">
        <f t="shared" ca="1" si="244"/>
        <v>C2</v>
      </c>
      <c r="N1099" s="17" t="str">
        <f t="shared" ca="1" si="245"/>
        <v>C2</v>
      </c>
    </row>
    <row r="1100" spans="1:14" s="188" customFormat="1" ht="39.950000000000003" customHeight="1" x14ac:dyDescent="0.2">
      <c r="A1100" s="182"/>
      <c r="B1100" s="213"/>
      <c r="C1100" s="206" t="s">
        <v>200</v>
      </c>
      <c r="D1100" s="207"/>
      <c r="E1100" s="214"/>
      <c r="F1100" s="192" t="s">
        <v>173</v>
      </c>
      <c r="G1100" s="193"/>
      <c r="H1100" s="193"/>
      <c r="I1100" s="24" t="str">
        <f t="shared" ca="1" si="242"/>
        <v>LOCKED</v>
      </c>
      <c r="J1100" s="15" t="str">
        <f t="shared" si="246"/>
        <v>ASSOCIATED DRAINAGE AND UNDERGROUND WORKS</v>
      </c>
      <c r="K1100" s="16">
        <f>MATCH(J1100,'Pay Items'!$K$1:$K$647,0)</f>
        <v>442</v>
      </c>
      <c r="L1100" s="17" t="str">
        <f t="shared" ca="1" si="243"/>
        <v>G</v>
      </c>
      <c r="M1100" s="17" t="str">
        <f t="shared" ca="1" si="244"/>
        <v>C2</v>
      </c>
      <c r="N1100" s="17" t="str">
        <f t="shared" ca="1" si="245"/>
        <v>C2</v>
      </c>
    </row>
    <row r="1101" spans="1:14" s="188" customFormat="1" ht="30.2" customHeight="1" x14ac:dyDescent="0.2">
      <c r="A1101" s="194" t="s">
        <v>67</v>
      </c>
      <c r="B1101" s="195" t="s">
        <v>1962</v>
      </c>
      <c r="C1101" s="215" t="s">
        <v>1040</v>
      </c>
      <c r="D1101" s="216" t="s">
        <v>1041</v>
      </c>
      <c r="E1101" s="198"/>
      <c r="F1101" s="192" t="s">
        <v>173</v>
      </c>
      <c r="G1101" s="193"/>
      <c r="H1101" s="193"/>
      <c r="I1101" s="24" t="str">
        <f t="shared" ca="1" si="242"/>
        <v>LOCKED</v>
      </c>
      <c r="J1101" s="15" t="str">
        <f t="shared" si="246"/>
        <v>E023Frames &amp; CoversCW 3210-R8</v>
      </c>
      <c r="K1101" s="16">
        <f>MATCH(J1101,'Pay Items'!$K$1:$K$647,0)</f>
        <v>509</v>
      </c>
      <c r="L1101" s="17" t="str">
        <f t="shared" ca="1" si="243"/>
        <v>G</v>
      </c>
      <c r="M1101" s="17" t="str">
        <f t="shared" ca="1" si="244"/>
        <v>C2</v>
      </c>
      <c r="N1101" s="17" t="str">
        <f t="shared" ca="1" si="245"/>
        <v>C2</v>
      </c>
    </row>
    <row r="1102" spans="1:14" s="188" customFormat="1" ht="39.950000000000003" customHeight="1" x14ac:dyDescent="0.2">
      <c r="A1102" s="194" t="s">
        <v>68</v>
      </c>
      <c r="B1102" s="203" t="s">
        <v>338</v>
      </c>
      <c r="C1102" s="217" t="s">
        <v>1191</v>
      </c>
      <c r="D1102" s="197"/>
      <c r="E1102" s="198" t="s">
        <v>181</v>
      </c>
      <c r="F1102" s="212">
        <v>2</v>
      </c>
      <c r="G1102" s="200"/>
      <c r="H1102" s="201">
        <f t="shared" ref="H1102:H1105" si="249">ROUND(G1102*F1102,2)</f>
        <v>0</v>
      </c>
      <c r="I1102" s="24" t="str">
        <f t="shared" ca="1" si="242"/>
        <v/>
      </c>
      <c r="J1102" s="15" t="str">
        <f t="shared" si="246"/>
        <v>E024AP-006 - Standard Frame for Manhole and Catch Basineach</v>
      </c>
      <c r="K1102" s="16">
        <f>MATCH(J1102,'Pay Items'!$K$1:$K$647,0)</f>
        <v>510</v>
      </c>
      <c r="L1102" s="17" t="str">
        <f t="shared" ca="1" si="243"/>
        <v>F0</v>
      </c>
      <c r="M1102" s="17" t="str">
        <f t="shared" ca="1" si="244"/>
        <v>C2</v>
      </c>
      <c r="N1102" s="17" t="str">
        <f t="shared" ca="1" si="245"/>
        <v>C2</v>
      </c>
    </row>
    <row r="1103" spans="1:14" s="188" customFormat="1" ht="39.950000000000003" customHeight="1" x14ac:dyDescent="0.2">
      <c r="A1103" s="194" t="s">
        <v>69</v>
      </c>
      <c r="B1103" s="203" t="s">
        <v>339</v>
      </c>
      <c r="C1103" s="217" t="s">
        <v>1192</v>
      </c>
      <c r="D1103" s="197"/>
      <c r="E1103" s="198" t="s">
        <v>181</v>
      </c>
      <c r="F1103" s="212">
        <v>1</v>
      </c>
      <c r="G1103" s="200"/>
      <c r="H1103" s="201">
        <f t="shared" si="249"/>
        <v>0</v>
      </c>
      <c r="I1103" s="24" t="str">
        <f t="shared" ca="1" si="242"/>
        <v/>
      </c>
      <c r="J1103" s="15" t="str">
        <f t="shared" si="246"/>
        <v>E025AP-007 - Standard Solid Cover for Standard Frameeach</v>
      </c>
      <c r="K1103" s="16">
        <f>MATCH(J1103,'Pay Items'!$K$1:$K$647,0)</f>
        <v>511</v>
      </c>
      <c r="L1103" s="17" t="str">
        <f t="shared" ca="1" si="243"/>
        <v>F0</v>
      </c>
      <c r="M1103" s="17" t="str">
        <f t="shared" ca="1" si="244"/>
        <v>C2</v>
      </c>
      <c r="N1103" s="17" t="str">
        <f t="shared" ca="1" si="245"/>
        <v>C2</v>
      </c>
    </row>
    <row r="1104" spans="1:14" s="249" customFormat="1" ht="44.1" customHeight="1" x14ac:dyDescent="0.2">
      <c r="A1104" s="194" t="s">
        <v>70</v>
      </c>
      <c r="B1104" s="256" t="s">
        <v>340</v>
      </c>
      <c r="C1104" s="259" t="s">
        <v>1193</v>
      </c>
      <c r="D1104" s="239"/>
      <c r="E1104" s="240" t="s">
        <v>181</v>
      </c>
      <c r="F1104" s="241">
        <v>1</v>
      </c>
      <c r="G1104" s="242"/>
      <c r="H1104" s="243">
        <f t="shared" si="249"/>
        <v>0</v>
      </c>
      <c r="I1104" s="24" t="str">
        <f t="shared" ca="1" si="242"/>
        <v/>
      </c>
      <c r="J1104" s="15" t="str">
        <f t="shared" si="246"/>
        <v>E026AP-008 - Standard Grated Cover for Standard Frameeach</v>
      </c>
      <c r="K1104" s="16">
        <f>MATCH(J1104,'Pay Items'!$K$1:$K$647,0)</f>
        <v>512</v>
      </c>
      <c r="L1104" s="17" t="str">
        <f t="shared" ca="1" si="243"/>
        <v>F0</v>
      </c>
      <c r="M1104" s="17" t="str">
        <f t="shared" ca="1" si="244"/>
        <v>C2</v>
      </c>
      <c r="N1104" s="17" t="str">
        <f t="shared" ca="1" si="245"/>
        <v>C2</v>
      </c>
    </row>
    <row r="1105" spans="1:14" s="188" customFormat="1" ht="39.950000000000003" customHeight="1" x14ac:dyDescent="0.2">
      <c r="A1105" s="194" t="s">
        <v>0</v>
      </c>
      <c r="B1105" s="195" t="s">
        <v>1963</v>
      </c>
      <c r="C1105" s="196" t="s">
        <v>1</v>
      </c>
      <c r="D1105" s="197" t="s">
        <v>1562</v>
      </c>
      <c r="E1105" s="198" t="s">
        <v>181</v>
      </c>
      <c r="F1105" s="212">
        <v>1</v>
      </c>
      <c r="G1105" s="200"/>
      <c r="H1105" s="201">
        <f t="shared" si="249"/>
        <v>0</v>
      </c>
      <c r="I1105" s="24" t="str">
        <f t="shared" ca="1" si="242"/>
        <v/>
      </c>
      <c r="J1105" s="15" t="str">
        <f t="shared" si="246"/>
        <v>E050ACatch Basin CleaningCW 2140-R5each</v>
      </c>
      <c r="K1105" s="16">
        <f>MATCH(J1105,'Pay Items'!$K$1:$K$647,0)</f>
        <v>555</v>
      </c>
      <c r="L1105" s="17" t="str">
        <f t="shared" ca="1" si="243"/>
        <v>F0</v>
      </c>
      <c r="M1105" s="17" t="str">
        <f t="shared" ca="1" si="244"/>
        <v>C2</v>
      </c>
      <c r="N1105" s="17" t="str">
        <f t="shared" ca="1" si="245"/>
        <v>C2</v>
      </c>
    </row>
    <row r="1106" spans="1:14" s="188" customFormat="1" ht="30.2" customHeight="1" x14ac:dyDescent="0.2">
      <c r="A1106" s="182"/>
      <c r="B1106" s="219"/>
      <c r="C1106" s="206" t="s">
        <v>201</v>
      </c>
      <c r="D1106" s="207"/>
      <c r="E1106" s="214"/>
      <c r="F1106" s="192" t="s">
        <v>173</v>
      </c>
      <c r="G1106" s="193"/>
      <c r="H1106" s="193"/>
      <c r="I1106" s="24" t="str">
        <f t="shared" ca="1" si="242"/>
        <v>LOCKED</v>
      </c>
      <c r="J1106" s="15" t="str">
        <f t="shared" si="246"/>
        <v>ADJUSTMENTS</v>
      </c>
      <c r="K1106" s="16">
        <f>MATCH(J1106,'Pay Items'!$K$1:$K$647,0)</f>
        <v>587</v>
      </c>
      <c r="L1106" s="17" t="str">
        <f t="shared" ca="1" si="243"/>
        <v>G</v>
      </c>
      <c r="M1106" s="17" t="str">
        <f t="shared" ca="1" si="244"/>
        <v>C2</v>
      </c>
      <c r="N1106" s="17" t="str">
        <f t="shared" ca="1" si="245"/>
        <v>C2</v>
      </c>
    </row>
    <row r="1107" spans="1:14" s="188" customFormat="1" ht="39.950000000000003" customHeight="1" x14ac:dyDescent="0.2">
      <c r="A1107" s="194" t="s">
        <v>230</v>
      </c>
      <c r="B1107" s="195" t="s">
        <v>1964</v>
      </c>
      <c r="C1107" s="217" t="s">
        <v>1042</v>
      </c>
      <c r="D1107" s="216" t="s">
        <v>1041</v>
      </c>
      <c r="E1107" s="198" t="s">
        <v>181</v>
      </c>
      <c r="F1107" s="212">
        <v>2</v>
      </c>
      <c r="G1107" s="200"/>
      <c r="H1107" s="201">
        <f>ROUND(G1107*F1107,2)</f>
        <v>0</v>
      </c>
      <c r="I1107" s="24" t="str">
        <f t="shared" ca="1" si="242"/>
        <v/>
      </c>
      <c r="J1107" s="15" t="str">
        <f t="shared" si="246"/>
        <v>F001Adjustment of Manholes/Catch Basins FramesCW 3210-R8each</v>
      </c>
      <c r="K1107" s="16">
        <f>MATCH(J1107,'Pay Items'!$K$1:$K$647,0)</f>
        <v>588</v>
      </c>
      <c r="L1107" s="17" t="str">
        <f t="shared" ca="1" si="243"/>
        <v>F0</v>
      </c>
      <c r="M1107" s="17" t="str">
        <f t="shared" ca="1" si="244"/>
        <v>C2</v>
      </c>
      <c r="N1107" s="17" t="str">
        <f t="shared" ca="1" si="245"/>
        <v>C2</v>
      </c>
    </row>
    <row r="1108" spans="1:14" s="188" customFormat="1" ht="30.2" customHeight="1" x14ac:dyDescent="0.2">
      <c r="A1108" s="194" t="s">
        <v>231</v>
      </c>
      <c r="B1108" s="195" t="s">
        <v>1965</v>
      </c>
      <c r="C1108" s="196" t="s">
        <v>669</v>
      </c>
      <c r="D1108" s="197" t="s">
        <v>11</v>
      </c>
      <c r="E1108" s="198"/>
      <c r="F1108" s="192" t="s">
        <v>173</v>
      </c>
      <c r="G1108" s="193"/>
      <c r="H1108" s="193"/>
      <c r="I1108" s="24" t="str">
        <f t="shared" ca="1" si="242"/>
        <v>LOCKED</v>
      </c>
      <c r="J1108" s="15" t="str">
        <f t="shared" si="246"/>
        <v>F002Replacing Existing RisersCW 2130-R12</v>
      </c>
      <c r="K1108" s="16">
        <f>MATCH(J1108,'Pay Items'!$K$1:$K$647,0)</f>
        <v>589</v>
      </c>
      <c r="L1108" s="17" t="str">
        <f t="shared" ca="1" si="243"/>
        <v>G</v>
      </c>
      <c r="M1108" s="17" t="str">
        <f t="shared" ca="1" si="244"/>
        <v>C2</v>
      </c>
      <c r="N1108" s="17" t="str">
        <f t="shared" ca="1" si="245"/>
        <v>C2</v>
      </c>
    </row>
    <row r="1109" spans="1:14" s="188" customFormat="1" ht="30.2" customHeight="1" x14ac:dyDescent="0.2">
      <c r="A1109" s="194" t="s">
        <v>670</v>
      </c>
      <c r="B1109" s="203" t="s">
        <v>338</v>
      </c>
      <c r="C1109" s="196" t="s">
        <v>680</v>
      </c>
      <c r="D1109" s="197"/>
      <c r="E1109" s="198" t="s">
        <v>183</v>
      </c>
      <c r="F1109" s="221">
        <v>0.3</v>
      </c>
      <c r="G1109" s="200"/>
      <c r="H1109" s="201">
        <f>ROUND(G1109*F1109,2)</f>
        <v>0</v>
      </c>
      <c r="I1109" s="24" t="str">
        <f t="shared" ca="1" si="242"/>
        <v/>
      </c>
      <c r="J1109" s="15" t="str">
        <f t="shared" si="246"/>
        <v>F002APre-cast Concrete Risersvert. m</v>
      </c>
      <c r="K1109" s="16">
        <f>MATCH(J1109,'Pay Items'!$K$1:$K$647,0)</f>
        <v>590</v>
      </c>
      <c r="L1109" s="17" t="str">
        <f t="shared" ca="1" si="243"/>
        <v>F1</v>
      </c>
      <c r="M1109" s="17" t="str">
        <f t="shared" ca="1" si="244"/>
        <v>C2</v>
      </c>
      <c r="N1109" s="17" t="str">
        <f t="shared" ca="1" si="245"/>
        <v>C2</v>
      </c>
    </row>
    <row r="1110" spans="1:14" s="188" customFormat="1" ht="30.2" customHeight="1" x14ac:dyDescent="0.2">
      <c r="A1110" s="194" t="s">
        <v>232</v>
      </c>
      <c r="B1110" s="195" t="s">
        <v>1966</v>
      </c>
      <c r="C1110" s="217" t="s">
        <v>1198</v>
      </c>
      <c r="D1110" s="216" t="s">
        <v>1041</v>
      </c>
      <c r="E1110" s="198"/>
      <c r="F1110" s="192" t="s">
        <v>173</v>
      </c>
      <c r="G1110" s="193"/>
      <c r="H1110" s="193"/>
      <c r="I1110" s="24" t="str">
        <f t="shared" ca="1" si="242"/>
        <v>LOCKED</v>
      </c>
      <c r="J1110" s="15" t="str">
        <f t="shared" si="246"/>
        <v>F003Lifter Rings (AP-010)CW 3210-R8</v>
      </c>
      <c r="K1110" s="16">
        <f>MATCH(J1110,'Pay Items'!$K$1:$K$647,0)</f>
        <v>593</v>
      </c>
      <c r="L1110" s="17" t="str">
        <f t="shared" ca="1" si="243"/>
        <v>G</v>
      </c>
      <c r="M1110" s="17" t="str">
        <f t="shared" ca="1" si="244"/>
        <v>C2</v>
      </c>
      <c r="N1110" s="17" t="str">
        <f t="shared" ca="1" si="245"/>
        <v>C2</v>
      </c>
    </row>
    <row r="1111" spans="1:14" s="188" customFormat="1" ht="30.2" customHeight="1" x14ac:dyDescent="0.2">
      <c r="A1111" s="194" t="s">
        <v>234</v>
      </c>
      <c r="B1111" s="203" t="s">
        <v>338</v>
      </c>
      <c r="C1111" s="196" t="s">
        <v>864</v>
      </c>
      <c r="D1111" s="197"/>
      <c r="E1111" s="198" t="s">
        <v>181</v>
      </c>
      <c r="F1111" s="212">
        <v>2</v>
      </c>
      <c r="G1111" s="200"/>
      <c r="H1111" s="201">
        <f t="shared" ref="H1111" si="250">ROUND(G1111*F1111,2)</f>
        <v>0</v>
      </c>
      <c r="I1111" s="24" t="str">
        <f t="shared" ca="1" si="242"/>
        <v/>
      </c>
      <c r="J1111" s="15" t="str">
        <f t="shared" si="246"/>
        <v>F00551 mmeach</v>
      </c>
      <c r="K1111" s="16">
        <f>MATCH(J1111,'Pay Items'!$K$1:$K$647,0)</f>
        <v>595</v>
      </c>
      <c r="L1111" s="17" t="str">
        <f t="shared" ca="1" si="243"/>
        <v>F0</v>
      </c>
      <c r="M1111" s="17" t="str">
        <f t="shared" ca="1" si="244"/>
        <v>C2</v>
      </c>
      <c r="N1111" s="17" t="str">
        <f t="shared" ca="1" si="245"/>
        <v>C2</v>
      </c>
    </row>
    <row r="1112" spans="1:14" s="188" customFormat="1" ht="30.2" customHeight="1" x14ac:dyDescent="0.2">
      <c r="A1112" s="182"/>
      <c r="B1112" s="205"/>
      <c r="C1112" s="206" t="s">
        <v>202</v>
      </c>
      <c r="D1112" s="207"/>
      <c r="E1112" s="208"/>
      <c r="F1112" s="192" t="s">
        <v>173</v>
      </c>
      <c r="G1112" s="193"/>
      <c r="H1112" s="193"/>
      <c r="I1112" s="24" t="str">
        <f t="shared" ca="1" si="242"/>
        <v>LOCKED</v>
      </c>
      <c r="J1112" s="15" t="str">
        <f t="shared" si="246"/>
        <v>LANDSCAPING</v>
      </c>
      <c r="K1112" s="16">
        <f>MATCH(J1112,'Pay Items'!$K$1:$K$647,0)</f>
        <v>616</v>
      </c>
      <c r="L1112" s="17" t="str">
        <f t="shared" ca="1" si="243"/>
        <v>G</v>
      </c>
      <c r="M1112" s="17" t="str">
        <f t="shared" ca="1" si="244"/>
        <v>C2</v>
      </c>
      <c r="N1112" s="17" t="str">
        <f t="shared" ca="1" si="245"/>
        <v>C2</v>
      </c>
    </row>
    <row r="1113" spans="1:14" s="188" customFormat="1" ht="30.2" customHeight="1" x14ac:dyDescent="0.2">
      <c r="A1113" s="209" t="s">
        <v>242</v>
      </c>
      <c r="B1113" s="195" t="s">
        <v>1967</v>
      </c>
      <c r="C1113" s="196" t="s">
        <v>147</v>
      </c>
      <c r="D1113" s="197" t="s">
        <v>1513</v>
      </c>
      <c r="E1113" s="198"/>
      <c r="F1113" s="192" t="s">
        <v>173</v>
      </c>
      <c r="G1113" s="193"/>
      <c r="H1113" s="193"/>
      <c r="I1113" s="24" t="str">
        <f t="shared" ca="1" si="242"/>
        <v>LOCKED</v>
      </c>
      <c r="J1113" s="15" t="str">
        <f t="shared" si="246"/>
        <v>G001SoddingCW 3510-R10</v>
      </c>
      <c r="K1113" s="16">
        <f>MATCH(J1113,'Pay Items'!$K$1:$K$647,0)</f>
        <v>617</v>
      </c>
      <c r="L1113" s="17" t="str">
        <f t="shared" ca="1" si="243"/>
        <v>G</v>
      </c>
      <c r="M1113" s="17" t="str">
        <f t="shared" ca="1" si="244"/>
        <v>C2</v>
      </c>
      <c r="N1113" s="17" t="str">
        <f t="shared" ca="1" si="245"/>
        <v>C2</v>
      </c>
    </row>
    <row r="1114" spans="1:14" s="188" customFormat="1" ht="30.2" customHeight="1" x14ac:dyDescent="0.2">
      <c r="A1114" s="209" t="s">
        <v>243</v>
      </c>
      <c r="B1114" s="203" t="s">
        <v>338</v>
      </c>
      <c r="C1114" s="196" t="s">
        <v>867</v>
      </c>
      <c r="D1114" s="197"/>
      <c r="E1114" s="198" t="s">
        <v>178</v>
      </c>
      <c r="F1114" s="199">
        <v>10</v>
      </c>
      <c r="G1114" s="200"/>
      <c r="H1114" s="201">
        <f>ROUND(G1114*F1114,2)</f>
        <v>0</v>
      </c>
      <c r="I1114" s="24" t="str">
        <f t="shared" ca="1" si="242"/>
        <v/>
      </c>
      <c r="J1114" s="15" t="str">
        <f t="shared" si="246"/>
        <v>G002width &lt; 600 mmm²</v>
      </c>
      <c r="K1114" s="16">
        <f>MATCH(J1114,'Pay Items'!$K$1:$K$647,0)</f>
        <v>618</v>
      </c>
      <c r="L1114" s="17" t="str">
        <f t="shared" ca="1" si="243"/>
        <v>F0</v>
      </c>
      <c r="M1114" s="17" t="str">
        <f t="shared" ca="1" si="244"/>
        <v>C2</v>
      </c>
      <c r="N1114" s="17" t="str">
        <f t="shared" ca="1" si="245"/>
        <v>C2</v>
      </c>
    </row>
    <row r="1115" spans="1:14" s="188" customFormat="1" ht="30.2" customHeight="1" x14ac:dyDescent="0.2">
      <c r="A1115" s="209" t="s">
        <v>244</v>
      </c>
      <c r="B1115" s="203" t="s">
        <v>339</v>
      </c>
      <c r="C1115" s="196" t="s">
        <v>868</v>
      </c>
      <c r="D1115" s="197"/>
      <c r="E1115" s="198" t="s">
        <v>178</v>
      </c>
      <c r="F1115" s="199">
        <v>50</v>
      </c>
      <c r="G1115" s="200"/>
      <c r="H1115" s="201">
        <f>ROUND(G1115*F1115,2)</f>
        <v>0</v>
      </c>
      <c r="I1115" s="24" t="str">
        <f t="shared" ca="1" si="242"/>
        <v/>
      </c>
      <c r="J1115" s="15" t="str">
        <f t="shared" si="246"/>
        <v>G003width &gt; or = 600 mmm²</v>
      </c>
      <c r="K1115" s="16">
        <f>MATCH(J1115,'Pay Items'!$K$1:$K$647,0)</f>
        <v>619</v>
      </c>
      <c r="L1115" s="17" t="str">
        <f t="shared" ca="1" si="243"/>
        <v>F0</v>
      </c>
      <c r="M1115" s="17" t="str">
        <f t="shared" ca="1" si="244"/>
        <v>C2</v>
      </c>
      <c r="N1115" s="17" t="str">
        <f t="shared" ca="1" si="245"/>
        <v>C2</v>
      </c>
    </row>
    <row r="1116" spans="1:14" s="188" customFormat="1" ht="7.5" customHeight="1" x14ac:dyDescent="0.2">
      <c r="A1116" s="182"/>
      <c r="B1116" s="189"/>
      <c r="C1116" s="190"/>
      <c r="D1116" s="191"/>
      <c r="E1116" s="192"/>
      <c r="F1116" s="192"/>
      <c r="G1116" s="193"/>
      <c r="H1116" s="193"/>
      <c r="I1116" s="24" t="str">
        <f t="shared" ca="1" si="242"/>
        <v>LOCKED</v>
      </c>
      <c r="J1116" s="15" t="str">
        <f t="shared" si="246"/>
        <v/>
      </c>
      <c r="K1116" s="16" t="e">
        <f>MATCH(J1116,'Pay Items'!$K$1:$K$647,0)</f>
        <v>#N/A</v>
      </c>
      <c r="L1116" s="17" t="str">
        <f t="shared" ca="1" si="243"/>
        <v>G</v>
      </c>
      <c r="M1116" s="17" t="str">
        <f t="shared" ca="1" si="244"/>
        <v>C2</v>
      </c>
      <c r="N1116" s="17" t="str">
        <f t="shared" ca="1" si="245"/>
        <v>C2</v>
      </c>
    </row>
    <row r="1117" spans="1:14" s="188" customFormat="1" ht="39.950000000000003" customHeight="1" thickBot="1" x14ac:dyDescent="0.25">
      <c r="A1117" s="236"/>
      <c r="B1117" s="235" t="str">
        <f>B1077</f>
        <v>O</v>
      </c>
      <c r="C1117" s="425" t="str">
        <f>C1077</f>
        <v>REHABILITATION:  PORTAGE AVENUE ALLEY - BEDSON STREET TO BEST STREET</v>
      </c>
      <c r="D1117" s="431"/>
      <c r="E1117" s="431"/>
      <c r="F1117" s="432"/>
      <c r="G1117" s="236" t="s">
        <v>1624</v>
      </c>
      <c r="H1117" s="236">
        <f>SUM(H1077:H1116)</f>
        <v>0</v>
      </c>
      <c r="I1117" s="24" t="str">
        <f t="shared" ca="1" si="242"/>
        <v>LOCKED</v>
      </c>
      <c r="J1117" s="15" t="str">
        <f t="shared" si="246"/>
        <v>REHABILITATION: PORTAGE AVENUE ALLEY - BEDSON STREET TO BEST STREET</v>
      </c>
      <c r="K1117" s="16" t="e">
        <f>MATCH(J1117,'Pay Items'!$K$1:$K$647,0)</f>
        <v>#N/A</v>
      </c>
      <c r="L1117" s="17" t="str">
        <f t="shared" ca="1" si="243"/>
        <v>G</v>
      </c>
      <c r="M1117" s="17" t="str">
        <f t="shared" ca="1" si="244"/>
        <v>C2</v>
      </c>
      <c r="N1117" s="17" t="str">
        <f t="shared" ca="1" si="245"/>
        <v>C2</v>
      </c>
    </row>
    <row r="1118" spans="1:14" s="188" customFormat="1" ht="39.950000000000003" customHeight="1" thickTop="1" x14ac:dyDescent="0.2">
      <c r="A1118" s="185"/>
      <c r="B1118" s="186" t="s">
        <v>1968</v>
      </c>
      <c r="C1118" s="416" t="s">
        <v>1969</v>
      </c>
      <c r="D1118" s="417"/>
      <c r="E1118" s="417"/>
      <c r="F1118" s="418"/>
      <c r="G1118" s="185"/>
      <c r="H1118" s="187"/>
      <c r="I1118" s="24" t="str">
        <f t="shared" ca="1" si="242"/>
        <v>LOCKED</v>
      </c>
      <c r="J1118" s="15" t="str">
        <f t="shared" si="246"/>
        <v>REHABILITATION: WOODFIELD BAY ALLEY - WOODFIELD BAY TO WOODFIELD BAY</v>
      </c>
      <c r="K1118" s="16" t="e">
        <f>MATCH(J1118,'Pay Items'!$K$1:$K$647,0)</f>
        <v>#N/A</v>
      </c>
      <c r="L1118" s="17" t="str">
        <f t="shared" ca="1" si="243"/>
        <v>G</v>
      </c>
      <c r="M1118" s="17" t="str">
        <f t="shared" ca="1" si="244"/>
        <v>C2</v>
      </c>
      <c r="N1118" s="17" t="str">
        <f t="shared" ca="1" si="245"/>
        <v>C2</v>
      </c>
    </row>
    <row r="1119" spans="1:14" s="188" customFormat="1" ht="30.2" customHeight="1" x14ac:dyDescent="0.2">
      <c r="A1119" s="182"/>
      <c r="B1119" s="189"/>
      <c r="C1119" s="190" t="s">
        <v>196</v>
      </c>
      <c r="D1119" s="191"/>
      <c r="E1119" s="192" t="s">
        <v>173</v>
      </c>
      <c r="F1119" s="192" t="s">
        <v>173</v>
      </c>
      <c r="G1119" s="193" t="s">
        <v>173</v>
      </c>
      <c r="H1119" s="193"/>
      <c r="I1119" s="24" t="str">
        <f t="shared" ca="1" si="242"/>
        <v>LOCKED</v>
      </c>
      <c r="J1119" s="15" t="str">
        <f t="shared" si="246"/>
        <v>EARTH AND BASE WORKS</v>
      </c>
      <c r="K1119" s="16">
        <f>MATCH(J1119,'Pay Items'!$K$1:$K$647,0)</f>
        <v>3</v>
      </c>
      <c r="L1119" s="17" t="str">
        <f t="shared" ca="1" si="243"/>
        <v>G</v>
      </c>
      <c r="M1119" s="17" t="str">
        <f t="shared" ca="1" si="244"/>
        <v>C2</v>
      </c>
      <c r="N1119" s="17" t="str">
        <f t="shared" ca="1" si="245"/>
        <v>C2</v>
      </c>
    </row>
    <row r="1120" spans="1:14" s="188" customFormat="1" ht="30.2" customHeight="1" x14ac:dyDescent="0.2">
      <c r="A1120" s="194" t="s">
        <v>426</v>
      </c>
      <c r="B1120" s="195" t="s">
        <v>1970</v>
      </c>
      <c r="C1120" s="196" t="s">
        <v>104</v>
      </c>
      <c r="D1120" s="197" t="s">
        <v>1273</v>
      </c>
      <c r="E1120" s="198" t="s">
        <v>179</v>
      </c>
      <c r="F1120" s="199">
        <v>20</v>
      </c>
      <c r="G1120" s="200"/>
      <c r="H1120" s="201">
        <f t="shared" ref="H1120" si="251">ROUND(G1120*F1120,2)</f>
        <v>0</v>
      </c>
      <c r="I1120" s="24" t="str">
        <f t="shared" ca="1" si="242"/>
        <v/>
      </c>
      <c r="J1120" s="15" t="str">
        <f t="shared" si="246"/>
        <v>A003ExcavationCW 3110-R22m³</v>
      </c>
      <c r="K1120" s="16">
        <f>MATCH(J1120,'Pay Items'!$K$1:$K$647,0)</f>
        <v>6</v>
      </c>
      <c r="L1120" s="17" t="str">
        <f t="shared" ca="1" si="243"/>
        <v>F0</v>
      </c>
      <c r="M1120" s="17" t="str">
        <f t="shared" ca="1" si="244"/>
        <v>C2</v>
      </c>
      <c r="N1120" s="17" t="str">
        <f t="shared" ca="1" si="245"/>
        <v>C2</v>
      </c>
    </row>
    <row r="1121" spans="1:14" s="188" customFormat="1" ht="39.950000000000003" customHeight="1" x14ac:dyDescent="0.2">
      <c r="A1121" s="202" t="s">
        <v>250</v>
      </c>
      <c r="B1121" s="195" t="s">
        <v>1971</v>
      </c>
      <c r="C1121" s="196" t="s">
        <v>307</v>
      </c>
      <c r="D1121" s="197" t="s">
        <v>1273</v>
      </c>
      <c r="E1121" s="198"/>
      <c r="F1121" s="192" t="s">
        <v>173</v>
      </c>
      <c r="G1121" s="193"/>
      <c r="H1121" s="193"/>
      <c r="I1121" s="24" t="str">
        <f t="shared" ca="1" si="242"/>
        <v>LOCKED</v>
      </c>
      <c r="J1121" s="15" t="str">
        <f t="shared" si="246"/>
        <v>A010Supplying and Placing Base Course MaterialCW 3110-R22</v>
      </c>
      <c r="K1121" s="16">
        <f>MATCH(J1121,'Pay Items'!$K$1:$K$647,0)</f>
        <v>27</v>
      </c>
      <c r="L1121" s="17" t="str">
        <f t="shared" ca="1" si="243"/>
        <v>G</v>
      </c>
      <c r="M1121" s="17" t="str">
        <f t="shared" ca="1" si="244"/>
        <v>C2</v>
      </c>
      <c r="N1121" s="17" t="str">
        <f t="shared" ca="1" si="245"/>
        <v>C2</v>
      </c>
    </row>
    <row r="1122" spans="1:14" s="188" customFormat="1" ht="39.950000000000003" customHeight="1" x14ac:dyDescent="0.2">
      <c r="A1122" s="202" t="s">
        <v>1091</v>
      </c>
      <c r="B1122" s="203" t="s">
        <v>338</v>
      </c>
      <c r="C1122" s="196" t="s">
        <v>1092</v>
      </c>
      <c r="D1122" s="197" t="s">
        <v>173</v>
      </c>
      <c r="E1122" s="198" t="s">
        <v>179</v>
      </c>
      <c r="F1122" s="199">
        <v>10</v>
      </c>
      <c r="G1122" s="200"/>
      <c r="H1122" s="201">
        <f t="shared" ref="H1122:H1123" si="252">ROUND(G1122*F1122,2)</f>
        <v>0</v>
      </c>
      <c r="I1122" s="24" t="str">
        <f t="shared" ca="1" si="242"/>
        <v/>
      </c>
      <c r="J1122" s="15" t="str">
        <f t="shared" si="246"/>
        <v>A010A1Base Course Material - Granular A Limestonem³</v>
      </c>
      <c r="K1122" s="16">
        <f>MATCH(J1122,'Pay Items'!$K$1:$K$647,0)</f>
        <v>28</v>
      </c>
      <c r="L1122" s="17" t="str">
        <f t="shared" ca="1" si="243"/>
        <v>F0</v>
      </c>
      <c r="M1122" s="17" t="str">
        <f t="shared" ca="1" si="244"/>
        <v>C2</v>
      </c>
      <c r="N1122" s="17" t="str">
        <f t="shared" ca="1" si="245"/>
        <v>C2</v>
      </c>
    </row>
    <row r="1123" spans="1:14" s="188" customFormat="1" ht="39.950000000000003" customHeight="1" x14ac:dyDescent="0.2">
      <c r="A1123" s="202" t="s">
        <v>1101</v>
      </c>
      <c r="B1123" s="203" t="s">
        <v>339</v>
      </c>
      <c r="C1123" s="196" t="s">
        <v>1102</v>
      </c>
      <c r="D1123" s="197" t="s">
        <v>173</v>
      </c>
      <c r="E1123" s="198" t="s">
        <v>179</v>
      </c>
      <c r="F1123" s="199">
        <v>10</v>
      </c>
      <c r="G1123" s="200"/>
      <c r="H1123" s="201">
        <f t="shared" si="252"/>
        <v>0</v>
      </c>
      <c r="I1123" s="24" t="str">
        <f t="shared" ca="1" si="242"/>
        <v/>
      </c>
      <c r="J1123" s="15" t="str">
        <f t="shared" si="246"/>
        <v>A010C2Base Course Material - Granular C Recycled Concretem³</v>
      </c>
      <c r="K1123" s="16">
        <f>MATCH(J1123,'Pay Items'!$K$1:$K$647,0)</f>
        <v>34</v>
      </c>
      <c r="L1123" s="17" t="str">
        <f t="shared" ca="1" si="243"/>
        <v>F0</v>
      </c>
      <c r="M1123" s="17" t="str">
        <f t="shared" ca="1" si="244"/>
        <v>C2</v>
      </c>
      <c r="N1123" s="17" t="str">
        <f t="shared" ca="1" si="245"/>
        <v>C2</v>
      </c>
    </row>
    <row r="1124" spans="1:14" s="188" customFormat="1" ht="30.2" customHeight="1" x14ac:dyDescent="0.2">
      <c r="A1124" s="182"/>
      <c r="B1124" s="205"/>
      <c r="C1124" s="206" t="s">
        <v>1612</v>
      </c>
      <c r="D1124" s="207"/>
      <c r="E1124" s="208"/>
      <c r="F1124" s="192" t="s">
        <v>173</v>
      </c>
      <c r="G1124" s="193"/>
      <c r="H1124" s="193"/>
      <c r="I1124" s="24" t="str">
        <f t="shared" ca="1" si="242"/>
        <v>LOCKED</v>
      </c>
      <c r="J1124" s="15" t="str">
        <f t="shared" si="246"/>
        <v>ROADWORKS - REMOVALS/RENEWALS</v>
      </c>
      <c r="K1124" s="16" t="e">
        <f>MATCH(J1124,'Pay Items'!$K$1:$K$647,0)</f>
        <v>#N/A</v>
      </c>
      <c r="L1124" s="17" t="str">
        <f t="shared" ca="1" si="243"/>
        <v>G</v>
      </c>
      <c r="M1124" s="17" t="str">
        <f t="shared" ca="1" si="244"/>
        <v>C2</v>
      </c>
      <c r="N1124" s="17" t="str">
        <f t="shared" ca="1" si="245"/>
        <v>C2</v>
      </c>
    </row>
    <row r="1125" spans="1:14" s="188" customFormat="1" ht="30.2" customHeight="1" x14ac:dyDescent="0.2">
      <c r="A1125" s="209" t="s">
        <v>263</v>
      </c>
      <c r="B1125" s="195" t="s">
        <v>1972</v>
      </c>
      <c r="C1125" s="196" t="s">
        <v>448</v>
      </c>
      <c r="D1125" s="197" t="s">
        <v>2153</v>
      </c>
      <c r="E1125" s="198"/>
      <c r="F1125" s="192" t="s">
        <v>173</v>
      </c>
      <c r="G1125" s="193"/>
      <c r="H1125" s="193"/>
      <c r="I1125" s="24" t="str">
        <f t="shared" ca="1" si="242"/>
        <v>LOCKED</v>
      </c>
      <c r="J1125" s="15" t="str">
        <f t="shared" si="246"/>
        <v>B004Slab ReplacementCW 3230-R8, E10</v>
      </c>
      <c r="K1125" s="16" t="e">
        <f>MATCH(J1125,'Pay Items'!$K$1:$K$647,0)</f>
        <v>#N/A</v>
      </c>
      <c r="L1125" s="17" t="str">
        <f t="shared" ca="1" si="243"/>
        <v>G</v>
      </c>
      <c r="M1125" s="17" t="str">
        <f t="shared" ca="1" si="244"/>
        <v>C2</v>
      </c>
      <c r="N1125" s="17" t="str">
        <f t="shared" ca="1" si="245"/>
        <v>C2</v>
      </c>
    </row>
    <row r="1126" spans="1:14" s="188" customFormat="1" ht="39.950000000000003" customHeight="1" x14ac:dyDescent="0.2">
      <c r="A1126" s="209" t="s">
        <v>270</v>
      </c>
      <c r="B1126" s="203" t="s">
        <v>338</v>
      </c>
      <c r="C1126" s="196" t="s">
        <v>1613</v>
      </c>
      <c r="D1126" s="197" t="s">
        <v>173</v>
      </c>
      <c r="E1126" s="198" t="s">
        <v>178</v>
      </c>
      <c r="F1126" s="199">
        <v>50</v>
      </c>
      <c r="G1126" s="200"/>
      <c r="H1126" s="201">
        <f>ROUND(G1126*F1126,2)</f>
        <v>0</v>
      </c>
      <c r="I1126" s="24" t="str">
        <f t="shared" ca="1" si="242"/>
        <v/>
      </c>
      <c r="J1126" s="15" t="str">
        <f t="shared" si="246"/>
        <v>B014150 mm Type 2 Concrete Pavement (Reinforced)m²</v>
      </c>
      <c r="K1126" s="16" t="e">
        <f>MATCH(J1126,'Pay Items'!$K$1:$K$647,0)</f>
        <v>#N/A</v>
      </c>
      <c r="L1126" s="17" t="str">
        <f t="shared" ca="1" si="243"/>
        <v>F0</v>
      </c>
      <c r="M1126" s="17" t="str">
        <f t="shared" ca="1" si="244"/>
        <v>C2</v>
      </c>
      <c r="N1126" s="17" t="str">
        <f t="shared" ca="1" si="245"/>
        <v>C2</v>
      </c>
    </row>
    <row r="1127" spans="1:14" s="188" customFormat="1" ht="30.2" customHeight="1" x14ac:dyDescent="0.2">
      <c r="A1127" s="209" t="s">
        <v>272</v>
      </c>
      <c r="B1127" s="195" t="s">
        <v>1973</v>
      </c>
      <c r="C1127" s="196" t="s">
        <v>449</v>
      </c>
      <c r="D1127" s="197" t="s">
        <v>2142</v>
      </c>
      <c r="E1127" s="198"/>
      <c r="F1127" s="192" t="s">
        <v>173</v>
      </c>
      <c r="G1127" s="193"/>
      <c r="H1127" s="193"/>
      <c r="I1127" s="24" t="str">
        <f t="shared" ca="1" si="242"/>
        <v>LOCKED</v>
      </c>
      <c r="J1127" s="15" t="str">
        <f t="shared" si="246"/>
        <v>B017Partial Slab PatchesCW 3230-R8, E15</v>
      </c>
      <c r="K1127" s="16" t="e">
        <f>MATCH(J1127,'Pay Items'!$K$1:$K$647,0)</f>
        <v>#N/A</v>
      </c>
      <c r="L1127" s="17" t="str">
        <f t="shared" ca="1" si="243"/>
        <v>G</v>
      </c>
      <c r="M1127" s="17" t="str">
        <f t="shared" ca="1" si="244"/>
        <v>C2</v>
      </c>
      <c r="N1127" s="17" t="str">
        <f t="shared" ca="1" si="245"/>
        <v>C2</v>
      </c>
    </row>
    <row r="1128" spans="1:14" s="188" customFormat="1" ht="39.950000000000003" customHeight="1" x14ac:dyDescent="0.2">
      <c r="A1128" s="209" t="s">
        <v>285</v>
      </c>
      <c r="B1128" s="203" t="s">
        <v>338</v>
      </c>
      <c r="C1128" s="196" t="s">
        <v>1614</v>
      </c>
      <c r="D1128" s="197" t="s">
        <v>173</v>
      </c>
      <c r="E1128" s="198" t="s">
        <v>178</v>
      </c>
      <c r="F1128" s="199">
        <v>5</v>
      </c>
      <c r="G1128" s="200"/>
      <c r="H1128" s="201">
        <f t="shared" ref="H1128:H1130" si="253">ROUND(G1128*F1128,2)</f>
        <v>0</v>
      </c>
      <c r="I1128" s="24" t="str">
        <f t="shared" ca="1" si="242"/>
        <v/>
      </c>
      <c r="J1128" s="15" t="str">
        <f t="shared" si="246"/>
        <v>B030150 mm Type 2 Concrete Pavement (Type A)m²</v>
      </c>
      <c r="K1128" s="16" t="e">
        <f>MATCH(J1128,'Pay Items'!$K$1:$K$647,0)</f>
        <v>#N/A</v>
      </c>
      <c r="L1128" s="17" t="str">
        <f t="shared" ca="1" si="243"/>
        <v>F0</v>
      </c>
      <c r="M1128" s="17" t="str">
        <f t="shared" ca="1" si="244"/>
        <v>C2</v>
      </c>
      <c r="N1128" s="17" t="str">
        <f t="shared" ca="1" si="245"/>
        <v>C2</v>
      </c>
    </row>
    <row r="1129" spans="1:14" s="188" customFormat="1" ht="39.950000000000003" customHeight="1" x14ac:dyDescent="0.2">
      <c r="A1129" s="209" t="s">
        <v>286</v>
      </c>
      <c r="B1129" s="203" t="s">
        <v>339</v>
      </c>
      <c r="C1129" s="196" t="s">
        <v>1615</v>
      </c>
      <c r="D1129" s="197" t="s">
        <v>173</v>
      </c>
      <c r="E1129" s="198" t="s">
        <v>178</v>
      </c>
      <c r="F1129" s="199">
        <v>30</v>
      </c>
      <c r="G1129" s="200"/>
      <c r="H1129" s="201">
        <f t="shared" si="253"/>
        <v>0</v>
      </c>
      <c r="I1129" s="24" t="str">
        <f t="shared" ca="1" si="242"/>
        <v/>
      </c>
      <c r="J1129" s="15" t="str">
        <f t="shared" si="246"/>
        <v>B031150 mm Type 2 Concrete Pavement (Type B)m²</v>
      </c>
      <c r="K1129" s="16" t="e">
        <f>MATCH(J1129,'Pay Items'!$K$1:$K$647,0)</f>
        <v>#N/A</v>
      </c>
      <c r="L1129" s="17" t="str">
        <f t="shared" ca="1" si="243"/>
        <v>F0</v>
      </c>
      <c r="M1129" s="17" t="str">
        <f t="shared" ca="1" si="244"/>
        <v>C2</v>
      </c>
      <c r="N1129" s="17" t="str">
        <f t="shared" ca="1" si="245"/>
        <v>C2</v>
      </c>
    </row>
    <row r="1130" spans="1:14" s="188" customFormat="1" ht="39.950000000000003" customHeight="1" x14ac:dyDescent="0.2">
      <c r="A1130" s="209" t="s">
        <v>288</v>
      </c>
      <c r="B1130" s="203" t="s">
        <v>340</v>
      </c>
      <c r="C1130" s="196" t="s">
        <v>1616</v>
      </c>
      <c r="D1130" s="197" t="s">
        <v>173</v>
      </c>
      <c r="E1130" s="198" t="s">
        <v>178</v>
      </c>
      <c r="F1130" s="199">
        <v>10</v>
      </c>
      <c r="G1130" s="200"/>
      <c r="H1130" s="201">
        <f t="shared" si="253"/>
        <v>0</v>
      </c>
      <c r="I1130" s="24" t="str">
        <f t="shared" ca="1" si="242"/>
        <v/>
      </c>
      <c r="J1130" s="15" t="str">
        <f t="shared" si="246"/>
        <v>B033150 mm Type 2 Concrete Pavement (Type D)m²</v>
      </c>
      <c r="K1130" s="16" t="e">
        <f>MATCH(J1130,'Pay Items'!$K$1:$K$647,0)</f>
        <v>#N/A</v>
      </c>
      <c r="L1130" s="17" t="str">
        <f t="shared" ca="1" si="243"/>
        <v>F0</v>
      </c>
      <c r="M1130" s="17" t="str">
        <f t="shared" ca="1" si="244"/>
        <v>C2</v>
      </c>
      <c r="N1130" s="17" t="str">
        <f t="shared" ca="1" si="245"/>
        <v>C2</v>
      </c>
    </row>
    <row r="1131" spans="1:14" s="188" customFormat="1" ht="39.950000000000003" customHeight="1" x14ac:dyDescent="0.2">
      <c r="A1131" s="209" t="s">
        <v>748</v>
      </c>
      <c r="B1131" s="195" t="s">
        <v>1974</v>
      </c>
      <c r="C1131" s="196" t="s">
        <v>561</v>
      </c>
      <c r="D1131" s="197" t="s">
        <v>2153</v>
      </c>
      <c r="E1131" s="198"/>
      <c r="F1131" s="192" t="s">
        <v>173</v>
      </c>
      <c r="G1131" s="193"/>
      <c r="H1131" s="193"/>
      <c r="I1131" s="24" t="str">
        <f t="shared" ca="1" si="242"/>
        <v>LOCKED</v>
      </c>
      <c r="J1131" s="15" t="str">
        <f t="shared" si="246"/>
        <v>B064-72Slab Replacement - Early Opening (72 hour)CW 3230-R8, E10</v>
      </c>
      <c r="K1131" s="16" t="e">
        <f>MATCH(J1131,'Pay Items'!$K$1:$K$647,0)</f>
        <v>#N/A</v>
      </c>
      <c r="L1131" s="17" t="str">
        <f t="shared" ca="1" si="243"/>
        <v>G</v>
      </c>
      <c r="M1131" s="17" t="str">
        <f t="shared" ca="1" si="244"/>
        <v>C2</v>
      </c>
      <c r="N1131" s="17" t="str">
        <f t="shared" ca="1" si="245"/>
        <v>C2</v>
      </c>
    </row>
    <row r="1132" spans="1:14" s="188" customFormat="1" ht="39.950000000000003" customHeight="1" x14ac:dyDescent="0.2">
      <c r="A1132" s="209" t="s">
        <v>755</v>
      </c>
      <c r="B1132" s="203" t="s">
        <v>338</v>
      </c>
      <c r="C1132" s="196" t="s">
        <v>1544</v>
      </c>
      <c r="D1132" s="197" t="s">
        <v>173</v>
      </c>
      <c r="E1132" s="198" t="s">
        <v>178</v>
      </c>
      <c r="F1132" s="199">
        <v>35</v>
      </c>
      <c r="G1132" s="200"/>
      <c r="H1132" s="201">
        <f>ROUND(G1132*F1132,2)</f>
        <v>0</v>
      </c>
      <c r="I1132" s="24" t="str">
        <f t="shared" ca="1" si="242"/>
        <v/>
      </c>
      <c r="J1132" s="15" t="str">
        <f t="shared" si="246"/>
        <v>B074-72150 mm Type 4 Concrete Pavement (Reinforced)m²</v>
      </c>
      <c r="K1132" s="16">
        <f>MATCH(J1132,'Pay Items'!$K$1:$K$647,0)</f>
        <v>131</v>
      </c>
      <c r="L1132" s="17" t="str">
        <f t="shared" ca="1" si="243"/>
        <v>F0</v>
      </c>
      <c r="M1132" s="17" t="str">
        <f t="shared" ca="1" si="244"/>
        <v>C2</v>
      </c>
      <c r="N1132" s="17" t="str">
        <f t="shared" ca="1" si="245"/>
        <v>C2</v>
      </c>
    </row>
    <row r="1133" spans="1:14" s="188" customFormat="1" ht="39.950000000000003" customHeight="1" x14ac:dyDescent="0.2">
      <c r="A1133" s="209" t="s">
        <v>757</v>
      </c>
      <c r="B1133" s="210" t="s">
        <v>1975</v>
      </c>
      <c r="C1133" s="196" t="s">
        <v>452</v>
      </c>
      <c r="D1133" s="197" t="s">
        <v>2146</v>
      </c>
      <c r="E1133" s="198"/>
      <c r="F1133" s="192" t="s">
        <v>173</v>
      </c>
      <c r="G1133" s="193"/>
      <c r="H1133" s="193"/>
      <c r="I1133" s="24" t="str">
        <f t="shared" ca="1" si="242"/>
        <v>LOCKED</v>
      </c>
      <c r="J1133" s="15" t="str">
        <f t="shared" si="246"/>
        <v xml:space="preserve">B077-72Partial Slab Patches - Early Opening (72 hour)CW 3230-R8, E15 </v>
      </c>
      <c r="K1133" s="16" t="e">
        <f>MATCH(J1133,'Pay Items'!$K$1:$K$647,0)</f>
        <v>#N/A</v>
      </c>
      <c r="L1133" s="17" t="str">
        <f t="shared" ca="1" si="243"/>
        <v>G</v>
      </c>
      <c r="M1133" s="17" t="str">
        <f t="shared" ca="1" si="244"/>
        <v>C2</v>
      </c>
      <c r="N1133" s="17" t="str">
        <f t="shared" ca="1" si="245"/>
        <v>C2</v>
      </c>
    </row>
    <row r="1134" spans="1:14" s="188" customFormat="1" ht="39.950000000000003" customHeight="1" x14ac:dyDescent="0.2">
      <c r="A1134" s="209" t="s">
        <v>770</v>
      </c>
      <c r="B1134" s="203" t="s">
        <v>338</v>
      </c>
      <c r="C1134" s="196" t="s">
        <v>1558</v>
      </c>
      <c r="D1134" s="197" t="s">
        <v>173</v>
      </c>
      <c r="E1134" s="198" t="s">
        <v>178</v>
      </c>
      <c r="F1134" s="199">
        <v>5</v>
      </c>
      <c r="G1134" s="200"/>
      <c r="H1134" s="201">
        <f t="shared" ref="H1134:H1136" si="254">ROUND(G1134*F1134,2)</f>
        <v>0</v>
      </c>
      <c r="I1134" s="24" t="str">
        <f t="shared" ca="1" si="242"/>
        <v/>
      </c>
      <c r="J1134" s="15" t="str">
        <f t="shared" si="246"/>
        <v>B090-72150 mm Type 4 Concrete Pavement (Type A)m²</v>
      </c>
      <c r="K1134" s="16">
        <f>MATCH(J1134,'Pay Items'!$K$1:$K$647,0)</f>
        <v>146</v>
      </c>
      <c r="L1134" s="17" t="str">
        <f t="shared" ca="1" si="243"/>
        <v>F0</v>
      </c>
      <c r="M1134" s="17" t="str">
        <f t="shared" ca="1" si="244"/>
        <v>C2</v>
      </c>
      <c r="N1134" s="17" t="str">
        <f t="shared" ca="1" si="245"/>
        <v>C2</v>
      </c>
    </row>
    <row r="1135" spans="1:14" s="188" customFormat="1" ht="39.950000000000003" customHeight="1" x14ac:dyDescent="0.2">
      <c r="A1135" s="209" t="s">
        <v>771</v>
      </c>
      <c r="B1135" s="203" t="s">
        <v>339</v>
      </c>
      <c r="C1135" s="196" t="s">
        <v>1559</v>
      </c>
      <c r="D1135" s="197" t="s">
        <v>173</v>
      </c>
      <c r="E1135" s="198" t="s">
        <v>178</v>
      </c>
      <c r="F1135" s="199">
        <v>20</v>
      </c>
      <c r="G1135" s="200"/>
      <c r="H1135" s="201">
        <f t="shared" si="254"/>
        <v>0</v>
      </c>
      <c r="I1135" s="24" t="str">
        <f t="shared" ca="1" si="242"/>
        <v/>
      </c>
      <c r="J1135" s="15" t="str">
        <f t="shared" si="246"/>
        <v>B091-72150 mm Type 4 Concrete Pavement (Type B)m²</v>
      </c>
      <c r="K1135" s="16">
        <f>MATCH(J1135,'Pay Items'!$K$1:$K$647,0)</f>
        <v>147</v>
      </c>
      <c r="L1135" s="17" t="str">
        <f t="shared" ca="1" si="243"/>
        <v>F0</v>
      </c>
      <c r="M1135" s="17" t="str">
        <f t="shared" ca="1" si="244"/>
        <v>C2</v>
      </c>
      <c r="N1135" s="17" t="str">
        <f t="shared" ca="1" si="245"/>
        <v>C2</v>
      </c>
    </row>
    <row r="1136" spans="1:14" s="188" customFormat="1" ht="39.950000000000003" customHeight="1" x14ac:dyDescent="0.2">
      <c r="A1136" s="209" t="s">
        <v>773</v>
      </c>
      <c r="B1136" s="203" t="s">
        <v>340</v>
      </c>
      <c r="C1136" s="196" t="s">
        <v>1561</v>
      </c>
      <c r="D1136" s="197" t="s">
        <v>173</v>
      </c>
      <c r="E1136" s="198" t="s">
        <v>178</v>
      </c>
      <c r="F1136" s="199">
        <v>10</v>
      </c>
      <c r="G1136" s="200"/>
      <c r="H1136" s="201">
        <f t="shared" si="254"/>
        <v>0</v>
      </c>
      <c r="I1136" s="24" t="str">
        <f t="shared" ca="1" si="242"/>
        <v/>
      </c>
      <c r="J1136" s="15" t="str">
        <f t="shared" si="246"/>
        <v>B093-72150 mm Type 4 Concrete Pavement (Type D)m²</v>
      </c>
      <c r="K1136" s="16">
        <f>MATCH(J1136,'Pay Items'!$K$1:$K$647,0)</f>
        <v>149</v>
      </c>
      <c r="L1136" s="17" t="str">
        <f t="shared" ca="1" si="243"/>
        <v>F0</v>
      </c>
      <c r="M1136" s="17" t="str">
        <f t="shared" ca="1" si="244"/>
        <v>C2</v>
      </c>
      <c r="N1136" s="17" t="str">
        <f t="shared" ca="1" si="245"/>
        <v>C2</v>
      </c>
    </row>
    <row r="1137" spans="1:14" s="188" customFormat="1" ht="30.2" customHeight="1" x14ac:dyDescent="0.2">
      <c r="A1137" s="209" t="s">
        <v>289</v>
      </c>
      <c r="B1137" s="195" t="s">
        <v>1976</v>
      </c>
      <c r="C1137" s="196" t="s">
        <v>161</v>
      </c>
      <c r="D1137" s="197" t="s">
        <v>903</v>
      </c>
      <c r="E1137" s="198"/>
      <c r="F1137" s="192" t="s">
        <v>173</v>
      </c>
      <c r="G1137" s="193"/>
      <c r="H1137" s="193"/>
      <c r="I1137" s="24" t="str">
        <f t="shared" ca="1" si="242"/>
        <v>LOCKED</v>
      </c>
      <c r="J1137" s="15" t="str">
        <f t="shared" si="246"/>
        <v>B094Drilled DowelsCW 3230-R8</v>
      </c>
      <c r="K1137" s="16">
        <f>MATCH(J1137,'Pay Items'!$K$1:$K$647,0)</f>
        <v>152</v>
      </c>
      <c r="L1137" s="17" t="str">
        <f t="shared" ca="1" si="243"/>
        <v>G</v>
      </c>
      <c r="M1137" s="17" t="str">
        <f t="shared" ca="1" si="244"/>
        <v>C2</v>
      </c>
      <c r="N1137" s="17" t="str">
        <f t="shared" ca="1" si="245"/>
        <v>C2</v>
      </c>
    </row>
    <row r="1138" spans="1:14" s="188" customFormat="1" ht="30.2" customHeight="1" x14ac:dyDescent="0.2">
      <c r="A1138" s="209" t="s">
        <v>290</v>
      </c>
      <c r="B1138" s="203" t="s">
        <v>338</v>
      </c>
      <c r="C1138" s="196" t="s">
        <v>189</v>
      </c>
      <c r="D1138" s="197" t="s">
        <v>173</v>
      </c>
      <c r="E1138" s="198" t="s">
        <v>181</v>
      </c>
      <c r="F1138" s="199">
        <v>140</v>
      </c>
      <c r="G1138" s="200"/>
      <c r="H1138" s="201">
        <f>ROUND(G1138*F1138,2)</f>
        <v>0</v>
      </c>
      <c r="I1138" s="24" t="str">
        <f t="shared" ca="1" si="242"/>
        <v/>
      </c>
      <c r="J1138" s="15" t="str">
        <f t="shared" si="246"/>
        <v>B09519.1 mm Diametereach</v>
      </c>
      <c r="K1138" s="16">
        <f>MATCH(J1138,'Pay Items'!$K$1:$K$647,0)</f>
        <v>153</v>
      </c>
      <c r="L1138" s="17" t="str">
        <f t="shared" ca="1" si="243"/>
        <v>F0</v>
      </c>
      <c r="M1138" s="17" t="str">
        <f t="shared" ca="1" si="244"/>
        <v>C2</v>
      </c>
      <c r="N1138" s="17" t="str">
        <f t="shared" ca="1" si="245"/>
        <v>C2</v>
      </c>
    </row>
    <row r="1139" spans="1:14" s="188" customFormat="1" ht="30.2" customHeight="1" x14ac:dyDescent="0.2">
      <c r="A1139" s="209" t="s">
        <v>292</v>
      </c>
      <c r="B1139" s="195" t="s">
        <v>1977</v>
      </c>
      <c r="C1139" s="196" t="s">
        <v>162</v>
      </c>
      <c r="D1139" s="197" t="s">
        <v>903</v>
      </c>
      <c r="E1139" s="198"/>
      <c r="F1139" s="192" t="s">
        <v>173</v>
      </c>
      <c r="G1139" s="193"/>
      <c r="H1139" s="193"/>
      <c r="I1139" s="24" t="str">
        <f t="shared" ca="1" si="242"/>
        <v>LOCKED</v>
      </c>
      <c r="J1139" s="15" t="str">
        <f t="shared" si="246"/>
        <v>B097Drilled Tie BarsCW 3230-R8</v>
      </c>
      <c r="K1139" s="16">
        <f>MATCH(J1139,'Pay Items'!$K$1:$K$647,0)</f>
        <v>155</v>
      </c>
      <c r="L1139" s="17" t="str">
        <f t="shared" ca="1" si="243"/>
        <v>G</v>
      </c>
      <c r="M1139" s="17" t="str">
        <f t="shared" ca="1" si="244"/>
        <v>C2</v>
      </c>
      <c r="N1139" s="17" t="str">
        <f t="shared" ca="1" si="245"/>
        <v>C2</v>
      </c>
    </row>
    <row r="1140" spans="1:14" s="188" customFormat="1" ht="30.2" customHeight="1" x14ac:dyDescent="0.2">
      <c r="A1140" s="209" t="s">
        <v>293</v>
      </c>
      <c r="B1140" s="203" t="s">
        <v>338</v>
      </c>
      <c r="C1140" s="196" t="s">
        <v>187</v>
      </c>
      <c r="D1140" s="197" t="s">
        <v>173</v>
      </c>
      <c r="E1140" s="198" t="s">
        <v>181</v>
      </c>
      <c r="F1140" s="199">
        <v>135</v>
      </c>
      <c r="G1140" s="200"/>
      <c r="H1140" s="201">
        <f>ROUND(G1140*F1140,2)</f>
        <v>0</v>
      </c>
      <c r="I1140" s="24" t="str">
        <f t="shared" ca="1" si="242"/>
        <v/>
      </c>
      <c r="J1140" s="15" t="str">
        <f t="shared" si="246"/>
        <v>B09820 M Deformed Tie Bareach</v>
      </c>
      <c r="K1140" s="16">
        <f>MATCH(J1140,'Pay Items'!$K$1:$K$647,0)</f>
        <v>157</v>
      </c>
      <c r="L1140" s="17" t="str">
        <f t="shared" ca="1" si="243"/>
        <v>F0</v>
      </c>
      <c r="M1140" s="17" t="str">
        <f t="shared" ca="1" si="244"/>
        <v>C2</v>
      </c>
      <c r="N1140" s="17" t="str">
        <f t="shared" ca="1" si="245"/>
        <v>C2</v>
      </c>
    </row>
    <row r="1141" spans="1:14" s="188" customFormat="1" ht="30.2" customHeight="1" x14ac:dyDescent="0.2">
      <c r="A1141" s="209" t="s">
        <v>462</v>
      </c>
      <c r="B1141" s="195" t="s">
        <v>1978</v>
      </c>
      <c r="C1141" s="196" t="s">
        <v>350</v>
      </c>
      <c r="D1141" s="197" t="s">
        <v>2144</v>
      </c>
      <c r="E1141" s="198"/>
      <c r="F1141" s="192" t="s">
        <v>173</v>
      </c>
      <c r="G1141" s="193"/>
      <c r="H1141" s="193"/>
      <c r="I1141" s="24" t="str">
        <f t="shared" ca="1" si="242"/>
        <v>LOCKED</v>
      </c>
      <c r="J1141" s="15" t="str">
        <f t="shared" si="246"/>
        <v>B190Construction of Asphaltic Concrete OverlayCW 3410-R12, E11</v>
      </c>
      <c r="K1141" s="16" t="e">
        <f>MATCH(J1141,'Pay Items'!$K$1:$K$647,0)</f>
        <v>#N/A</v>
      </c>
      <c r="L1141" s="17" t="str">
        <f t="shared" ca="1" si="243"/>
        <v>G</v>
      </c>
      <c r="M1141" s="17" t="str">
        <f t="shared" ca="1" si="244"/>
        <v>C2</v>
      </c>
      <c r="N1141" s="17" t="str">
        <f t="shared" ca="1" si="245"/>
        <v>C2</v>
      </c>
    </row>
    <row r="1142" spans="1:14" s="188" customFormat="1" ht="30.2" customHeight="1" x14ac:dyDescent="0.2">
      <c r="A1142" s="209" t="s">
        <v>466</v>
      </c>
      <c r="B1142" s="203" t="s">
        <v>338</v>
      </c>
      <c r="C1142" s="196" t="s">
        <v>352</v>
      </c>
      <c r="D1142" s="197"/>
      <c r="E1142" s="198"/>
      <c r="F1142" s="192" t="s">
        <v>173</v>
      </c>
      <c r="G1142" s="193"/>
      <c r="H1142" s="193"/>
      <c r="I1142" s="24" t="str">
        <f t="shared" ca="1" si="242"/>
        <v>LOCKED</v>
      </c>
      <c r="J1142" s="15" t="str">
        <f t="shared" si="246"/>
        <v>B194Tie-ins and Approaches</v>
      </c>
      <c r="K1142" s="16">
        <f>MATCH(J1142,'Pay Items'!$K$1:$K$647,0)</f>
        <v>311</v>
      </c>
      <c r="L1142" s="17" t="str">
        <f t="shared" ca="1" si="243"/>
        <v>G</v>
      </c>
      <c r="M1142" s="17" t="str">
        <f t="shared" ca="1" si="244"/>
        <v>C2</v>
      </c>
      <c r="N1142" s="17" t="str">
        <f t="shared" ca="1" si="245"/>
        <v>C2</v>
      </c>
    </row>
    <row r="1143" spans="1:14" s="188" customFormat="1" ht="30.2" customHeight="1" x14ac:dyDescent="0.2">
      <c r="A1143" s="209" t="s">
        <v>1569</v>
      </c>
      <c r="B1143" s="211" t="s">
        <v>684</v>
      </c>
      <c r="C1143" s="196" t="s">
        <v>1566</v>
      </c>
      <c r="D1143" s="197"/>
      <c r="E1143" s="198" t="s">
        <v>180</v>
      </c>
      <c r="F1143" s="199">
        <v>5</v>
      </c>
      <c r="G1143" s="200"/>
      <c r="H1143" s="201">
        <f t="shared" ref="H1143" si="255">ROUND(G1143*F1143,2)</f>
        <v>0</v>
      </c>
      <c r="I1143" s="24" t="str">
        <f t="shared" ca="1" si="242"/>
        <v/>
      </c>
      <c r="J1143" s="15" t="str">
        <f t="shared" si="246"/>
        <v>B195AType MS1tonne</v>
      </c>
      <c r="K1143" s="16">
        <f>MATCH(J1143,'Pay Items'!$K$1:$K$647,0)</f>
        <v>313</v>
      </c>
      <c r="L1143" s="17" t="str">
        <f t="shared" ca="1" si="243"/>
        <v>F0</v>
      </c>
      <c r="M1143" s="17" t="str">
        <f t="shared" ca="1" si="244"/>
        <v>C2</v>
      </c>
      <c r="N1143" s="17" t="str">
        <f t="shared" ca="1" si="245"/>
        <v>C2</v>
      </c>
    </row>
    <row r="1144" spans="1:14" s="188" customFormat="1" ht="39.950000000000003" customHeight="1" x14ac:dyDescent="0.2">
      <c r="A1144" s="182"/>
      <c r="B1144" s="213"/>
      <c r="C1144" s="206" t="s">
        <v>200</v>
      </c>
      <c r="D1144" s="207"/>
      <c r="E1144" s="214"/>
      <c r="F1144" s="192" t="s">
        <v>173</v>
      </c>
      <c r="G1144" s="193"/>
      <c r="H1144" s="193"/>
      <c r="I1144" s="24" t="str">
        <f t="shared" ca="1" si="242"/>
        <v>LOCKED</v>
      </c>
      <c r="J1144" s="15" t="str">
        <f t="shared" si="246"/>
        <v>ASSOCIATED DRAINAGE AND UNDERGROUND WORKS</v>
      </c>
      <c r="K1144" s="16">
        <f>MATCH(J1144,'Pay Items'!$K$1:$K$647,0)</f>
        <v>442</v>
      </c>
      <c r="L1144" s="17" t="str">
        <f t="shared" ca="1" si="243"/>
        <v>G</v>
      </c>
      <c r="M1144" s="17" t="str">
        <f t="shared" ca="1" si="244"/>
        <v>C2</v>
      </c>
      <c r="N1144" s="17" t="str">
        <f t="shared" ca="1" si="245"/>
        <v>C2</v>
      </c>
    </row>
    <row r="1145" spans="1:14" s="188" customFormat="1" ht="30.2" customHeight="1" x14ac:dyDescent="0.2">
      <c r="A1145" s="194" t="s">
        <v>67</v>
      </c>
      <c r="B1145" s="195" t="s">
        <v>1979</v>
      </c>
      <c r="C1145" s="215" t="s">
        <v>1040</v>
      </c>
      <c r="D1145" s="216" t="s">
        <v>1041</v>
      </c>
      <c r="E1145" s="198"/>
      <c r="F1145" s="192" t="s">
        <v>173</v>
      </c>
      <c r="G1145" s="193"/>
      <c r="H1145" s="193"/>
      <c r="I1145" s="24" t="str">
        <f t="shared" ca="1" si="242"/>
        <v>LOCKED</v>
      </c>
      <c r="J1145" s="15" t="str">
        <f t="shared" si="246"/>
        <v>E023Frames &amp; CoversCW 3210-R8</v>
      </c>
      <c r="K1145" s="16">
        <f>MATCH(J1145,'Pay Items'!$K$1:$K$647,0)</f>
        <v>509</v>
      </c>
      <c r="L1145" s="17" t="str">
        <f t="shared" ca="1" si="243"/>
        <v>G</v>
      </c>
      <c r="M1145" s="17" t="str">
        <f t="shared" ca="1" si="244"/>
        <v>C2</v>
      </c>
      <c r="N1145" s="17" t="str">
        <f t="shared" ca="1" si="245"/>
        <v>C2</v>
      </c>
    </row>
    <row r="1146" spans="1:14" s="188" customFormat="1" ht="39.950000000000003" customHeight="1" x14ac:dyDescent="0.2">
      <c r="A1146" s="194" t="s">
        <v>68</v>
      </c>
      <c r="B1146" s="203" t="s">
        <v>338</v>
      </c>
      <c r="C1146" s="217" t="s">
        <v>1191</v>
      </c>
      <c r="D1146" s="197"/>
      <c r="E1146" s="198" t="s">
        <v>181</v>
      </c>
      <c r="F1146" s="212">
        <v>1</v>
      </c>
      <c r="G1146" s="200"/>
      <c r="H1146" s="201">
        <f t="shared" ref="H1146:H1148" si="256">ROUND(G1146*F1146,2)</f>
        <v>0</v>
      </c>
      <c r="I1146" s="24" t="str">
        <f t="shared" ca="1" si="242"/>
        <v/>
      </c>
      <c r="J1146" s="15" t="str">
        <f t="shared" si="246"/>
        <v>E024AP-006 - Standard Frame for Manhole and Catch Basineach</v>
      </c>
      <c r="K1146" s="16">
        <f>MATCH(J1146,'Pay Items'!$K$1:$K$647,0)</f>
        <v>510</v>
      </c>
      <c r="L1146" s="17" t="str">
        <f t="shared" ca="1" si="243"/>
        <v>F0</v>
      </c>
      <c r="M1146" s="17" t="str">
        <f t="shared" ca="1" si="244"/>
        <v>C2</v>
      </c>
      <c r="N1146" s="17" t="str">
        <f t="shared" ca="1" si="245"/>
        <v>C2</v>
      </c>
    </row>
    <row r="1147" spans="1:14" s="249" customFormat="1" ht="44.1" customHeight="1" x14ac:dyDescent="0.2">
      <c r="A1147" s="194" t="s">
        <v>70</v>
      </c>
      <c r="B1147" s="256" t="s">
        <v>339</v>
      </c>
      <c r="C1147" s="259" t="s">
        <v>1193</v>
      </c>
      <c r="D1147" s="239"/>
      <c r="E1147" s="240" t="s">
        <v>181</v>
      </c>
      <c r="F1147" s="241">
        <v>1</v>
      </c>
      <c r="G1147" s="242"/>
      <c r="H1147" s="243">
        <f t="shared" si="256"/>
        <v>0</v>
      </c>
      <c r="I1147" s="24" t="str">
        <f t="shared" ca="1" si="242"/>
        <v/>
      </c>
      <c r="J1147" s="15" t="str">
        <f t="shared" si="246"/>
        <v>E026AP-008 - Standard Grated Cover for Standard Frameeach</v>
      </c>
      <c r="K1147" s="16">
        <f>MATCH(J1147,'Pay Items'!$K$1:$K$647,0)</f>
        <v>512</v>
      </c>
      <c r="L1147" s="17" t="str">
        <f t="shared" ca="1" si="243"/>
        <v>F0</v>
      </c>
      <c r="M1147" s="17" t="str">
        <f t="shared" ca="1" si="244"/>
        <v>C2</v>
      </c>
      <c r="N1147" s="17" t="str">
        <f t="shared" ca="1" si="245"/>
        <v>C2</v>
      </c>
    </row>
    <row r="1148" spans="1:14" s="188" customFormat="1" ht="39.950000000000003" customHeight="1" x14ac:dyDescent="0.2">
      <c r="A1148" s="194" t="s">
        <v>0</v>
      </c>
      <c r="B1148" s="195" t="s">
        <v>1980</v>
      </c>
      <c r="C1148" s="196" t="s">
        <v>1</v>
      </c>
      <c r="D1148" s="197" t="s">
        <v>1562</v>
      </c>
      <c r="E1148" s="198" t="s">
        <v>181</v>
      </c>
      <c r="F1148" s="212">
        <v>1</v>
      </c>
      <c r="G1148" s="200"/>
      <c r="H1148" s="201">
        <f t="shared" si="256"/>
        <v>0</v>
      </c>
      <c r="I1148" s="24" t="str">
        <f t="shared" ca="1" si="242"/>
        <v/>
      </c>
      <c r="J1148" s="15" t="str">
        <f t="shared" si="246"/>
        <v>E050ACatch Basin CleaningCW 2140-R5each</v>
      </c>
      <c r="K1148" s="16">
        <f>MATCH(J1148,'Pay Items'!$K$1:$K$647,0)</f>
        <v>555</v>
      </c>
      <c r="L1148" s="17" t="str">
        <f t="shared" ca="1" si="243"/>
        <v>F0</v>
      </c>
      <c r="M1148" s="17" t="str">
        <f t="shared" ca="1" si="244"/>
        <v>C2</v>
      </c>
      <c r="N1148" s="17" t="str">
        <f t="shared" ca="1" si="245"/>
        <v>C2</v>
      </c>
    </row>
    <row r="1149" spans="1:14" s="188" customFormat="1" ht="30.2" customHeight="1" x14ac:dyDescent="0.2">
      <c r="A1149" s="182"/>
      <c r="B1149" s="219"/>
      <c r="C1149" s="206" t="s">
        <v>201</v>
      </c>
      <c r="D1149" s="207"/>
      <c r="E1149" s="214"/>
      <c r="F1149" s="192" t="s">
        <v>173</v>
      </c>
      <c r="G1149" s="193"/>
      <c r="H1149" s="193"/>
      <c r="I1149" s="24" t="str">
        <f t="shared" ca="1" si="242"/>
        <v>LOCKED</v>
      </c>
      <c r="J1149" s="15" t="str">
        <f t="shared" si="246"/>
        <v>ADJUSTMENTS</v>
      </c>
      <c r="K1149" s="16">
        <f>MATCH(J1149,'Pay Items'!$K$1:$K$647,0)</f>
        <v>587</v>
      </c>
      <c r="L1149" s="17" t="str">
        <f t="shared" ca="1" si="243"/>
        <v>G</v>
      </c>
      <c r="M1149" s="17" t="str">
        <f t="shared" ca="1" si="244"/>
        <v>C2</v>
      </c>
      <c r="N1149" s="17" t="str">
        <f t="shared" ca="1" si="245"/>
        <v>C2</v>
      </c>
    </row>
    <row r="1150" spans="1:14" s="188" customFormat="1" ht="39.950000000000003" customHeight="1" x14ac:dyDescent="0.2">
      <c r="A1150" s="194" t="s">
        <v>230</v>
      </c>
      <c r="B1150" s="195" t="s">
        <v>1981</v>
      </c>
      <c r="C1150" s="217" t="s">
        <v>1042</v>
      </c>
      <c r="D1150" s="216" t="s">
        <v>1041</v>
      </c>
      <c r="E1150" s="198" t="s">
        <v>181</v>
      </c>
      <c r="F1150" s="212">
        <v>1</v>
      </c>
      <c r="G1150" s="200"/>
      <c r="H1150" s="201">
        <f>ROUND(G1150*F1150,2)</f>
        <v>0</v>
      </c>
      <c r="I1150" s="24" t="str">
        <f t="shared" ca="1" si="242"/>
        <v/>
      </c>
      <c r="J1150" s="15" t="str">
        <f t="shared" si="246"/>
        <v>F001Adjustment of Manholes/Catch Basins FramesCW 3210-R8each</v>
      </c>
      <c r="K1150" s="16">
        <f>MATCH(J1150,'Pay Items'!$K$1:$K$647,0)</f>
        <v>588</v>
      </c>
      <c r="L1150" s="17" t="str">
        <f t="shared" ca="1" si="243"/>
        <v>F0</v>
      </c>
      <c r="M1150" s="17" t="str">
        <f t="shared" ca="1" si="244"/>
        <v>C2</v>
      </c>
      <c r="N1150" s="17" t="str">
        <f t="shared" ca="1" si="245"/>
        <v>C2</v>
      </c>
    </row>
    <row r="1151" spans="1:14" s="188" customFormat="1" ht="30.2" customHeight="1" x14ac:dyDescent="0.2">
      <c r="A1151" s="194" t="s">
        <v>231</v>
      </c>
      <c r="B1151" s="195" t="s">
        <v>1982</v>
      </c>
      <c r="C1151" s="196" t="s">
        <v>669</v>
      </c>
      <c r="D1151" s="197" t="s">
        <v>11</v>
      </c>
      <c r="E1151" s="198"/>
      <c r="F1151" s="192" t="s">
        <v>173</v>
      </c>
      <c r="G1151" s="193"/>
      <c r="H1151" s="193"/>
      <c r="I1151" s="24" t="str">
        <f t="shared" ca="1" si="242"/>
        <v>LOCKED</v>
      </c>
      <c r="J1151" s="15" t="str">
        <f t="shared" si="246"/>
        <v>F002Replacing Existing RisersCW 2130-R12</v>
      </c>
      <c r="K1151" s="16">
        <f>MATCH(J1151,'Pay Items'!$K$1:$K$647,0)</f>
        <v>589</v>
      </c>
      <c r="L1151" s="17" t="str">
        <f t="shared" ca="1" si="243"/>
        <v>G</v>
      </c>
      <c r="M1151" s="17" t="str">
        <f t="shared" ca="1" si="244"/>
        <v>C2</v>
      </c>
      <c r="N1151" s="17" t="str">
        <f t="shared" ca="1" si="245"/>
        <v>C2</v>
      </c>
    </row>
    <row r="1152" spans="1:14" s="188" customFormat="1" ht="30.2" customHeight="1" x14ac:dyDescent="0.2">
      <c r="A1152" s="194" t="s">
        <v>670</v>
      </c>
      <c r="B1152" s="203" t="s">
        <v>338</v>
      </c>
      <c r="C1152" s="196" t="s">
        <v>680</v>
      </c>
      <c r="D1152" s="197"/>
      <c r="E1152" s="198" t="s">
        <v>183</v>
      </c>
      <c r="F1152" s="221">
        <v>0.3</v>
      </c>
      <c r="G1152" s="200"/>
      <c r="H1152" s="201">
        <f>ROUND(G1152*F1152,2)</f>
        <v>0</v>
      </c>
      <c r="I1152" s="24" t="str">
        <f t="shared" ca="1" si="242"/>
        <v/>
      </c>
      <c r="J1152" s="15" t="str">
        <f t="shared" si="246"/>
        <v>F002APre-cast Concrete Risersvert. m</v>
      </c>
      <c r="K1152" s="16">
        <f>MATCH(J1152,'Pay Items'!$K$1:$K$647,0)</f>
        <v>590</v>
      </c>
      <c r="L1152" s="17" t="str">
        <f t="shared" ca="1" si="243"/>
        <v>F1</v>
      </c>
      <c r="M1152" s="17" t="str">
        <f t="shared" ca="1" si="244"/>
        <v>C2</v>
      </c>
      <c r="N1152" s="17" t="str">
        <f t="shared" ca="1" si="245"/>
        <v>C2</v>
      </c>
    </row>
    <row r="1153" spans="1:14" s="188" customFormat="1" ht="30.2" customHeight="1" x14ac:dyDescent="0.2">
      <c r="A1153" s="194" t="s">
        <v>232</v>
      </c>
      <c r="B1153" s="195" t="s">
        <v>1983</v>
      </c>
      <c r="C1153" s="217" t="s">
        <v>1198</v>
      </c>
      <c r="D1153" s="216" t="s">
        <v>1041</v>
      </c>
      <c r="E1153" s="198"/>
      <c r="F1153" s="192" t="s">
        <v>173</v>
      </c>
      <c r="G1153" s="193"/>
      <c r="H1153" s="193"/>
      <c r="I1153" s="24" t="str">
        <f t="shared" ca="1" si="242"/>
        <v>LOCKED</v>
      </c>
      <c r="J1153" s="15" t="str">
        <f t="shared" si="246"/>
        <v>F003Lifter Rings (AP-010)CW 3210-R8</v>
      </c>
      <c r="K1153" s="16">
        <f>MATCH(J1153,'Pay Items'!$K$1:$K$647,0)</f>
        <v>593</v>
      </c>
      <c r="L1153" s="17" t="str">
        <f t="shared" ca="1" si="243"/>
        <v>G</v>
      </c>
      <c r="M1153" s="17" t="str">
        <f t="shared" ca="1" si="244"/>
        <v>C2</v>
      </c>
      <c r="N1153" s="17" t="str">
        <f t="shared" ca="1" si="245"/>
        <v>C2</v>
      </c>
    </row>
    <row r="1154" spans="1:14" s="188" customFormat="1" ht="30.2" customHeight="1" x14ac:dyDescent="0.2">
      <c r="A1154" s="194" t="s">
        <v>234</v>
      </c>
      <c r="B1154" s="203" t="s">
        <v>338</v>
      </c>
      <c r="C1154" s="196" t="s">
        <v>864</v>
      </c>
      <c r="D1154" s="197"/>
      <c r="E1154" s="198" t="s">
        <v>181</v>
      </c>
      <c r="F1154" s="212">
        <v>1</v>
      </c>
      <c r="G1154" s="200"/>
      <c r="H1154" s="201">
        <f t="shared" ref="H1154" si="257">ROUND(G1154*F1154,2)</f>
        <v>0</v>
      </c>
      <c r="I1154" s="24" t="str">
        <f t="shared" ca="1" si="242"/>
        <v/>
      </c>
      <c r="J1154" s="15" t="str">
        <f t="shared" si="246"/>
        <v>F00551 mmeach</v>
      </c>
      <c r="K1154" s="16">
        <f>MATCH(J1154,'Pay Items'!$K$1:$K$647,0)</f>
        <v>595</v>
      </c>
      <c r="L1154" s="17" t="str">
        <f t="shared" ca="1" si="243"/>
        <v>F0</v>
      </c>
      <c r="M1154" s="17" t="str">
        <f t="shared" ca="1" si="244"/>
        <v>C2</v>
      </c>
      <c r="N1154" s="17" t="str">
        <f t="shared" ca="1" si="245"/>
        <v>C2</v>
      </c>
    </row>
    <row r="1155" spans="1:14" s="188" customFormat="1" ht="8.1" customHeight="1" x14ac:dyDescent="0.2">
      <c r="A1155" s="182"/>
      <c r="B1155" s="189"/>
      <c r="C1155" s="190"/>
      <c r="D1155" s="191"/>
      <c r="E1155" s="192"/>
      <c r="F1155" s="192"/>
      <c r="G1155" s="193"/>
      <c r="H1155" s="193"/>
      <c r="I1155" s="24" t="str">
        <f t="shared" ca="1" si="242"/>
        <v>LOCKED</v>
      </c>
      <c r="J1155" s="15" t="str">
        <f t="shared" si="246"/>
        <v/>
      </c>
      <c r="K1155" s="16" t="e">
        <f>MATCH(J1155,'Pay Items'!$K$1:$K$647,0)</f>
        <v>#N/A</v>
      </c>
      <c r="L1155" s="17" t="str">
        <f t="shared" ca="1" si="243"/>
        <v>G</v>
      </c>
      <c r="M1155" s="17" t="str">
        <f t="shared" ca="1" si="244"/>
        <v>C2</v>
      </c>
      <c r="N1155" s="17" t="str">
        <f t="shared" ca="1" si="245"/>
        <v>C2</v>
      </c>
    </row>
    <row r="1156" spans="1:14" s="188" customFormat="1" ht="39.950000000000003" customHeight="1" thickBot="1" x14ac:dyDescent="0.25">
      <c r="A1156" s="236"/>
      <c r="B1156" s="235" t="str">
        <f>B1118</f>
        <v>P</v>
      </c>
      <c r="C1156" s="425" t="str">
        <f>C1118</f>
        <v>REHABILITATION:  WOODFIELD BAY ALLEY - WOODFIELD BAY TO WOODFIELD BAY</v>
      </c>
      <c r="D1156" s="431"/>
      <c r="E1156" s="431"/>
      <c r="F1156" s="432"/>
      <c r="G1156" s="236" t="s">
        <v>1624</v>
      </c>
      <c r="H1156" s="236">
        <f>SUM(H1118:H1155)</f>
        <v>0</v>
      </c>
      <c r="I1156" s="24" t="str">
        <f t="shared" ca="1" si="242"/>
        <v>LOCKED</v>
      </c>
      <c r="J1156" s="15" t="str">
        <f t="shared" si="246"/>
        <v>REHABILITATION: WOODFIELD BAY ALLEY - WOODFIELD BAY TO WOODFIELD BAY</v>
      </c>
      <c r="K1156" s="16" t="e">
        <f>MATCH(J1156,'Pay Items'!$K$1:$K$647,0)</f>
        <v>#N/A</v>
      </c>
      <c r="L1156" s="17" t="str">
        <f t="shared" ca="1" si="243"/>
        <v>G</v>
      </c>
      <c r="M1156" s="17" t="str">
        <f t="shared" ca="1" si="244"/>
        <v>C2</v>
      </c>
      <c r="N1156" s="17" t="str">
        <f t="shared" ca="1" si="245"/>
        <v>C2</v>
      </c>
    </row>
    <row r="1157" spans="1:14" s="188" customFormat="1" ht="39.950000000000003" customHeight="1" thickTop="1" x14ac:dyDescent="0.2">
      <c r="A1157" s="185"/>
      <c r="B1157" s="186" t="s">
        <v>1984</v>
      </c>
      <c r="C1157" s="416" t="s">
        <v>1985</v>
      </c>
      <c r="D1157" s="417"/>
      <c r="E1157" s="417"/>
      <c r="F1157" s="418"/>
      <c r="G1157" s="185"/>
      <c r="H1157" s="187"/>
      <c r="I1157" s="24" t="str">
        <f t="shared" ca="1" si="242"/>
        <v>LOCKED</v>
      </c>
      <c r="J1157" s="15" t="str">
        <f t="shared" si="246"/>
        <v>REHABILITATION: PORTAGE AVENUE ALLEY - THOMPSON DRIVE TO WALLASEY STREET</v>
      </c>
      <c r="K1157" s="16" t="e">
        <f>MATCH(J1157,'Pay Items'!$K$1:$K$647,0)</f>
        <v>#N/A</v>
      </c>
      <c r="L1157" s="17" t="str">
        <f t="shared" ca="1" si="243"/>
        <v>G</v>
      </c>
      <c r="M1157" s="17" t="str">
        <f t="shared" ca="1" si="244"/>
        <v>C2</v>
      </c>
      <c r="N1157" s="17" t="str">
        <f t="shared" ca="1" si="245"/>
        <v>C2</v>
      </c>
    </row>
    <row r="1158" spans="1:14" s="188" customFormat="1" ht="30.2" customHeight="1" x14ac:dyDescent="0.2">
      <c r="A1158" s="182"/>
      <c r="B1158" s="189"/>
      <c r="C1158" s="190" t="s">
        <v>196</v>
      </c>
      <c r="D1158" s="191"/>
      <c r="E1158" s="192" t="s">
        <v>173</v>
      </c>
      <c r="F1158" s="192" t="s">
        <v>173</v>
      </c>
      <c r="G1158" s="193" t="s">
        <v>173</v>
      </c>
      <c r="H1158" s="193"/>
      <c r="I1158" s="24" t="str">
        <f t="shared" ref="I1158:I1221" ca="1" si="258">IF(CELL("protect",$G1158)=1, "LOCKED", "")</f>
        <v>LOCKED</v>
      </c>
      <c r="J1158" s="15" t="str">
        <f t="shared" si="246"/>
        <v>EARTH AND BASE WORKS</v>
      </c>
      <c r="K1158" s="16">
        <f>MATCH(J1158,'Pay Items'!$K$1:$K$647,0)</f>
        <v>3</v>
      </c>
      <c r="L1158" s="17" t="str">
        <f t="shared" ref="L1158:L1221" ca="1" si="259">CELL("format",$F1158)</f>
        <v>G</v>
      </c>
      <c r="M1158" s="17" t="str">
        <f t="shared" ref="M1158:M1221" ca="1" si="260">CELL("format",$G1158)</f>
        <v>C2</v>
      </c>
      <c r="N1158" s="17" t="str">
        <f t="shared" ref="N1158:N1221" ca="1" si="261">CELL("format",$H1158)</f>
        <v>C2</v>
      </c>
    </row>
    <row r="1159" spans="1:14" s="188" customFormat="1" ht="30.2" customHeight="1" x14ac:dyDescent="0.2">
      <c r="A1159" s="194" t="s">
        <v>426</v>
      </c>
      <c r="B1159" s="195" t="s">
        <v>1986</v>
      </c>
      <c r="C1159" s="196" t="s">
        <v>104</v>
      </c>
      <c r="D1159" s="197" t="s">
        <v>1273</v>
      </c>
      <c r="E1159" s="198" t="s">
        <v>179</v>
      </c>
      <c r="F1159" s="199">
        <v>10</v>
      </c>
      <c r="G1159" s="200"/>
      <c r="H1159" s="201">
        <f t="shared" ref="H1159" si="262">ROUND(G1159*F1159,2)</f>
        <v>0</v>
      </c>
      <c r="I1159" s="24" t="str">
        <f t="shared" ca="1" si="258"/>
        <v/>
      </c>
      <c r="J1159" s="15" t="str">
        <f t="shared" ref="J1159:J1222" si="263">CLEAN(CONCATENATE(TRIM($A1159),TRIM($C1159),IF(LEFT($D1159)&lt;&gt;"E",TRIM($D1159),),TRIM($E1159)))</f>
        <v>A003ExcavationCW 3110-R22m³</v>
      </c>
      <c r="K1159" s="16">
        <f>MATCH(J1159,'Pay Items'!$K$1:$K$647,0)</f>
        <v>6</v>
      </c>
      <c r="L1159" s="17" t="str">
        <f t="shared" ca="1" si="259"/>
        <v>F0</v>
      </c>
      <c r="M1159" s="17" t="str">
        <f t="shared" ca="1" si="260"/>
        <v>C2</v>
      </c>
      <c r="N1159" s="17" t="str">
        <f t="shared" ca="1" si="261"/>
        <v>C2</v>
      </c>
    </row>
    <row r="1160" spans="1:14" s="188" customFormat="1" ht="39.950000000000003" customHeight="1" x14ac:dyDescent="0.2">
      <c r="A1160" s="202" t="s">
        <v>250</v>
      </c>
      <c r="B1160" s="195" t="s">
        <v>1987</v>
      </c>
      <c r="C1160" s="196" t="s">
        <v>307</v>
      </c>
      <c r="D1160" s="197" t="s">
        <v>1273</v>
      </c>
      <c r="E1160" s="198"/>
      <c r="F1160" s="192" t="s">
        <v>173</v>
      </c>
      <c r="G1160" s="193"/>
      <c r="H1160" s="193"/>
      <c r="I1160" s="24" t="str">
        <f t="shared" ca="1" si="258"/>
        <v>LOCKED</v>
      </c>
      <c r="J1160" s="15" t="str">
        <f t="shared" si="263"/>
        <v>A010Supplying and Placing Base Course MaterialCW 3110-R22</v>
      </c>
      <c r="K1160" s="16">
        <f>MATCH(J1160,'Pay Items'!$K$1:$K$647,0)</f>
        <v>27</v>
      </c>
      <c r="L1160" s="17" t="str">
        <f t="shared" ca="1" si="259"/>
        <v>G</v>
      </c>
      <c r="M1160" s="17" t="str">
        <f t="shared" ca="1" si="260"/>
        <v>C2</v>
      </c>
      <c r="N1160" s="17" t="str">
        <f t="shared" ca="1" si="261"/>
        <v>C2</v>
      </c>
    </row>
    <row r="1161" spans="1:14" s="188" customFormat="1" ht="39.950000000000003" customHeight="1" x14ac:dyDescent="0.2">
      <c r="A1161" s="202" t="s">
        <v>1091</v>
      </c>
      <c r="B1161" s="203" t="s">
        <v>338</v>
      </c>
      <c r="C1161" s="196" t="s">
        <v>1092</v>
      </c>
      <c r="D1161" s="197" t="s">
        <v>173</v>
      </c>
      <c r="E1161" s="198" t="s">
        <v>179</v>
      </c>
      <c r="F1161" s="199">
        <v>10</v>
      </c>
      <c r="G1161" s="200"/>
      <c r="H1161" s="201">
        <f t="shared" ref="H1161:H1163" si="264">ROUND(G1161*F1161,2)</f>
        <v>0</v>
      </c>
      <c r="I1161" s="24" t="str">
        <f t="shared" ca="1" si="258"/>
        <v/>
      </c>
      <c r="J1161" s="15" t="str">
        <f t="shared" si="263"/>
        <v>A010A1Base Course Material - Granular A Limestonem³</v>
      </c>
      <c r="K1161" s="16">
        <f>MATCH(J1161,'Pay Items'!$K$1:$K$647,0)</f>
        <v>28</v>
      </c>
      <c r="L1161" s="17" t="str">
        <f t="shared" ca="1" si="259"/>
        <v>F0</v>
      </c>
      <c r="M1161" s="17" t="str">
        <f t="shared" ca="1" si="260"/>
        <v>C2</v>
      </c>
      <c r="N1161" s="17" t="str">
        <f t="shared" ca="1" si="261"/>
        <v>C2</v>
      </c>
    </row>
    <row r="1162" spans="1:14" s="188" customFormat="1" ht="39.950000000000003" customHeight="1" x14ac:dyDescent="0.2">
      <c r="A1162" s="202" t="s">
        <v>1101</v>
      </c>
      <c r="B1162" s="203" t="s">
        <v>339</v>
      </c>
      <c r="C1162" s="196" t="s">
        <v>1102</v>
      </c>
      <c r="D1162" s="197" t="s">
        <v>173</v>
      </c>
      <c r="E1162" s="198" t="s">
        <v>179</v>
      </c>
      <c r="F1162" s="199">
        <v>10</v>
      </c>
      <c r="G1162" s="200"/>
      <c r="H1162" s="201">
        <f t="shared" si="264"/>
        <v>0</v>
      </c>
      <c r="I1162" s="24" t="str">
        <f t="shared" ca="1" si="258"/>
        <v/>
      </c>
      <c r="J1162" s="15" t="str">
        <f t="shared" si="263"/>
        <v>A010C2Base Course Material - Granular C Recycled Concretem³</v>
      </c>
      <c r="K1162" s="16">
        <f>MATCH(J1162,'Pay Items'!$K$1:$K$647,0)</f>
        <v>34</v>
      </c>
      <c r="L1162" s="17" t="str">
        <f t="shared" ca="1" si="259"/>
        <v>F0</v>
      </c>
      <c r="M1162" s="17" t="str">
        <f t="shared" ca="1" si="260"/>
        <v>C2</v>
      </c>
      <c r="N1162" s="17" t="str">
        <f t="shared" ca="1" si="261"/>
        <v>C2</v>
      </c>
    </row>
    <row r="1163" spans="1:14" s="188" customFormat="1" ht="30.2" customHeight="1" x14ac:dyDescent="0.2">
      <c r="A1163" s="194" t="s">
        <v>252</v>
      </c>
      <c r="B1163" s="195" t="s">
        <v>1988</v>
      </c>
      <c r="C1163" s="196" t="s">
        <v>108</v>
      </c>
      <c r="D1163" s="197" t="s">
        <v>1273</v>
      </c>
      <c r="E1163" s="198" t="s">
        <v>178</v>
      </c>
      <c r="F1163" s="199">
        <v>50</v>
      </c>
      <c r="G1163" s="200"/>
      <c r="H1163" s="201">
        <f t="shared" si="264"/>
        <v>0</v>
      </c>
      <c r="I1163" s="24" t="str">
        <f t="shared" ca="1" si="258"/>
        <v/>
      </c>
      <c r="J1163" s="15" t="str">
        <f t="shared" si="263"/>
        <v>A012Grading of BoulevardsCW 3110-R22m²</v>
      </c>
      <c r="K1163" s="16">
        <f>MATCH(J1163,'Pay Items'!$K$1:$K$647,0)</f>
        <v>37</v>
      </c>
      <c r="L1163" s="17" t="str">
        <f t="shared" ca="1" si="259"/>
        <v>F0</v>
      </c>
      <c r="M1163" s="17" t="str">
        <f t="shared" ca="1" si="260"/>
        <v>C2</v>
      </c>
      <c r="N1163" s="17" t="str">
        <f t="shared" ca="1" si="261"/>
        <v>C2</v>
      </c>
    </row>
    <row r="1164" spans="1:14" s="188" customFormat="1" ht="30.2" customHeight="1" x14ac:dyDescent="0.2">
      <c r="A1164" s="182"/>
      <c r="B1164" s="205"/>
      <c r="C1164" s="206" t="s">
        <v>1612</v>
      </c>
      <c r="D1164" s="207"/>
      <c r="E1164" s="208"/>
      <c r="F1164" s="192" t="s">
        <v>173</v>
      </c>
      <c r="G1164" s="193"/>
      <c r="H1164" s="193"/>
      <c r="I1164" s="24" t="str">
        <f t="shared" ca="1" si="258"/>
        <v>LOCKED</v>
      </c>
      <c r="J1164" s="15" t="str">
        <f t="shared" si="263"/>
        <v>ROADWORKS - REMOVALS/RENEWALS</v>
      </c>
      <c r="K1164" s="16" t="e">
        <f>MATCH(J1164,'Pay Items'!$K$1:$K$647,0)</f>
        <v>#N/A</v>
      </c>
      <c r="L1164" s="17" t="str">
        <f t="shared" ca="1" si="259"/>
        <v>G</v>
      </c>
      <c r="M1164" s="17" t="str">
        <f t="shared" ca="1" si="260"/>
        <v>C2</v>
      </c>
      <c r="N1164" s="17" t="str">
        <f t="shared" ca="1" si="261"/>
        <v>C2</v>
      </c>
    </row>
    <row r="1165" spans="1:14" s="188" customFormat="1" ht="30.2" customHeight="1" x14ac:dyDescent="0.2">
      <c r="A1165" s="209" t="s">
        <v>359</v>
      </c>
      <c r="B1165" s="195" t="s">
        <v>1989</v>
      </c>
      <c r="C1165" s="196" t="s">
        <v>304</v>
      </c>
      <c r="D1165" s="197" t="s">
        <v>1273</v>
      </c>
      <c r="E1165" s="198"/>
      <c r="F1165" s="192" t="s">
        <v>173</v>
      </c>
      <c r="G1165" s="193"/>
      <c r="H1165" s="193"/>
      <c r="I1165" s="24" t="str">
        <f t="shared" ca="1" si="258"/>
        <v>LOCKED</v>
      </c>
      <c r="J1165" s="15" t="str">
        <f t="shared" si="263"/>
        <v>B001Pavement RemovalCW 3110-R22</v>
      </c>
      <c r="K1165" s="16">
        <f>MATCH(J1165,'Pay Items'!$K$1:$K$647,0)</f>
        <v>69</v>
      </c>
      <c r="L1165" s="17" t="str">
        <f t="shared" ca="1" si="259"/>
        <v>G</v>
      </c>
      <c r="M1165" s="17" t="str">
        <f t="shared" ca="1" si="260"/>
        <v>C2</v>
      </c>
      <c r="N1165" s="17" t="str">
        <f t="shared" ca="1" si="261"/>
        <v>C2</v>
      </c>
    </row>
    <row r="1166" spans="1:14" s="188" customFormat="1" ht="30.2" customHeight="1" x14ac:dyDescent="0.2">
      <c r="A1166" s="209" t="s">
        <v>262</v>
      </c>
      <c r="B1166" s="203" t="s">
        <v>338</v>
      </c>
      <c r="C1166" s="196" t="s">
        <v>306</v>
      </c>
      <c r="D1166" s="197" t="s">
        <v>173</v>
      </c>
      <c r="E1166" s="198" t="s">
        <v>178</v>
      </c>
      <c r="F1166" s="199">
        <v>60</v>
      </c>
      <c r="G1166" s="200"/>
      <c r="H1166" s="201">
        <f>ROUND(G1166*F1166,2)</f>
        <v>0</v>
      </c>
      <c r="I1166" s="24" t="str">
        <f t="shared" ca="1" si="258"/>
        <v/>
      </c>
      <c r="J1166" s="15" t="str">
        <f t="shared" si="263"/>
        <v>B003Asphalt Pavementm²</v>
      </c>
      <c r="K1166" s="16">
        <f>MATCH(J1166,'Pay Items'!$K$1:$K$647,0)</f>
        <v>71</v>
      </c>
      <c r="L1166" s="17" t="str">
        <f t="shared" ca="1" si="259"/>
        <v>F0</v>
      </c>
      <c r="M1166" s="17" t="str">
        <f t="shared" ca="1" si="260"/>
        <v>C2</v>
      </c>
      <c r="N1166" s="17" t="str">
        <f t="shared" ca="1" si="261"/>
        <v>C2</v>
      </c>
    </row>
    <row r="1167" spans="1:14" s="188" customFormat="1" ht="30.2" customHeight="1" x14ac:dyDescent="0.2">
      <c r="A1167" s="209" t="s">
        <v>263</v>
      </c>
      <c r="B1167" s="195" t="s">
        <v>1990</v>
      </c>
      <c r="C1167" s="196" t="s">
        <v>448</v>
      </c>
      <c r="D1167" s="197" t="s">
        <v>2153</v>
      </c>
      <c r="E1167" s="198"/>
      <c r="F1167" s="192" t="s">
        <v>173</v>
      </c>
      <c r="G1167" s="193"/>
      <c r="H1167" s="193"/>
      <c r="I1167" s="24" t="str">
        <f t="shared" ca="1" si="258"/>
        <v>LOCKED</v>
      </c>
      <c r="J1167" s="15" t="str">
        <f t="shared" si="263"/>
        <v>B004Slab ReplacementCW 3230-R8, E10</v>
      </c>
      <c r="K1167" s="16" t="e">
        <f>MATCH(J1167,'Pay Items'!$K$1:$K$647,0)</f>
        <v>#N/A</v>
      </c>
      <c r="L1167" s="17" t="str">
        <f t="shared" ca="1" si="259"/>
        <v>G</v>
      </c>
      <c r="M1167" s="17" t="str">
        <f t="shared" ca="1" si="260"/>
        <v>C2</v>
      </c>
      <c r="N1167" s="17" t="str">
        <f t="shared" ca="1" si="261"/>
        <v>C2</v>
      </c>
    </row>
    <row r="1168" spans="1:14" s="188" customFormat="1" ht="39.950000000000003" customHeight="1" x14ac:dyDescent="0.2">
      <c r="A1168" s="209" t="s">
        <v>270</v>
      </c>
      <c r="B1168" s="203" t="s">
        <v>338</v>
      </c>
      <c r="C1168" s="196" t="s">
        <v>1613</v>
      </c>
      <c r="D1168" s="197" t="s">
        <v>173</v>
      </c>
      <c r="E1168" s="198" t="s">
        <v>178</v>
      </c>
      <c r="F1168" s="199">
        <v>20</v>
      </c>
      <c r="G1168" s="200"/>
      <c r="H1168" s="201">
        <f>ROUND(G1168*F1168,2)</f>
        <v>0</v>
      </c>
      <c r="I1168" s="24" t="str">
        <f t="shared" ca="1" si="258"/>
        <v/>
      </c>
      <c r="J1168" s="15" t="str">
        <f t="shared" si="263"/>
        <v>B014150 mm Type 2 Concrete Pavement (Reinforced)m²</v>
      </c>
      <c r="K1168" s="16" t="e">
        <f>MATCH(J1168,'Pay Items'!$K$1:$K$647,0)</f>
        <v>#N/A</v>
      </c>
      <c r="L1168" s="17" t="str">
        <f t="shared" ca="1" si="259"/>
        <v>F0</v>
      </c>
      <c r="M1168" s="17" t="str">
        <f t="shared" ca="1" si="260"/>
        <v>C2</v>
      </c>
      <c r="N1168" s="17" t="str">
        <f t="shared" ca="1" si="261"/>
        <v>C2</v>
      </c>
    </row>
    <row r="1169" spans="1:14" s="188" customFormat="1" ht="30.2" customHeight="1" x14ac:dyDescent="0.2">
      <c r="A1169" s="209" t="s">
        <v>272</v>
      </c>
      <c r="B1169" s="195" t="s">
        <v>1991</v>
      </c>
      <c r="C1169" s="196" t="s">
        <v>449</v>
      </c>
      <c r="D1169" s="197" t="s">
        <v>2142</v>
      </c>
      <c r="E1169" s="198"/>
      <c r="F1169" s="192" t="s">
        <v>173</v>
      </c>
      <c r="G1169" s="193"/>
      <c r="H1169" s="193"/>
      <c r="I1169" s="24" t="str">
        <f t="shared" ca="1" si="258"/>
        <v>LOCKED</v>
      </c>
      <c r="J1169" s="15" t="str">
        <f t="shared" si="263"/>
        <v>B017Partial Slab PatchesCW 3230-R8, E15</v>
      </c>
      <c r="K1169" s="16" t="e">
        <f>MATCH(J1169,'Pay Items'!$K$1:$K$647,0)</f>
        <v>#N/A</v>
      </c>
      <c r="L1169" s="17" t="str">
        <f t="shared" ca="1" si="259"/>
        <v>G</v>
      </c>
      <c r="M1169" s="17" t="str">
        <f t="shared" ca="1" si="260"/>
        <v>C2</v>
      </c>
      <c r="N1169" s="17" t="str">
        <f t="shared" ca="1" si="261"/>
        <v>C2</v>
      </c>
    </row>
    <row r="1170" spans="1:14" s="188" customFormat="1" ht="39.950000000000003" customHeight="1" x14ac:dyDescent="0.2">
      <c r="A1170" s="209" t="s">
        <v>285</v>
      </c>
      <c r="B1170" s="203" t="s">
        <v>338</v>
      </c>
      <c r="C1170" s="196" t="s">
        <v>1614</v>
      </c>
      <c r="D1170" s="197" t="s">
        <v>173</v>
      </c>
      <c r="E1170" s="198" t="s">
        <v>178</v>
      </c>
      <c r="F1170" s="199">
        <v>5</v>
      </c>
      <c r="G1170" s="200"/>
      <c r="H1170" s="201">
        <f t="shared" ref="H1170:H1172" si="265">ROUND(G1170*F1170,2)</f>
        <v>0</v>
      </c>
      <c r="I1170" s="24" t="str">
        <f t="shared" ca="1" si="258"/>
        <v/>
      </c>
      <c r="J1170" s="15" t="str">
        <f t="shared" si="263"/>
        <v>B030150 mm Type 2 Concrete Pavement (Type A)m²</v>
      </c>
      <c r="K1170" s="16" t="e">
        <f>MATCH(J1170,'Pay Items'!$K$1:$K$647,0)</f>
        <v>#N/A</v>
      </c>
      <c r="L1170" s="17" t="str">
        <f t="shared" ca="1" si="259"/>
        <v>F0</v>
      </c>
      <c r="M1170" s="17" t="str">
        <f t="shared" ca="1" si="260"/>
        <v>C2</v>
      </c>
      <c r="N1170" s="17" t="str">
        <f t="shared" ca="1" si="261"/>
        <v>C2</v>
      </c>
    </row>
    <row r="1171" spans="1:14" s="188" customFormat="1" ht="39.950000000000003" customHeight="1" x14ac:dyDescent="0.2">
      <c r="A1171" s="209" t="s">
        <v>286</v>
      </c>
      <c r="B1171" s="203" t="s">
        <v>339</v>
      </c>
      <c r="C1171" s="196" t="s">
        <v>1615</v>
      </c>
      <c r="D1171" s="197" t="s">
        <v>173</v>
      </c>
      <c r="E1171" s="198" t="s">
        <v>178</v>
      </c>
      <c r="F1171" s="199">
        <v>50</v>
      </c>
      <c r="G1171" s="200"/>
      <c r="H1171" s="201">
        <f t="shared" si="265"/>
        <v>0</v>
      </c>
      <c r="I1171" s="24" t="str">
        <f t="shared" ca="1" si="258"/>
        <v/>
      </c>
      <c r="J1171" s="15" t="str">
        <f t="shared" si="263"/>
        <v>B031150 mm Type 2 Concrete Pavement (Type B)m²</v>
      </c>
      <c r="K1171" s="16" t="e">
        <f>MATCH(J1171,'Pay Items'!$K$1:$K$647,0)</f>
        <v>#N/A</v>
      </c>
      <c r="L1171" s="17" t="str">
        <f t="shared" ca="1" si="259"/>
        <v>F0</v>
      </c>
      <c r="M1171" s="17" t="str">
        <f t="shared" ca="1" si="260"/>
        <v>C2</v>
      </c>
      <c r="N1171" s="17" t="str">
        <f t="shared" ca="1" si="261"/>
        <v>C2</v>
      </c>
    </row>
    <row r="1172" spans="1:14" s="188" customFormat="1" ht="39.950000000000003" customHeight="1" x14ac:dyDescent="0.2">
      <c r="A1172" s="209" t="s">
        <v>288</v>
      </c>
      <c r="B1172" s="203" t="s">
        <v>340</v>
      </c>
      <c r="C1172" s="196" t="s">
        <v>1616</v>
      </c>
      <c r="D1172" s="197" t="s">
        <v>173</v>
      </c>
      <c r="E1172" s="198" t="s">
        <v>178</v>
      </c>
      <c r="F1172" s="199">
        <v>5</v>
      </c>
      <c r="G1172" s="200"/>
      <c r="H1172" s="201">
        <f t="shared" si="265"/>
        <v>0</v>
      </c>
      <c r="I1172" s="24" t="str">
        <f t="shared" ca="1" si="258"/>
        <v/>
      </c>
      <c r="J1172" s="15" t="str">
        <f t="shared" si="263"/>
        <v>B033150 mm Type 2 Concrete Pavement (Type D)m²</v>
      </c>
      <c r="K1172" s="16" t="e">
        <f>MATCH(J1172,'Pay Items'!$K$1:$K$647,0)</f>
        <v>#N/A</v>
      </c>
      <c r="L1172" s="17" t="str">
        <f t="shared" ca="1" si="259"/>
        <v>F0</v>
      </c>
      <c r="M1172" s="17" t="str">
        <f t="shared" ca="1" si="260"/>
        <v>C2</v>
      </c>
      <c r="N1172" s="17" t="str">
        <f t="shared" ca="1" si="261"/>
        <v>C2</v>
      </c>
    </row>
    <row r="1173" spans="1:14" s="188" customFormat="1" ht="39.950000000000003" customHeight="1" x14ac:dyDescent="0.2">
      <c r="A1173" s="209" t="s">
        <v>748</v>
      </c>
      <c r="B1173" s="195" t="s">
        <v>1992</v>
      </c>
      <c r="C1173" s="196" t="s">
        <v>561</v>
      </c>
      <c r="D1173" s="197" t="s">
        <v>2153</v>
      </c>
      <c r="E1173" s="198"/>
      <c r="F1173" s="192" t="s">
        <v>173</v>
      </c>
      <c r="G1173" s="193"/>
      <c r="H1173" s="193"/>
      <c r="I1173" s="24" t="str">
        <f t="shared" ca="1" si="258"/>
        <v>LOCKED</v>
      </c>
      <c r="J1173" s="15" t="str">
        <f t="shared" si="263"/>
        <v>B064-72Slab Replacement - Early Opening (72 hour)CW 3230-R8, E10</v>
      </c>
      <c r="K1173" s="16" t="e">
        <f>MATCH(J1173,'Pay Items'!$K$1:$K$647,0)</f>
        <v>#N/A</v>
      </c>
      <c r="L1173" s="17" t="str">
        <f t="shared" ca="1" si="259"/>
        <v>G</v>
      </c>
      <c r="M1173" s="17" t="str">
        <f t="shared" ca="1" si="260"/>
        <v>C2</v>
      </c>
      <c r="N1173" s="17" t="str">
        <f t="shared" ca="1" si="261"/>
        <v>C2</v>
      </c>
    </row>
    <row r="1174" spans="1:14" s="188" customFormat="1" ht="39.950000000000003" customHeight="1" x14ac:dyDescent="0.2">
      <c r="A1174" s="209" t="s">
        <v>755</v>
      </c>
      <c r="B1174" s="203" t="s">
        <v>338</v>
      </c>
      <c r="C1174" s="196" t="s">
        <v>1544</v>
      </c>
      <c r="D1174" s="197" t="s">
        <v>173</v>
      </c>
      <c r="E1174" s="198" t="s">
        <v>178</v>
      </c>
      <c r="F1174" s="199">
        <v>20</v>
      </c>
      <c r="G1174" s="200"/>
      <c r="H1174" s="201">
        <f>ROUND(G1174*F1174,2)</f>
        <v>0</v>
      </c>
      <c r="I1174" s="24" t="str">
        <f t="shared" ca="1" si="258"/>
        <v/>
      </c>
      <c r="J1174" s="15" t="str">
        <f t="shared" si="263"/>
        <v>B074-72150 mm Type 4 Concrete Pavement (Reinforced)m²</v>
      </c>
      <c r="K1174" s="16">
        <f>MATCH(J1174,'Pay Items'!$K$1:$K$647,0)</f>
        <v>131</v>
      </c>
      <c r="L1174" s="17" t="str">
        <f t="shared" ca="1" si="259"/>
        <v>F0</v>
      </c>
      <c r="M1174" s="17" t="str">
        <f t="shared" ca="1" si="260"/>
        <v>C2</v>
      </c>
      <c r="N1174" s="17" t="str">
        <f t="shared" ca="1" si="261"/>
        <v>C2</v>
      </c>
    </row>
    <row r="1175" spans="1:14" s="188" customFormat="1" ht="39.950000000000003" customHeight="1" x14ac:dyDescent="0.2">
      <c r="A1175" s="209" t="s">
        <v>757</v>
      </c>
      <c r="B1175" s="210" t="s">
        <v>1993</v>
      </c>
      <c r="C1175" s="196" t="s">
        <v>452</v>
      </c>
      <c r="D1175" s="197" t="s">
        <v>2154</v>
      </c>
      <c r="E1175" s="198"/>
      <c r="F1175" s="192" t="s">
        <v>173</v>
      </c>
      <c r="G1175" s="193"/>
      <c r="H1175" s="193"/>
      <c r="I1175" s="24" t="str">
        <f t="shared" ca="1" si="258"/>
        <v>LOCKED</v>
      </c>
      <c r="J1175" s="15" t="str">
        <f t="shared" si="263"/>
        <v>B077-72Partial Slab Patches - Early Opening (72 hour)CW 3230-R8, E15</v>
      </c>
      <c r="K1175" s="16" t="e">
        <f>MATCH(J1175,'Pay Items'!$K$1:$K$647,0)</f>
        <v>#N/A</v>
      </c>
      <c r="L1175" s="17" t="str">
        <f t="shared" ca="1" si="259"/>
        <v>G</v>
      </c>
      <c r="M1175" s="17" t="str">
        <f t="shared" ca="1" si="260"/>
        <v>C2</v>
      </c>
      <c r="N1175" s="17" t="str">
        <f t="shared" ca="1" si="261"/>
        <v>C2</v>
      </c>
    </row>
    <row r="1176" spans="1:14" s="188" customFormat="1" ht="39.950000000000003" customHeight="1" x14ac:dyDescent="0.2">
      <c r="A1176" s="209" t="s">
        <v>770</v>
      </c>
      <c r="B1176" s="203" t="s">
        <v>338</v>
      </c>
      <c r="C1176" s="196" t="s">
        <v>1558</v>
      </c>
      <c r="D1176" s="197" t="s">
        <v>173</v>
      </c>
      <c r="E1176" s="198" t="s">
        <v>178</v>
      </c>
      <c r="F1176" s="199">
        <v>5</v>
      </c>
      <c r="G1176" s="200"/>
      <c r="H1176" s="201">
        <f t="shared" ref="H1176:H1178" si="266">ROUND(G1176*F1176,2)</f>
        <v>0</v>
      </c>
      <c r="I1176" s="24" t="str">
        <f t="shared" ca="1" si="258"/>
        <v/>
      </c>
      <c r="J1176" s="15" t="str">
        <f t="shared" si="263"/>
        <v>B090-72150 mm Type 4 Concrete Pavement (Type A)m²</v>
      </c>
      <c r="K1176" s="16">
        <f>MATCH(J1176,'Pay Items'!$K$1:$K$647,0)</f>
        <v>146</v>
      </c>
      <c r="L1176" s="17" t="str">
        <f t="shared" ca="1" si="259"/>
        <v>F0</v>
      </c>
      <c r="M1176" s="17" t="str">
        <f t="shared" ca="1" si="260"/>
        <v>C2</v>
      </c>
      <c r="N1176" s="17" t="str">
        <f t="shared" ca="1" si="261"/>
        <v>C2</v>
      </c>
    </row>
    <row r="1177" spans="1:14" s="188" customFormat="1" ht="39.950000000000003" customHeight="1" x14ac:dyDescent="0.2">
      <c r="A1177" s="209" t="s">
        <v>771</v>
      </c>
      <c r="B1177" s="203" t="s">
        <v>339</v>
      </c>
      <c r="C1177" s="196" t="s">
        <v>1559</v>
      </c>
      <c r="D1177" s="197" t="s">
        <v>173</v>
      </c>
      <c r="E1177" s="198" t="s">
        <v>178</v>
      </c>
      <c r="F1177" s="199">
        <v>25</v>
      </c>
      <c r="G1177" s="200"/>
      <c r="H1177" s="201">
        <f t="shared" si="266"/>
        <v>0</v>
      </c>
      <c r="I1177" s="24" t="str">
        <f t="shared" ca="1" si="258"/>
        <v/>
      </c>
      <c r="J1177" s="15" t="str">
        <f t="shared" si="263"/>
        <v>B091-72150 mm Type 4 Concrete Pavement (Type B)m²</v>
      </c>
      <c r="K1177" s="16">
        <f>MATCH(J1177,'Pay Items'!$K$1:$K$647,0)</f>
        <v>147</v>
      </c>
      <c r="L1177" s="17" t="str">
        <f t="shared" ca="1" si="259"/>
        <v>F0</v>
      </c>
      <c r="M1177" s="17" t="str">
        <f t="shared" ca="1" si="260"/>
        <v>C2</v>
      </c>
      <c r="N1177" s="17" t="str">
        <f t="shared" ca="1" si="261"/>
        <v>C2</v>
      </c>
    </row>
    <row r="1178" spans="1:14" s="188" customFormat="1" ht="39.950000000000003" customHeight="1" x14ac:dyDescent="0.2">
      <c r="A1178" s="209" t="s">
        <v>773</v>
      </c>
      <c r="B1178" s="203" t="s">
        <v>340</v>
      </c>
      <c r="C1178" s="196" t="s">
        <v>1561</v>
      </c>
      <c r="D1178" s="197" t="s">
        <v>173</v>
      </c>
      <c r="E1178" s="198" t="s">
        <v>178</v>
      </c>
      <c r="F1178" s="199">
        <v>5</v>
      </c>
      <c r="G1178" s="200"/>
      <c r="H1178" s="201">
        <f t="shared" si="266"/>
        <v>0</v>
      </c>
      <c r="I1178" s="24" t="str">
        <f t="shared" ca="1" si="258"/>
        <v/>
      </c>
      <c r="J1178" s="15" t="str">
        <f t="shared" si="263"/>
        <v>B093-72150 mm Type 4 Concrete Pavement (Type D)m²</v>
      </c>
      <c r="K1178" s="16">
        <f>MATCH(J1178,'Pay Items'!$K$1:$K$647,0)</f>
        <v>149</v>
      </c>
      <c r="L1178" s="17" t="str">
        <f t="shared" ca="1" si="259"/>
        <v>F0</v>
      </c>
      <c r="M1178" s="17" t="str">
        <f t="shared" ca="1" si="260"/>
        <v>C2</v>
      </c>
      <c r="N1178" s="17" t="str">
        <f t="shared" ca="1" si="261"/>
        <v>C2</v>
      </c>
    </row>
    <row r="1179" spans="1:14" s="188" customFormat="1" ht="30.2" customHeight="1" x14ac:dyDescent="0.2">
      <c r="A1179" s="209" t="s">
        <v>289</v>
      </c>
      <c r="B1179" s="195" t="s">
        <v>1994</v>
      </c>
      <c r="C1179" s="196" t="s">
        <v>161</v>
      </c>
      <c r="D1179" s="197" t="s">
        <v>903</v>
      </c>
      <c r="E1179" s="198"/>
      <c r="F1179" s="192" t="s">
        <v>173</v>
      </c>
      <c r="G1179" s="193"/>
      <c r="H1179" s="193"/>
      <c r="I1179" s="24" t="str">
        <f t="shared" ca="1" si="258"/>
        <v>LOCKED</v>
      </c>
      <c r="J1179" s="15" t="str">
        <f t="shared" si="263"/>
        <v>B094Drilled DowelsCW 3230-R8</v>
      </c>
      <c r="K1179" s="16">
        <f>MATCH(J1179,'Pay Items'!$K$1:$K$647,0)</f>
        <v>152</v>
      </c>
      <c r="L1179" s="17" t="str">
        <f t="shared" ca="1" si="259"/>
        <v>G</v>
      </c>
      <c r="M1179" s="17" t="str">
        <f t="shared" ca="1" si="260"/>
        <v>C2</v>
      </c>
      <c r="N1179" s="17" t="str">
        <f t="shared" ca="1" si="261"/>
        <v>C2</v>
      </c>
    </row>
    <row r="1180" spans="1:14" s="188" customFormat="1" ht="30.2" customHeight="1" x14ac:dyDescent="0.2">
      <c r="A1180" s="209" t="s">
        <v>290</v>
      </c>
      <c r="B1180" s="203" t="s">
        <v>338</v>
      </c>
      <c r="C1180" s="196" t="s">
        <v>189</v>
      </c>
      <c r="D1180" s="197" t="s">
        <v>173</v>
      </c>
      <c r="E1180" s="198" t="s">
        <v>181</v>
      </c>
      <c r="F1180" s="199">
        <v>110</v>
      </c>
      <c r="G1180" s="200"/>
      <c r="H1180" s="201">
        <f>ROUND(G1180*F1180,2)</f>
        <v>0</v>
      </c>
      <c r="I1180" s="24" t="str">
        <f t="shared" ca="1" si="258"/>
        <v/>
      </c>
      <c r="J1180" s="15" t="str">
        <f t="shared" si="263"/>
        <v>B09519.1 mm Diametereach</v>
      </c>
      <c r="K1180" s="16">
        <f>MATCH(J1180,'Pay Items'!$K$1:$K$647,0)</f>
        <v>153</v>
      </c>
      <c r="L1180" s="17" t="str">
        <f t="shared" ca="1" si="259"/>
        <v>F0</v>
      </c>
      <c r="M1180" s="17" t="str">
        <f t="shared" ca="1" si="260"/>
        <v>C2</v>
      </c>
      <c r="N1180" s="17" t="str">
        <f t="shared" ca="1" si="261"/>
        <v>C2</v>
      </c>
    </row>
    <row r="1181" spans="1:14" s="188" customFormat="1" ht="30.2" customHeight="1" x14ac:dyDescent="0.2">
      <c r="A1181" s="209" t="s">
        <v>292</v>
      </c>
      <c r="B1181" s="195" t="s">
        <v>1995</v>
      </c>
      <c r="C1181" s="196" t="s">
        <v>162</v>
      </c>
      <c r="D1181" s="197" t="s">
        <v>903</v>
      </c>
      <c r="E1181" s="198"/>
      <c r="F1181" s="192" t="s">
        <v>173</v>
      </c>
      <c r="G1181" s="193"/>
      <c r="H1181" s="193"/>
      <c r="I1181" s="24" t="str">
        <f t="shared" ca="1" si="258"/>
        <v>LOCKED</v>
      </c>
      <c r="J1181" s="15" t="str">
        <f t="shared" si="263"/>
        <v>B097Drilled Tie BarsCW 3230-R8</v>
      </c>
      <c r="K1181" s="16">
        <f>MATCH(J1181,'Pay Items'!$K$1:$K$647,0)</f>
        <v>155</v>
      </c>
      <c r="L1181" s="17" t="str">
        <f t="shared" ca="1" si="259"/>
        <v>G</v>
      </c>
      <c r="M1181" s="17" t="str">
        <f t="shared" ca="1" si="260"/>
        <v>C2</v>
      </c>
      <c r="N1181" s="17" t="str">
        <f t="shared" ca="1" si="261"/>
        <v>C2</v>
      </c>
    </row>
    <row r="1182" spans="1:14" s="188" customFormat="1" ht="30.2" customHeight="1" x14ac:dyDescent="0.2">
      <c r="A1182" s="209" t="s">
        <v>293</v>
      </c>
      <c r="B1182" s="203" t="s">
        <v>338</v>
      </c>
      <c r="C1182" s="196" t="s">
        <v>187</v>
      </c>
      <c r="D1182" s="197" t="s">
        <v>173</v>
      </c>
      <c r="E1182" s="198" t="s">
        <v>181</v>
      </c>
      <c r="F1182" s="199">
        <v>275</v>
      </c>
      <c r="G1182" s="200"/>
      <c r="H1182" s="201">
        <f>ROUND(G1182*F1182,2)</f>
        <v>0</v>
      </c>
      <c r="I1182" s="24" t="str">
        <f t="shared" ca="1" si="258"/>
        <v/>
      </c>
      <c r="J1182" s="15" t="str">
        <f t="shared" si="263"/>
        <v>B09820 M Deformed Tie Bareach</v>
      </c>
      <c r="K1182" s="16">
        <f>MATCH(J1182,'Pay Items'!$K$1:$K$647,0)</f>
        <v>157</v>
      </c>
      <c r="L1182" s="17" t="str">
        <f t="shared" ca="1" si="259"/>
        <v>F0</v>
      </c>
      <c r="M1182" s="17" t="str">
        <f t="shared" ca="1" si="260"/>
        <v>C2</v>
      </c>
      <c r="N1182" s="17" t="str">
        <f t="shared" ca="1" si="261"/>
        <v>C2</v>
      </c>
    </row>
    <row r="1183" spans="1:14" s="188" customFormat="1" ht="30.2" customHeight="1" x14ac:dyDescent="0.2">
      <c r="A1183" s="209" t="s">
        <v>787</v>
      </c>
      <c r="B1183" s="195" t="s">
        <v>1996</v>
      </c>
      <c r="C1183" s="196" t="s">
        <v>323</v>
      </c>
      <c r="D1183" s="197" t="s">
        <v>1309</v>
      </c>
      <c r="E1183" s="198"/>
      <c r="F1183" s="192" t="s">
        <v>173</v>
      </c>
      <c r="G1183" s="193"/>
      <c r="H1183" s="193"/>
      <c r="I1183" s="24" t="str">
        <f t="shared" ca="1" si="258"/>
        <v>LOCKED</v>
      </c>
      <c r="J1183" s="15" t="str">
        <f t="shared" si="263"/>
        <v>B114rlMiscellaneous Concrete Slab RenewalCW 3235-R9</v>
      </c>
      <c r="K1183" s="16">
        <f>MATCH(J1183,'Pay Items'!$K$1:$K$647,0)</f>
        <v>180</v>
      </c>
      <c r="L1183" s="17" t="str">
        <f t="shared" ca="1" si="259"/>
        <v>G</v>
      </c>
      <c r="M1183" s="17" t="str">
        <f t="shared" ca="1" si="260"/>
        <v>C2</v>
      </c>
      <c r="N1183" s="17" t="str">
        <f t="shared" ca="1" si="261"/>
        <v>C2</v>
      </c>
    </row>
    <row r="1184" spans="1:14" s="188" customFormat="1" ht="30.2" customHeight="1" x14ac:dyDescent="0.2">
      <c r="A1184" s="209" t="s">
        <v>791</v>
      </c>
      <c r="B1184" s="203" t="s">
        <v>338</v>
      </c>
      <c r="C1184" s="196" t="s">
        <v>1656</v>
      </c>
      <c r="D1184" s="197" t="s">
        <v>2147</v>
      </c>
      <c r="E1184" s="198"/>
      <c r="F1184" s="192" t="s">
        <v>173</v>
      </c>
      <c r="G1184" s="193"/>
      <c r="H1184" s="193"/>
      <c r="I1184" s="24" t="str">
        <f t="shared" ca="1" si="258"/>
        <v>LOCKED</v>
      </c>
      <c r="J1184" s="15" t="str">
        <f t="shared" si="263"/>
        <v>B118rl100 mm Type 5 Concrete SidewalkSD-228A, E16</v>
      </c>
      <c r="K1184" s="16" t="e">
        <f>MATCH(J1184,'Pay Items'!$K$1:$K$647,0)</f>
        <v>#N/A</v>
      </c>
      <c r="L1184" s="17" t="str">
        <f t="shared" ca="1" si="259"/>
        <v>G</v>
      </c>
      <c r="M1184" s="17" t="str">
        <f t="shared" ca="1" si="260"/>
        <v>C2</v>
      </c>
      <c r="N1184" s="17" t="str">
        <f t="shared" ca="1" si="261"/>
        <v>C2</v>
      </c>
    </row>
    <row r="1185" spans="1:14" s="188" customFormat="1" ht="30.2" customHeight="1" x14ac:dyDescent="0.2">
      <c r="A1185" s="209" t="s">
        <v>793</v>
      </c>
      <c r="B1185" s="211" t="s">
        <v>684</v>
      </c>
      <c r="C1185" s="196" t="s">
        <v>687</v>
      </c>
      <c r="D1185" s="197"/>
      <c r="E1185" s="198" t="s">
        <v>178</v>
      </c>
      <c r="F1185" s="199">
        <v>20</v>
      </c>
      <c r="G1185" s="200"/>
      <c r="H1185" s="201">
        <f>ROUND(G1185*F1185,2)</f>
        <v>0</v>
      </c>
      <c r="I1185" s="24" t="str">
        <f t="shared" ca="1" si="258"/>
        <v/>
      </c>
      <c r="J1185" s="15" t="str">
        <f t="shared" si="263"/>
        <v>B120rl5 sq.m. to 20 sq.m.m²</v>
      </c>
      <c r="K1185" s="16">
        <f>MATCH(J1185,'Pay Items'!$K$1:$K$647,0)</f>
        <v>186</v>
      </c>
      <c r="L1185" s="17" t="str">
        <f t="shared" ca="1" si="259"/>
        <v>F0</v>
      </c>
      <c r="M1185" s="17" t="str">
        <f t="shared" ca="1" si="260"/>
        <v>C2</v>
      </c>
      <c r="N1185" s="17" t="str">
        <f t="shared" ca="1" si="261"/>
        <v>C2</v>
      </c>
    </row>
    <row r="1186" spans="1:14" s="188" customFormat="1" ht="39.950000000000003" customHeight="1" x14ac:dyDescent="0.2">
      <c r="A1186" s="209" t="s">
        <v>796</v>
      </c>
      <c r="B1186" s="203" t="s">
        <v>339</v>
      </c>
      <c r="C1186" s="196" t="s">
        <v>1868</v>
      </c>
      <c r="D1186" s="197" t="s">
        <v>2152</v>
      </c>
      <c r="E1186" s="198" t="s">
        <v>178</v>
      </c>
      <c r="F1186" s="199">
        <v>20</v>
      </c>
      <c r="G1186" s="200"/>
      <c r="H1186" s="201">
        <f t="shared" ref="H1186" si="267">ROUND(G1186*F1186,2)</f>
        <v>0</v>
      </c>
      <c r="I1186" s="24" t="str">
        <f t="shared" ca="1" si="258"/>
        <v/>
      </c>
      <c r="J1186" s="15" t="str">
        <f t="shared" si="263"/>
        <v>B123rlType 2 Concrete Monolithic Curb and SidewalkSD-228B, E14, E16m²</v>
      </c>
      <c r="K1186" s="16" t="e">
        <f>MATCH(J1186,'Pay Items'!$K$1:$K$647,0)</f>
        <v>#N/A</v>
      </c>
      <c r="L1186" s="17" t="str">
        <f t="shared" ca="1" si="259"/>
        <v>F0</v>
      </c>
      <c r="M1186" s="17" t="str">
        <f t="shared" ca="1" si="260"/>
        <v>C2</v>
      </c>
      <c r="N1186" s="17" t="str">
        <f t="shared" ca="1" si="261"/>
        <v>C2</v>
      </c>
    </row>
    <row r="1187" spans="1:14" s="188" customFormat="1" ht="30.2" customHeight="1" x14ac:dyDescent="0.2">
      <c r="A1187" s="209" t="s">
        <v>797</v>
      </c>
      <c r="B1187" s="195" t="s">
        <v>1997</v>
      </c>
      <c r="C1187" s="196" t="s">
        <v>327</v>
      </c>
      <c r="D1187" s="197" t="s">
        <v>900</v>
      </c>
      <c r="E1187" s="198"/>
      <c r="F1187" s="192" t="s">
        <v>173</v>
      </c>
      <c r="G1187" s="193"/>
      <c r="H1187" s="193"/>
      <c r="I1187" s="24" t="str">
        <f t="shared" ca="1" si="258"/>
        <v>LOCKED</v>
      </c>
      <c r="J1187" s="15" t="str">
        <f t="shared" si="263"/>
        <v>B126rConcrete Curb RemovalCW 3240-R10</v>
      </c>
      <c r="K1187" s="16">
        <f>MATCH(J1187,'Pay Items'!$K$1:$K$647,0)</f>
        <v>197</v>
      </c>
      <c r="L1187" s="17" t="str">
        <f t="shared" ca="1" si="259"/>
        <v>G</v>
      </c>
      <c r="M1187" s="17" t="str">
        <f t="shared" ca="1" si="260"/>
        <v>C2</v>
      </c>
      <c r="N1187" s="17" t="str">
        <f t="shared" ca="1" si="261"/>
        <v>C2</v>
      </c>
    </row>
    <row r="1188" spans="1:14" s="188" customFormat="1" ht="30.2" customHeight="1" x14ac:dyDescent="0.2">
      <c r="A1188" s="209" t="s">
        <v>1123</v>
      </c>
      <c r="B1188" s="203" t="s">
        <v>338</v>
      </c>
      <c r="C1188" s="196" t="s">
        <v>948</v>
      </c>
      <c r="D1188" s="197" t="s">
        <v>173</v>
      </c>
      <c r="E1188" s="198" t="s">
        <v>182</v>
      </c>
      <c r="F1188" s="199">
        <v>5</v>
      </c>
      <c r="G1188" s="200"/>
      <c r="H1188" s="201">
        <f t="shared" ref="H1188:H1189" si="268">ROUND(G1188*F1188,2)</f>
        <v>0</v>
      </c>
      <c r="I1188" s="24" t="str">
        <f t="shared" ca="1" si="258"/>
        <v/>
      </c>
      <c r="J1188" s="15" t="str">
        <f t="shared" si="263"/>
        <v>B127rABarrier Integralm</v>
      </c>
      <c r="K1188" s="16">
        <f>MATCH(J1188,'Pay Items'!$K$1:$K$647,0)</f>
        <v>199</v>
      </c>
      <c r="L1188" s="17" t="str">
        <f t="shared" ca="1" si="259"/>
        <v>F0</v>
      </c>
      <c r="M1188" s="17" t="str">
        <f t="shared" ca="1" si="260"/>
        <v>C2</v>
      </c>
      <c r="N1188" s="17" t="str">
        <f t="shared" ca="1" si="261"/>
        <v>C2</v>
      </c>
    </row>
    <row r="1189" spans="1:14" s="188" customFormat="1" ht="30.2" customHeight="1" x14ac:dyDescent="0.2">
      <c r="A1189" s="209" t="s">
        <v>804</v>
      </c>
      <c r="B1189" s="203" t="s">
        <v>339</v>
      </c>
      <c r="C1189" s="196" t="s">
        <v>674</v>
      </c>
      <c r="D1189" s="197" t="s">
        <v>173</v>
      </c>
      <c r="E1189" s="198" t="s">
        <v>182</v>
      </c>
      <c r="F1189" s="199">
        <v>5</v>
      </c>
      <c r="G1189" s="200"/>
      <c r="H1189" s="201">
        <f t="shared" si="268"/>
        <v>0</v>
      </c>
      <c r="I1189" s="24" t="str">
        <f t="shared" ca="1" si="258"/>
        <v/>
      </c>
      <c r="J1189" s="15" t="str">
        <f t="shared" si="263"/>
        <v>B132rCurb Rampm</v>
      </c>
      <c r="K1189" s="16">
        <f>MATCH(J1189,'Pay Items'!$K$1:$K$647,0)</f>
        <v>205</v>
      </c>
      <c r="L1189" s="17" t="str">
        <f t="shared" ca="1" si="259"/>
        <v>F0</v>
      </c>
      <c r="M1189" s="17" t="str">
        <f t="shared" ca="1" si="260"/>
        <v>C2</v>
      </c>
      <c r="N1189" s="17" t="str">
        <f t="shared" ca="1" si="261"/>
        <v>C2</v>
      </c>
    </row>
    <row r="1190" spans="1:14" s="188" customFormat="1" ht="30.2" customHeight="1" x14ac:dyDescent="0.2">
      <c r="A1190" s="209" t="s">
        <v>807</v>
      </c>
      <c r="B1190" s="195" t="s">
        <v>1998</v>
      </c>
      <c r="C1190" s="196" t="s">
        <v>329</v>
      </c>
      <c r="D1190" s="197" t="s">
        <v>2143</v>
      </c>
      <c r="E1190" s="198"/>
      <c r="F1190" s="192" t="s">
        <v>173</v>
      </c>
      <c r="G1190" s="193"/>
      <c r="H1190" s="193"/>
      <c r="I1190" s="24" t="str">
        <f t="shared" ca="1" si="258"/>
        <v>LOCKED</v>
      </c>
      <c r="J1190" s="15" t="str">
        <f t="shared" si="263"/>
        <v>B135iConcrete Curb InstallationCW 3240-R10, E15</v>
      </c>
      <c r="K1190" s="16" t="e">
        <f>MATCH(J1190,'Pay Items'!$K$1:$K$647,0)</f>
        <v>#N/A</v>
      </c>
      <c r="L1190" s="17" t="str">
        <f t="shared" ca="1" si="259"/>
        <v>G</v>
      </c>
      <c r="M1190" s="17" t="str">
        <f t="shared" ca="1" si="260"/>
        <v>C2</v>
      </c>
      <c r="N1190" s="17" t="str">
        <f t="shared" ca="1" si="261"/>
        <v>C2</v>
      </c>
    </row>
    <row r="1191" spans="1:14" s="188" customFormat="1" ht="39.950000000000003" customHeight="1" x14ac:dyDescent="0.2">
      <c r="A1191" s="209" t="s">
        <v>1133</v>
      </c>
      <c r="B1191" s="203" t="s">
        <v>338</v>
      </c>
      <c r="C1191" s="196" t="s">
        <v>1618</v>
      </c>
      <c r="D1191" s="197" t="s">
        <v>386</v>
      </c>
      <c r="E1191" s="198" t="s">
        <v>182</v>
      </c>
      <c r="F1191" s="199">
        <v>5</v>
      </c>
      <c r="G1191" s="200"/>
      <c r="H1191" s="201">
        <f t="shared" ref="H1191:H1192" si="269">ROUND(G1191*F1191,2)</f>
        <v>0</v>
      </c>
      <c r="I1191" s="24" t="str">
        <f t="shared" ca="1" si="258"/>
        <v/>
      </c>
      <c r="J1191" s="15" t="str">
        <f t="shared" si="263"/>
        <v>B139iAType 2 Concrete Modified Barrier (150 mm reveal ht, Dowelled)SD-203Bm</v>
      </c>
      <c r="K1191" s="16" t="e">
        <f>MATCH(J1191,'Pay Items'!$K$1:$K$647,0)</f>
        <v>#N/A</v>
      </c>
      <c r="L1191" s="17" t="str">
        <f t="shared" ca="1" si="259"/>
        <v>F0</v>
      </c>
      <c r="M1191" s="17" t="str">
        <f t="shared" ca="1" si="260"/>
        <v>C2</v>
      </c>
      <c r="N1191" s="17" t="str">
        <f t="shared" ca="1" si="261"/>
        <v>C2</v>
      </c>
    </row>
    <row r="1192" spans="1:14" s="188" customFormat="1" ht="39.950000000000003" customHeight="1" x14ac:dyDescent="0.2">
      <c r="A1192" s="209" t="s">
        <v>923</v>
      </c>
      <c r="B1192" s="203" t="s">
        <v>339</v>
      </c>
      <c r="C1192" s="196" t="s">
        <v>1662</v>
      </c>
      <c r="D1192" s="197" t="s">
        <v>355</v>
      </c>
      <c r="E1192" s="198" t="s">
        <v>182</v>
      </c>
      <c r="F1192" s="199">
        <v>5</v>
      </c>
      <c r="G1192" s="200"/>
      <c r="H1192" s="201">
        <f t="shared" si="269"/>
        <v>0</v>
      </c>
      <c r="I1192" s="24" t="str">
        <f t="shared" ca="1" si="258"/>
        <v/>
      </c>
      <c r="J1192" s="15" t="str">
        <f t="shared" si="263"/>
        <v>B150iAType 2 Concrete Curb Ramp (8-12 mm reveal ht, Monolithic)SD-229A,B,Cm</v>
      </c>
      <c r="K1192" s="16" t="e">
        <f>MATCH(J1192,'Pay Items'!$K$1:$K$647,0)</f>
        <v>#N/A</v>
      </c>
      <c r="L1192" s="17" t="str">
        <f t="shared" ca="1" si="259"/>
        <v>F0</v>
      </c>
      <c r="M1192" s="17" t="str">
        <f t="shared" ca="1" si="260"/>
        <v>C2</v>
      </c>
      <c r="N1192" s="17" t="str">
        <f t="shared" ca="1" si="261"/>
        <v>C2</v>
      </c>
    </row>
    <row r="1193" spans="1:14" s="188" customFormat="1" ht="30.2" customHeight="1" x14ac:dyDescent="0.2">
      <c r="A1193" s="209" t="s">
        <v>462</v>
      </c>
      <c r="B1193" s="195" t="s">
        <v>1999</v>
      </c>
      <c r="C1193" s="196" t="s">
        <v>350</v>
      </c>
      <c r="D1193" s="197" t="s">
        <v>2144</v>
      </c>
      <c r="E1193" s="198"/>
      <c r="F1193" s="192" t="s">
        <v>173</v>
      </c>
      <c r="G1193" s="193"/>
      <c r="H1193" s="193"/>
      <c r="I1193" s="24" t="str">
        <f t="shared" ca="1" si="258"/>
        <v>LOCKED</v>
      </c>
      <c r="J1193" s="15" t="str">
        <f t="shared" si="263"/>
        <v>B190Construction of Asphaltic Concrete OverlayCW 3410-R12, E11</v>
      </c>
      <c r="K1193" s="16" t="e">
        <f>MATCH(J1193,'Pay Items'!$K$1:$K$647,0)</f>
        <v>#N/A</v>
      </c>
      <c r="L1193" s="17" t="str">
        <f t="shared" ca="1" si="259"/>
        <v>G</v>
      </c>
      <c r="M1193" s="17" t="str">
        <f t="shared" ca="1" si="260"/>
        <v>C2</v>
      </c>
      <c r="N1193" s="17" t="str">
        <f t="shared" ca="1" si="261"/>
        <v>C2</v>
      </c>
    </row>
    <row r="1194" spans="1:14" s="188" customFormat="1" ht="30.2" customHeight="1" x14ac:dyDescent="0.2">
      <c r="A1194" s="209" t="s">
        <v>466</v>
      </c>
      <c r="B1194" s="203" t="s">
        <v>338</v>
      </c>
      <c r="C1194" s="196" t="s">
        <v>352</v>
      </c>
      <c r="D1194" s="197"/>
      <c r="E1194" s="198"/>
      <c r="F1194" s="192" t="s">
        <v>173</v>
      </c>
      <c r="G1194" s="193"/>
      <c r="H1194" s="193"/>
      <c r="I1194" s="24" t="str">
        <f t="shared" ca="1" si="258"/>
        <v>LOCKED</v>
      </c>
      <c r="J1194" s="15" t="str">
        <f t="shared" si="263"/>
        <v>B194Tie-ins and Approaches</v>
      </c>
      <c r="K1194" s="16">
        <f>MATCH(J1194,'Pay Items'!$K$1:$K$647,0)</f>
        <v>311</v>
      </c>
      <c r="L1194" s="17" t="str">
        <f t="shared" ca="1" si="259"/>
        <v>G</v>
      </c>
      <c r="M1194" s="17" t="str">
        <f t="shared" ca="1" si="260"/>
        <v>C2</v>
      </c>
      <c r="N1194" s="17" t="str">
        <f t="shared" ca="1" si="261"/>
        <v>C2</v>
      </c>
    </row>
    <row r="1195" spans="1:14" s="188" customFormat="1" ht="30.2" customHeight="1" x14ac:dyDescent="0.2">
      <c r="A1195" s="209" t="s">
        <v>1569</v>
      </c>
      <c r="B1195" s="211" t="s">
        <v>684</v>
      </c>
      <c r="C1195" s="196" t="s">
        <v>1566</v>
      </c>
      <c r="D1195" s="197"/>
      <c r="E1195" s="198" t="s">
        <v>180</v>
      </c>
      <c r="F1195" s="199">
        <v>15</v>
      </c>
      <c r="G1195" s="200"/>
      <c r="H1195" s="201">
        <f t="shared" ref="H1195" si="270">ROUND(G1195*F1195,2)</f>
        <v>0</v>
      </c>
      <c r="I1195" s="24" t="str">
        <f t="shared" ca="1" si="258"/>
        <v/>
      </c>
      <c r="J1195" s="15" t="str">
        <f t="shared" si="263"/>
        <v>B195AType MS1tonne</v>
      </c>
      <c r="K1195" s="16">
        <f>MATCH(J1195,'Pay Items'!$K$1:$K$647,0)</f>
        <v>313</v>
      </c>
      <c r="L1195" s="17" t="str">
        <f t="shared" ca="1" si="259"/>
        <v>F0</v>
      </c>
      <c r="M1195" s="17" t="str">
        <f t="shared" ca="1" si="260"/>
        <v>C2</v>
      </c>
      <c r="N1195" s="17" t="str">
        <f t="shared" ca="1" si="261"/>
        <v>C2</v>
      </c>
    </row>
    <row r="1196" spans="1:14" s="188" customFormat="1" ht="30.2" customHeight="1" x14ac:dyDescent="0.2">
      <c r="A1196" s="182"/>
      <c r="B1196" s="213"/>
      <c r="C1196" s="206" t="s">
        <v>199</v>
      </c>
      <c r="D1196" s="207"/>
      <c r="E1196" s="214"/>
      <c r="F1196" s="192" t="s">
        <v>173</v>
      </c>
      <c r="G1196" s="193"/>
      <c r="H1196" s="193"/>
      <c r="I1196" s="24" t="str">
        <f t="shared" ca="1" si="258"/>
        <v>LOCKED</v>
      </c>
      <c r="J1196" s="15" t="str">
        <f t="shared" si="263"/>
        <v>JOINT AND CRACK SEALING</v>
      </c>
      <c r="K1196" s="16">
        <f>MATCH(J1196,'Pay Items'!$K$1:$K$647,0)</f>
        <v>434</v>
      </c>
      <c r="L1196" s="17" t="str">
        <f t="shared" ca="1" si="259"/>
        <v>G</v>
      </c>
      <c r="M1196" s="17" t="str">
        <f t="shared" ca="1" si="260"/>
        <v>C2</v>
      </c>
      <c r="N1196" s="17" t="str">
        <f t="shared" ca="1" si="261"/>
        <v>C2</v>
      </c>
    </row>
    <row r="1197" spans="1:14" s="188" customFormat="1" ht="30.2" customHeight="1" x14ac:dyDescent="0.2">
      <c r="A1197" s="194" t="s">
        <v>533</v>
      </c>
      <c r="B1197" s="195" t="s">
        <v>2000</v>
      </c>
      <c r="C1197" s="196" t="s">
        <v>98</v>
      </c>
      <c r="D1197" s="197" t="s">
        <v>718</v>
      </c>
      <c r="E1197" s="198" t="s">
        <v>182</v>
      </c>
      <c r="F1197" s="212">
        <v>50</v>
      </c>
      <c r="G1197" s="200"/>
      <c r="H1197" s="201">
        <f>ROUND(G1197*F1197,2)</f>
        <v>0</v>
      </c>
      <c r="I1197" s="24" t="str">
        <f t="shared" ca="1" si="258"/>
        <v/>
      </c>
      <c r="J1197" s="15" t="str">
        <f t="shared" si="263"/>
        <v>D006Reflective Crack MaintenanceCW 3250-R7m</v>
      </c>
      <c r="K1197" s="16">
        <f>MATCH(J1197,'Pay Items'!$K$1:$K$647,0)</f>
        <v>440</v>
      </c>
      <c r="L1197" s="17" t="str">
        <f t="shared" ca="1" si="259"/>
        <v>F0</v>
      </c>
      <c r="M1197" s="17" t="str">
        <f t="shared" ca="1" si="260"/>
        <v>C2</v>
      </c>
      <c r="N1197" s="17" t="str">
        <f t="shared" ca="1" si="261"/>
        <v>C2</v>
      </c>
    </row>
    <row r="1198" spans="1:14" s="188" customFormat="1" ht="30.2" customHeight="1" x14ac:dyDescent="0.2">
      <c r="A1198" s="182"/>
      <c r="B1198" s="205"/>
      <c r="C1198" s="206" t="s">
        <v>202</v>
      </c>
      <c r="D1198" s="207"/>
      <c r="E1198" s="208"/>
      <c r="F1198" s="192" t="s">
        <v>173</v>
      </c>
      <c r="G1198" s="193"/>
      <c r="H1198" s="193"/>
      <c r="I1198" s="24" t="str">
        <f t="shared" ca="1" si="258"/>
        <v>LOCKED</v>
      </c>
      <c r="J1198" s="15" t="str">
        <f t="shared" si="263"/>
        <v>LANDSCAPING</v>
      </c>
      <c r="K1198" s="16">
        <f>MATCH(J1198,'Pay Items'!$K$1:$K$647,0)</f>
        <v>616</v>
      </c>
      <c r="L1198" s="17" t="str">
        <f t="shared" ca="1" si="259"/>
        <v>G</v>
      </c>
      <c r="M1198" s="17" t="str">
        <f t="shared" ca="1" si="260"/>
        <v>C2</v>
      </c>
      <c r="N1198" s="17" t="str">
        <f t="shared" ca="1" si="261"/>
        <v>C2</v>
      </c>
    </row>
    <row r="1199" spans="1:14" s="188" customFormat="1" ht="30.2" customHeight="1" x14ac:dyDescent="0.2">
      <c r="A1199" s="209" t="s">
        <v>242</v>
      </c>
      <c r="B1199" s="195" t="s">
        <v>2001</v>
      </c>
      <c r="C1199" s="196" t="s">
        <v>147</v>
      </c>
      <c r="D1199" s="197" t="s">
        <v>1513</v>
      </c>
      <c r="E1199" s="198"/>
      <c r="F1199" s="192" t="s">
        <v>173</v>
      </c>
      <c r="G1199" s="193"/>
      <c r="H1199" s="193"/>
      <c r="I1199" s="24" t="str">
        <f t="shared" ca="1" si="258"/>
        <v>LOCKED</v>
      </c>
      <c r="J1199" s="15" t="str">
        <f t="shared" si="263"/>
        <v>G001SoddingCW 3510-R10</v>
      </c>
      <c r="K1199" s="16">
        <f>MATCH(J1199,'Pay Items'!$K$1:$K$647,0)</f>
        <v>617</v>
      </c>
      <c r="L1199" s="17" t="str">
        <f t="shared" ca="1" si="259"/>
        <v>G</v>
      </c>
      <c r="M1199" s="17" t="str">
        <f t="shared" ca="1" si="260"/>
        <v>C2</v>
      </c>
      <c r="N1199" s="17" t="str">
        <f t="shared" ca="1" si="261"/>
        <v>C2</v>
      </c>
    </row>
    <row r="1200" spans="1:14" s="188" customFormat="1" ht="30.2" customHeight="1" x14ac:dyDescent="0.2">
      <c r="A1200" s="209" t="s">
        <v>243</v>
      </c>
      <c r="B1200" s="203" t="s">
        <v>338</v>
      </c>
      <c r="C1200" s="196" t="s">
        <v>867</v>
      </c>
      <c r="D1200" s="197"/>
      <c r="E1200" s="198" t="s">
        <v>178</v>
      </c>
      <c r="F1200" s="199">
        <v>20</v>
      </c>
      <c r="G1200" s="200"/>
      <c r="H1200" s="201">
        <f>ROUND(G1200*F1200,2)</f>
        <v>0</v>
      </c>
      <c r="I1200" s="24" t="str">
        <f t="shared" ca="1" si="258"/>
        <v/>
      </c>
      <c r="J1200" s="15" t="str">
        <f t="shared" si="263"/>
        <v>G002width &lt; 600 mmm²</v>
      </c>
      <c r="K1200" s="16">
        <f>MATCH(J1200,'Pay Items'!$K$1:$K$647,0)</f>
        <v>618</v>
      </c>
      <c r="L1200" s="17" t="str">
        <f t="shared" ca="1" si="259"/>
        <v>F0</v>
      </c>
      <c r="M1200" s="17" t="str">
        <f t="shared" ca="1" si="260"/>
        <v>C2</v>
      </c>
      <c r="N1200" s="17" t="str">
        <f t="shared" ca="1" si="261"/>
        <v>C2</v>
      </c>
    </row>
    <row r="1201" spans="1:14" s="188" customFormat="1" ht="30.2" customHeight="1" x14ac:dyDescent="0.2">
      <c r="A1201" s="209" t="s">
        <v>244</v>
      </c>
      <c r="B1201" s="203" t="s">
        <v>339</v>
      </c>
      <c r="C1201" s="196" t="s">
        <v>868</v>
      </c>
      <c r="D1201" s="197"/>
      <c r="E1201" s="198" t="s">
        <v>178</v>
      </c>
      <c r="F1201" s="199">
        <v>30</v>
      </c>
      <c r="G1201" s="200"/>
      <c r="H1201" s="201">
        <f>ROUND(G1201*F1201,2)</f>
        <v>0</v>
      </c>
      <c r="I1201" s="24" t="str">
        <f t="shared" ca="1" si="258"/>
        <v/>
      </c>
      <c r="J1201" s="15" t="str">
        <f t="shared" si="263"/>
        <v>G003width &gt; or = 600 mmm²</v>
      </c>
      <c r="K1201" s="16">
        <f>MATCH(J1201,'Pay Items'!$K$1:$K$647,0)</f>
        <v>619</v>
      </c>
      <c r="L1201" s="17" t="str">
        <f t="shared" ca="1" si="259"/>
        <v>F0</v>
      </c>
      <c r="M1201" s="17" t="str">
        <f t="shared" ca="1" si="260"/>
        <v>C2</v>
      </c>
      <c r="N1201" s="17" t="str">
        <f t="shared" ca="1" si="261"/>
        <v>C2</v>
      </c>
    </row>
    <row r="1202" spans="1:14" s="188" customFormat="1" ht="6.6" customHeight="1" x14ac:dyDescent="0.2">
      <c r="A1202" s="182"/>
      <c r="B1202" s="189"/>
      <c r="C1202" s="190"/>
      <c r="D1202" s="191"/>
      <c r="E1202" s="192"/>
      <c r="F1202" s="192"/>
      <c r="G1202" s="193"/>
      <c r="H1202" s="193"/>
      <c r="I1202" s="24" t="str">
        <f t="shared" ca="1" si="258"/>
        <v>LOCKED</v>
      </c>
      <c r="J1202" s="15" t="str">
        <f t="shared" si="263"/>
        <v/>
      </c>
      <c r="K1202" s="16" t="e">
        <f>MATCH(J1202,'Pay Items'!$K$1:$K$647,0)</f>
        <v>#N/A</v>
      </c>
      <c r="L1202" s="17" t="str">
        <f t="shared" ca="1" si="259"/>
        <v>G</v>
      </c>
      <c r="M1202" s="17" t="str">
        <f t="shared" ca="1" si="260"/>
        <v>C2</v>
      </c>
      <c r="N1202" s="17" t="str">
        <f t="shared" ca="1" si="261"/>
        <v>C2</v>
      </c>
    </row>
    <row r="1203" spans="1:14" s="188" customFormat="1" ht="39.950000000000003" customHeight="1" thickBot="1" x14ac:dyDescent="0.25">
      <c r="A1203" s="236"/>
      <c r="B1203" s="235" t="str">
        <f>B1157</f>
        <v>Q</v>
      </c>
      <c r="C1203" s="425" t="str">
        <f>C1157</f>
        <v>REHABILITATION:  PORTAGE AVENUE ALLEY - THOMPSON DRIVE TO WALLASEY STREET</v>
      </c>
      <c r="D1203" s="431"/>
      <c r="E1203" s="431"/>
      <c r="F1203" s="432"/>
      <c r="G1203" s="236" t="s">
        <v>1624</v>
      </c>
      <c r="H1203" s="236">
        <f>SUM(H1157:H1202)</f>
        <v>0</v>
      </c>
      <c r="I1203" s="24" t="str">
        <f t="shared" ca="1" si="258"/>
        <v>LOCKED</v>
      </c>
      <c r="J1203" s="15" t="str">
        <f t="shared" si="263"/>
        <v>REHABILITATION: PORTAGE AVENUE ALLEY - THOMPSON DRIVE TO WALLASEY STREET</v>
      </c>
      <c r="K1203" s="16" t="e">
        <f>MATCH(J1203,'Pay Items'!$K$1:$K$647,0)</f>
        <v>#N/A</v>
      </c>
      <c r="L1203" s="17" t="str">
        <f t="shared" ca="1" si="259"/>
        <v>G</v>
      </c>
      <c r="M1203" s="17" t="str">
        <f t="shared" ca="1" si="260"/>
        <v>C2</v>
      </c>
      <c r="N1203" s="17" t="str">
        <f t="shared" ca="1" si="261"/>
        <v>C2</v>
      </c>
    </row>
    <row r="1204" spans="1:14" s="188" customFormat="1" ht="39.950000000000003" customHeight="1" thickTop="1" x14ac:dyDescent="0.2">
      <c r="A1204" s="185"/>
      <c r="B1204" s="186" t="s">
        <v>2002</v>
      </c>
      <c r="C1204" s="416" t="s">
        <v>2003</v>
      </c>
      <c r="D1204" s="417"/>
      <c r="E1204" s="417"/>
      <c r="F1204" s="418"/>
      <c r="G1204" s="185"/>
      <c r="H1204" s="187"/>
      <c r="I1204" s="24" t="str">
        <f t="shared" ca="1" si="258"/>
        <v>LOCKED</v>
      </c>
      <c r="J1204" s="15" t="str">
        <f t="shared" si="263"/>
        <v>REHABILITATION: PORTAGE AVENUE ALLEY - WALLASEY STREET TO ALDINE STREET</v>
      </c>
      <c r="K1204" s="16" t="e">
        <f>MATCH(J1204,'Pay Items'!$K$1:$K$647,0)</f>
        <v>#N/A</v>
      </c>
      <c r="L1204" s="17" t="str">
        <f t="shared" ca="1" si="259"/>
        <v>G</v>
      </c>
      <c r="M1204" s="17" t="str">
        <f t="shared" ca="1" si="260"/>
        <v>C2</v>
      </c>
      <c r="N1204" s="17" t="str">
        <f t="shared" ca="1" si="261"/>
        <v>C2</v>
      </c>
    </row>
    <row r="1205" spans="1:14" s="188" customFormat="1" ht="30.2" customHeight="1" x14ac:dyDescent="0.2">
      <c r="A1205" s="182"/>
      <c r="B1205" s="189"/>
      <c r="C1205" s="190" t="s">
        <v>196</v>
      </c>
      <c r="D1205" s="191"/>
      <c r="E1205" s="192" t="s">
        <v>173</v>
      </c>
      <c r="F1205" s="192" t="s">
        <v>173</v>
      </c>
      <c r="G1205" s="193" t="s">
        <v>173</v>
      </c>
      <c r="H1205" s="193"/>
      <c r="I1205" s="24" t="str">
        <f t="shared" ca="1" si="258"/>
        <v>LOCKED</v>
      </c>
      <c r="J1205" s="15" t="str">
        <f t="shared" si="263"/>
        <v>EARTH AND BASE WORKS</v>
      </c>
      <c r="K1205" s="16">
        <f>MATCH(J1205,'Pay Items'!$K$1:$K$647,0)</f>
        <v>3</v>
      </c>
      <c r="L1205" s="17" t="str">
        <f t="shared" ca="1" si="259"/>
        <v>G</v>
      </c>
      <c r="M1205" s="17" t="str">
        <f t="shared" ca="1" si="260"/>
        <v>C2</v>
      </c>
      <c r="N1205" s="17" t="str">
        <f t="shared" ca="1" si="261"/>
        <v>C2</v>
      </c>
    </row>
    <row r="1206" spans="1:14" s="188" customFormat="1" ht="30.2" customHeight="1" x14ac:dyDescent="0.2">
      <c r="A1206" s="194" t="s">
        <v>426</v>
      </c>
      <c r="B1206" s="195" t="s">
        <v>2004</v>
      </c>
      <c r="C1206" s="196" t="s">
        <v>104</v>
      </c>
      <c r="D1206" s="197" t="s">
        <v>1273</v>
      </c>
      <c r="E1206" s="198" t="s">
        <v>179</v>
      </c>
      <c r="F1206" s="199">
        <v>15</v>
      </c>
      <c r="G1206" s="200"/>
      <c r="H1206" s="201">
        <f t="shared" ref="H1206" si="271">ROUND(G1206*F1206,2)</f>
        <v>0</v>
      </c>
      <c r="I1206" s="24" t="str">
        <f t="shared" ca="1" si="258"/>
        <v/>
      </c>
      <c r="J1206" s="15" t="str">
        <f t="shared" si="263"/>
        <v>A003ExcavationCW 3110-R22m³</v>
      </c>
      <c r="K1206" s="16">
        <f>MATCH(J1206,'Pay Items'!$K$1:$K$647,0)</f>
        <v>6</v>
      </c>
      <c r="L1206" s="17" t="str">
        <f t="shared" ca="1" si="259"/>
        <v>F0</v>
      </c>
      <c r="M1206" s="17" t="str">
        <f t="shared" ca="1" si="260"/>
        <v>C2</v>
      </c>
      <c r="N1206" s="17" t="str">
        <f t="shared" ca="1" si="261"/>
        <v>C2</v>
      </c>
    </row>
    <row r="1207" spans="1:14" s="188" customFormat="1" ht="39.950000000000003" customHeight="1" x14ac:dyDescent="0.2">
      <c r="A1207" s="202" t="s">
        <v>250</v>
      </c>
      <c r="B1207" s="195" t="s">
        <v>2005</v>
      </c>
      <c r="C1207" s="196" t="s">
        <v>307</v>
      </c>
      <c r="D1207" s="197" t="s">
        <v>1273</v>
      </c>
      <c r="E1207" s="198"/>
      <c r="F1207" s="192" t="s">
        <v>173</v>
      </c>
      <c r="G1207" s="193"/>
      <c r="H1207" s="193"/>
      <c r="I1207" s="24" t="str">
        <f t="shared" ca="1" si="258"/>
        <v>LOCKED</v>
      </c>
      <c r="J1207" s="15" t="str">
        <f t="shared" si="263"/>
        <v>A010Supplying and Placing Base Course MaterialCW 3110-R22</v>
      </c>
      <c r="K1207" s="16">
        <f>MATCH(J1207,'Pay Items'!$K$1:$K$647,0)</f>
        <v>27</v>
      </c>
      <c r="L1207" s="17" t="str">
        <f t="shared" ca="1" si="259"/>
        <v>G</v>
      </c>
      <c r="M1207" s="17" t="str">
        <f t="shared" ca="1" si="260"/>
        <v>C2</v>
      </c>
      <c r="N1207" s="17" t="str">
        <f t="shared" ca="1" si="261"/>
        <v>C2</v>
      </c>
    </row>
    <row r="1208" spans="1:14" s="188" customFormat="1" ht="39.950000000000003" customHeight="1" x14ac:dyDescent="0.2">
      <c r="A1208" s="202" t="s">
        <v>1091</v>
      </c>
      <c r="B1208" s="203" t="s">
        <v>338</v>
      </c>
      <c r="C1208" s="196" t="s">
        <v>1092</v>
      </c>
      <c r="D1208" s="197" t="s">
        <v>173</v>
      </c>
      <c r="E1208" s="198" t="s">
        <v>179</v>
      </c>
      <c r="F1208" s="199">
        <v>5</v>
      </c>
      <c r="G1208" s="200"/>
      <c r="H1208" s="201">
        <f t="shared" ref="H1208:H1210" si="272">ROUND(G1208*F1208,2)</f>
        <v>0</v>
      </c>
      <c r="I1208" s="24" t="str">
        <f t="shared" ca="1" si="258"/>
        <v/>
      </c>
      <c r="J1208" s="15" t="str">
        <f t="shared" si="263"/>
        <v>A010A1Base Course Material - Granular A Limestonem³</v>
      </c>
      <c r="K1208" s="16">
        <f>MATCH(J1208,'Pay Items'!$K$1:$K$647,0)</f>
        <v>28</v>
      </c>
      <c r="L1208" s="17" t="str">
        <f t="shared" ca="1" si="259"/>
        <v>F0</v>
      </c>
      <c r="M1208" s="17" t="str">
        <f t="shared" ca="1" si="260"/>
        <v>C2</v>
      </c>
      <c r="N1208" s="17" t="str">
        <f t="shared" ca="1" si="261"/>
        <v>C2</v>
      </c>
    </row>
    <row r="1209" spans="1:14" s="188" customFormat="1" ht="39.950000000000003" customHeight="1" x14ac:dyDescent="0.2">
      <c r="A1209" s="202" t="s">
        <v>1101</v>
      </c>
      <c r="B1209" s="203" t="s">
        <v>339</v>
      </c>
      <c r="C1209" s="196" t="s">
        <v>1102</v>
      </c>
      <c r="D1209" s="197" t="s">
        <v>173</v>
      </c>
      <c r="E1209" s="198" t="s">
        <v>179</v>
      </c>
      <c r="F1209" s="199">
        <v>10</v>
      </c>
      <c r="G1209" s="200"/>
      <c r="H1209" s="201">
        <f t="shared" si="272"/>
        <v>0</v>
      </c>
      <c r="I1209" s="24" t="str">
        <f t="shared" ca="1" si="258"/>
        <v/>
      </c>
      <c r="J1209" s="15" t="str">
        <f t="shared" si="263"/>
        <v>A010C2Base Course Material - Granular C Recycled Concretem³</v>
      </c>
      <c r="K1209" s="16">
        <f>MATCH(J1209,'Pay Items'!$K$1:$K$647,0)</f>
        <v>34</v>
      </c>
      <c r="L1209" s="17" t="str">
        <f t="shared" ca="1" si="259"/>
        <v>F0</v>
      </c>
      <c r="M1209" s="17" t="str">
        <f t="shared" ca="1" si="260"/>
        <v>C2</v>
      </c>
      <c r="N1209" s="17" t="str">
        <f t="shared" ca="1" si="261"/>
        <v>C2</v>
      </c>
    </row>
    <row r="1210" spans="1:14" s="188" customFormat="1" ht="30.2" customHeight="1" x14ac:dyDescent="0.2">
      <c r="A1210" s="194" t="s">
        <v>252</v>
      </c>
      <c r="B1210" s="195" t="s">
        <v>2006</v>
      </c>
      <c r="C1210" s="196" t="s">
        <v>108</v>
      </c>
      <c r="D1210" s="197" t="s">
        <v>1273</v>
      </c>
      <c r="E1210" s="198" t="s">
        <v>178</v>
      </c>
      <c r="F1210" s="199">
        <v>40</v>
      </c>
      <c r="G1210" s="200"/>
      <c r="H1210" s="201">
        <f t="shared" si="272"/>
        <v>0</v>
      </c>
      <c r="I1210" s="24" t="str">
        <f t="shared" ca="1" si="258"/>
        <v/>
      </c>
      <c r="J1210" s="15" t="str">
        <f t="shared" si="263"/>
        <v>A012Grading of BoulevardsCW 3110-R22m²</v>
      </c>
      <c r="K1210" s="16">
        <f>MATCH(J1210,'Pay Items'!$K$1:$K$647,0)</f>
        <v>37</v>
      </c>
      <c r="L1210" s="17" t="str">
        <f t="shared" ca="1" si="259"/>
        <v>F0</v>
      </c>
      <c r="M1210" s="17" t="str">
        <f t="shared" ca="1" si="260"/>
        <v>C2</v>
      </c>
      <c r="N1210" s="17" t="str">
        <f t="shared" ca="1" si="261"/>
        <v>C2</v>
      </c>
    </row>
    <row r="1211" spans="1:14" s="188" customFormat="1" ht="30.2" customHeight="1" x14ac:dyDescent="0.2">
      <c r="A1211" s="182"/>
      <c r="B1211" s="205"/>
      <c r="C1211" s="206" t="s">
        <v>1612</v>
      </c>
      <c r="D1211" s="207"/>
      <c r="E1211" s="208"/>
      <c r="F1211" s="192" t="s">
        <v>173</v>
      </c>
      <c r="G1211" s="193"/>
      <c r="H1211" s="193"/>
      <c r="I1211" s="24" t="str">
        <f t="shared" ca="1" si="258"/>
        <v>LOCKED</v>
      </c>
      <c r="J1211" s="15" t="str">
        <f t="shared" si="263"/>
        <v>ROADWORKS - REMOVALS/RENEWALS</v>
      </c>
      <c r="K1211" s="16" t="e">
        <f>MATCH(J1211,'Pay Items'!$K$1:$K$647,0)</f>
        <v>#N/A</v>
      </c>
      <c r="L1211" s="17" t="str">
        <f t="shared" ca="1" si="259"/>
        <v>G</v>
      </c>
      <c r="M1211" s="17" t="str">
        <f t="shared" ca="1" si="260"/>
        <v>C2</v>
      </c>
      <c r="N1211" s="17" t="str">
        <f t="shared" ca="1" si="261"/>
        <v>C2</v>
      </c>
    </row>
    <row r="1212" spans="1:14" s="188" customFormat="1" ht="30.2" customHeight="1" x14ac:dyDescent="0.2">
      <c r="A1212" s="209" t="s">
        <v>359</v>
      </c>
      <c r="B1212" s="195" t="s">
        <v>2007</v>
      </c>
      <c r="C1212" s="196" t="s">
        <v>304</v>
      </c>
      <c r="D1212" s="197" t="s">
        <v>1273</v>
      </c>
      <c r="E1212" s="198"/>
      <c r="F1212" s="192" t="s">
        <v>173</v>
      </c>
      <c r="G1212" s="193"/>
      <c r="H1212" s="193"/>
      <c r="I1212" s="24" t="str">
        <f t="shared" ca="1" si="258"/>
        <v>LOCKED</v>
      </c>
      <c r="J1212" s="15" t="str">
        <f t="shared" si="263"/>
        <v>B001Pavement RemovalCW 3110-R22</v>
      </c>
      <c r="K1212" s="16">
        <f>MATCH(J1212,'Pay Items'!$K$1:$K$647,0)</f>
        <v>69</v>
      </c>
      <c r="L1212" s="17" t="str">
        <f t="shared" ca="1" si="259"/>
        <v>G</v>
      </c>
      <c r="M1212" s="17" t="str">
        <f t="shared" ca="1" si="260"/>
        <v>C2</v>
      </c>
      <c r="N1212" s="17" t="str">
        <f t="shared" ca="1" si="261"/>
        <v>C2</v>
      </c>
    </row>
    <row r="1213" spans="1:14" s="188" customFormat="1" ht="30.2" customHeight="1" x14ac:dyDescent="0.2">
      <c r="A1213" s="209" t="s">
        <v>262</v>
      </c>
      <c r="B1213" s="203" t="s">
        <v>338</v>
      </c>
      <c r="C1213" s="196" t="s">
        <v>306</v>
      </c>
      <c r="D1213" s="197" t="s">
        <v>173</v>
      </c>
      <c r="E1213" s="198" t="s">
        <v>178</v>
      </c>
      <c r="F1213" s="199">
        <v>430</v>
      </c>
      <c r="G1213" s="200"/>
      <c r="H1213" s="201">
        <f>ROUND(G1213*F1213,2)</f>
        <v>0</v>
      </c>
      <c r="I1213" s="24" t="str">
        <f t="shared" ca="1" si="258"/>
        <v/>
      </c>
      <c r="J1213" s="15" t="str">
        <f t="shared" si="263"/>
        <v>B003Asphalt Pavementm²</v>
      </c>
      <c r="K1213" s="16">
        <f>MATCH(J1213,'Pay Items'!$K$1:$K$647,0)</f>
        <v>71</v>
      </c>
      <c r="L1213" s="17" t="str">
        <f t="shared" ca="1" si="259"/>
        <v>F0</v>
      </c>
      <c r="M1213" s="17" t="str">
        <f t="shared" ca="1" si="260"/>
        <v>C2</v>
      </c>
      <c r="N1213" s="17" t="str">
        <f t="shared" ca="1" si="261"/>
        <v>C2</v>
      </c>
    </row>
    <row r="1214" spans="1:14" s="188" customFormat="1" ht="30.2" customHeight="1" x14ac:dyDescent="0.2">
      <c r="A1214" s="209" t="s">
        <v>263</v>
      </c>
      <c r="B1214" s="195" t="s">
        <v>2008</v>
      </c>
      <c r="C1214" s="196" t="s">
        <v>448</v>
      </c>
      <c r="D1214" s="197" t="s">
        <v>1617</v>
      </c>
      <c r="E1214" s="198"/>
      <c r="F1214" s="192" t="s">
        <v>173</v>
      </c>
      <c r="G1214" s="193"/>
      <c r="H1214" s="193"/>
      <c r="I1214" s="24" t="str">
        <f t="shared" ca="1" si="258"/>
        <v>LOCKED</v>
      </c>
      <c r="J1214" s="15" t="str">
        <f t="shared" si="263"/>
        <v>B004Slab ReplacementCW 3230-R8, E10</v>
      </c>
      <c r="K1214" s="16" t="e">
        <f>MATCH(J1214,'Pay Items'!$K$1:$K$647,0)</f>
        <v>#N/A</v>
      </c>
      <c r="L1214" s="17" t="str">
        <f t="shared" ca="1" si="259"/>
        <v>G</v>
      </c>
      <c r="M1214" s="17" t="str">
        <f t="shared" ca="1" si="260"/>
        <v>C2</v>
      </c>
      <c r="N1214" s="17" t="str">
        <f t="shared" ca="1" si="261"/>
        <v>C2</v>
      </c>
    </row>
    <row r="1215" spans="1:14" s="188" customFormat="1" ht="39.950000000000003" customHeight="1" x14ac:dyDescent="0.2">
      <c r="A1215" s="209" t="s">
        <v>270</v>
      </c>
      <c r="B1215" s="203" t="s">
        <v>338</v>
      </c>
      <c r="C1215" s="196" t="s">
        <v>1613</v>
      </c>
      <c r="D1215" s="197" t="s">
        <v>173</v>
      </c>
      <c r="E1215" s="198" t="s">
        <v>178</v>
      </c>
      <c r="F1215" s="199">
        <v>30</v>
      </c>
      <c r="G1215" s="200"/>
      <c r="H1215" s="201">
        <f>ROUND(G1215*F1215,2)</f>
        <v>0</v>
      </c>
      <c r="I1215" s="24" t="str">
        <f t="shared" ca="1" si="258"/>
        <v/>
      </c>
      <c r="J1215" s="15" t="str">
        <f t="shared" si="263"/>
        <v>B014150 mm Type 2 Concrete Pavement (Reinforced)m²</v>
      </c>
      <c r="K1215" s="16" t="e">
        <f>MATCH(J1215,'Pay Items'!$K$1:$K$647,0)</f>
        <v>#N/A</v>
      </c>
      <c r="L1215" s="17" t="str">
        <f t="shared" ca="1" si="259"/>
        <v>F0</v>
      </c>
      <c r="M1215" s="17" t="str">
        <f t="shared" ca="1" si="260"/>
        <v>C2</v>
      </c>
      <c r="N1215" s="17" t="str">
        <f t="shared" ca="1" si="261"/>
        <v>C2</v>
      </c>
    </row>
    <row r="1216" spans="1:14" s="188" customFormat="1" ht="30.2" customHeight="1" x14ac:dyDescent="0.2">
      <c r="A1216" s="209" t="s">
        <v>272</v>
      </c>
      <c r="B1216" s="195" t="s">
        <v>2009</v>
      </c>
      <c r="C1216" s="196" t="s">
        <v>449</v>
      </c>
      <c r="D1216" s="197" t="s">
        <v>2154</v>
      </c>
      <c r="E1216" s="198"/>
      <c r="F1216" s="192" t="s">
        <v>173</v>
      </c>
      <c r="G1216" s="193"/>
      <c r="H1216" s="193"/>
      <c r="I1216" s="24" t="str">
        <f t="shared" ca="1" si="258"/>
        <v>LOCKED</v>
      </c>
      <c r="J1216" s="15" t="str">
        <f t="shared" si="263"/>
        <v>B017Partial Slab PatchesCW 3230-R8, E15</v>
      </c>
      <c r="K1216" s="16" t="e">
        <f>MATCH(J1216,'Pay Items'!$K$1:$K$647,0)</f>
        <v>#N/A</v>
      </c>
      <c r="L1216" s="17" t="str">
        <f t="shared" ca="1" si="259"/>
        <v>G</v>
      </c>
      <c r="M1216" s="17" t="str">
        <f t="shared" ca="1" si="260"/>
        <v>C2</v>
      </c>
      <c r="N1216" s="17" t="str">
        <f t="shared" ca="1" si="261"/>
        <v>C2</v>
      </c>
    </row>
    <row r="1217" spans="1:14" s="188" customFormat="1" ht="39.950000000000003" customHeight="1" x14ac:dyDescent="0.2">
      <c r="A1217" s="209" t="s">
        <v>285</v>
      </c>
      <c r="B1217" s="203" t="s">
        <v>338</v>
      </c>
      <c r="C1217" s="196" t="s">
        <v>1614</v>
      </c>
      <c r="D1217" s="197" t="s">
        <v>173</v>
      </c>
      <c r="E1217" s="198" t="s">
        <v>178</v>
      </c>
      <c r="F1217" s="199">
        <v>5</v>
      </c>
      <c r="G1217" s="200"/>
      <c r="H1217" s="201">
        <f t="shared" ref="H1217:H1219" si="273">ROUND(G1217*F1217,2)</f>
        <v>0</v>
      </c>
      <c r="I1217" s="24" t="str">
        <f t="shared" ca="1" si="258"/>
        <v/>
      </c>
      <c r="J1217" s="15" t="str">
        <f t="shared" si="263"/>
        <v>B030150 mm Type 2 Concrete Pavement (Type A)m²</v>
      </c>
      <c r="K1217" s="16" t="e">
        <f>MATCH(J1217,'Pay Items'!$K$1:$K$647,0)</f>
        <v>#N/A</v>
      </c>
      <c r="L1217" s="17" t="str">
        <f t="shared" ca="1" si="259"/>
        <v>F0</v>
      </c>
      <c r="M1217" s="17" t="str">
        <f t="shared" ca="1" si="260"/>
        <v>C2</v>
      </c>
      <c r="N1217" s="17" t="str">
        <f t="shared" ca="1" si="261"/>
        <v>C2</v>
      </c>
    </row>
    <row r="1218" spans="1:14" s="188" customFormat="1" ht="39.950000000000003" customHeight="1" x14ac:dyDescent="0.2">
      <c r="A1218" s="209" t="s">
        <v>286</v>
      </c>
      <c r="B1218" s="203" t="s">
        <v>339</v>
      </c>
      <c r="C1218" s="196" t="s">
        <v>1615</v>
      </c>
      <c r="D1218" s="197" t="s">
        <v>173</v>
      </c>
      <c r="E1218" s="198" t="s">
        <v>178</v>
      </c>
      <c r="F1218" s="199">
        <v>5</v>
      </c>
      <c r="G1218" s="200"/>
      <c r="H1218" s="201">
        <f t="shared" si="273"/>
        <v>0</v>
      </c>
      <c r="I1218" s="24" t="str">
        <f t="shared" ca="1" si="258"/>
        <v/>
      </c>
      <c r="J1218" s="15" t="str">
        <f t="shared" si="263"/>
        <v>B031150 mm Type 2 Concrete Pavement (Type B)m²</v>
      </c>
      <c r="K1218" s="16" t="e">
        <f>MATCH(J1218,'Pay Items'!$K$1:$K$647,0)</f>
        <v>#N/A</v>
      </c>
      <c r="L1218" s="17" t="str">
        <f t="shared" ca="1" si="259"/>
        <v>F0</v>
      </c>
      <c r="M1218" s="17" t="str">
        <f t="shared" ca="1" si="260"/>
        <v>C2</v>
      </c>
      <c r="N1218" s="17" t="str">
        <f t="shared" ca="1" si="261"/>
        <v>C2</v>
      </c>
    </row>
    <row r="1219" spans="1:14" s="188" customFormat="1" ht="39.950000000000003" customHeight="1" x14ac:dyDescent="0.2">
      <c r="A1219" s="209" t="s">
        <v>288</v>
      </c>
      <c r="B1219" s="203" t="s">
        <v>340</v>
      </c>
      <c r="C1219" s="196" t="s">
        <v>1616</v>
      </c>
      <c r="D1219" s="197" t="s">
        <v>173</v>
      </c>
      <c r="E1219" s="198" t="s">
        <v>178</v>
      </c>
      <c r="F1219" s="199">
        <v>30</v>
      </c>
      <c r="G1219" s="200"/>
      <c r="H1219" s="201">
        <f t="shared" si="273"/>
        <v>0</v>
      </c>
      <c r="I1219" s="24" t="str">
        <f t="shared" ca="1" si="258"/>
        <v/>
      </c>
      <c r="J1219" s="15" t="str">
        <f t="shared" si="263"/>
        <v>B033150 mm Type 2 Concrete Pavement (Type D)m²</v>
      </c>
      <c r="K1219" s="16" t="e">
        <f>MATCH(J1219,'Pay Items'!$K$1:$K$647,0)</f>
        <v>#N/A</v>
      </c>
      <c r="L1219" s="17" t="str">
        <f t="shared" ca="1" si="259"/>
        <v>F0</v>
      </c>
      <c r="M1219" s="17" t="str">
        <f t="shared" ca="1" si="260"/>
        <v>C2</v>
      </c>
      <c r="N1219" s="17" t="str">
        <f t="shared" ca="1" si="261"/>
        <v>C2</v>
      </c>
    </row>
    <row r="1220" spans="1:14" s="188" customFormat="1" ht="39.950000000000003" customHeight="1" x14ac:dyDescent="0.2">
      <c r="A1220" s="209" t="s">
        <v>748</v>
      </c>
      <c r="B1220" s="195" t="s">
        <v>2010</v>
      </c>
      <c r="C1220" s="196" t="s">
        <v>561</v>
      </c>
      <c r="D1220" s="197" t="s">
        <v>1617</v>
      </c>
      <c r="E1220" s="198"/>
      <c r="F1220" s="192" t="s">
        <v>173</v>
      </c>
      <c r="G1220" s="193"/>
      <c r="H1220" s="193"/>
      <c r="I1220" s="24" t="str">
        <f t="shared" ca="1" si="258"/>
        <v>LOCKED</v>
      </c>
      <c r="J1220" s="15" t="str">
        <f t="shared" si="263"/>
        <v>B064-72Slab Replacement - Early Opening (72 hour)CW 3230-R8, E10</v>
      </c>
      <c r="K1220" s="16" t="e">
        <f>MATCH(J1220,'Pay Items'!$K$1:$K$647,0)</f>
        <v>#N/A</v>
      </c>
      <c r="L1220" s="17" t="str">
        <f t="shared" ca="1" si="259"/>
        <v>G</v>
      </c>
      <c r="M1220" s="17" t="str">
        <f t="shared" ca="1" si="260"/>
        <v>C2</v>
      </c>
      <c r="N1220" s="17" t="str">
        <f t="shared" ca="1" si="261"/>
        <v>C2</v>
      </c>
    </row>
    <row r="1221" spans="1:14" s="188" customFormat="1" ht="39.950000000000003" customHeight="1" x14ac:dyDescent="0.2">
      <c r="A1221" s="209" t="s">
        <v>755</v>
      </c>
      <c r="B1221" s="203" t="s">
        <v>338</v>
      </c>
      <c r="C1221" s="196" t="s">
        <v>1544</v>
      </c>
      <c r="D1221" s="197" t="s">
        <v>173</v>
      </c>
      <c r="E1221" s="198" t="s">
        <v>178</v>
      </c>
      <c r="F1221" s="199">
        <v>10</v>
      </c>
      <c r="G1221" s="200"/>
      <c r="H1221" s="201">
        <f>ROUND(G1221*F1221,2)</f>
        <v>0</v>
      </c>
      <c r="I1221" s="24" t="str">
        <f t="shared" ca="1" si="258"/>
        <v/>
      </c>
      <c r="J1221" s="15" t="str">
        <f t="shared" si="263"/>
        <v>B074-72150 mm Type 4 Concrete Pavement (Reinforced)m²</v>
      </c>
      <c r="K1221" s="16">
        <f>MATCH(J1221,'Pay Items'!$K$1:$K$647,0)</f>
        <v>131</v>
      </c>
      <c r="L1221" s="17" t="str">
        <f t="shared" ca="1" si="259"/>
        <v>F0</v>
      </c>
      <c r="M1221" s="17" t="str">
        <f t="shared" ca="1" si="260"/>
        <v>C2</v>
      </c>
      <c r="N1221" s="17" t="str">
        <f t="shared" ca="1" si="261"/>
        <v>C2</v>
      </c>
    </row>
    <row r="1222" spans="1:14" s="188" customFormat="1" ht="39.950000000000003" customHeight="1" x14ac:dyDescent="0.2">
      <c r="A1222" s="209" t="s">
        <v>757</v>
      </c>
      <c r="B1222" s="210" t="s">
        <v>2011</v>
      </c>
      <c r="C1222" s="196" t="s">
        <v>452</v>
      </c>
      <c r="D1222" s="197" t="s">
        <v>2155</v>
      </c>
      <c r="E1222" s="198"/>
      <c r="F1222" s="192" t="s">
        <v>173</v>
      </c>
      <c r="G1222" s="193"/>
      <c r="H1222" s="193"/>
      <c r="I1222" s="24" t="str">
        <f t="shared" ref="I1222:I1285" ca="1" si="274">IF(CELL("protect",$G1222)=1, "LOCKED", "")</f>
        <v>LOCKED</v>
      </c>
      <c r="J1222" s="15" t="str">
        <f t="shared" si="263"/>
        <v>B077-72Partial Slab Patches - Early Opening (72 hour)CW 3230-R8, E15</v>
      </c>
      <c r="K1222" s="16" t="e">
        <f>MATCH(J1222,'Pay Items'!$K$1:$K$647,0)</f>
        <v>#N/A</v>
      </c>
      <c r="L1222" s="17" t="str">
        <f t="shared" ref="L1222:L1285" ca="1" si="275">CELL("format",$F1222)</f>
        <v>G</v>
      </c>
      <c r="M1222" s="17" t="str">
        <f t="shared" ref="M1222:M1285" ca="1" si="276">CELL("format",$G1222)</f>
        <v>C2</v>
      </c>
      <c r="N1222" s="17" t="str">
        <f t="shared" ref="N1222:N1285" ca="1" si="277">CELL("format",$H1222)</f>
        <v>C2</v>
      </c>
    </row>
    <row r="1223" spans="1:14" s="188" customFormat="1" ht="39.950000000000003" customHeight="1" x14ac:dyDescent="0.2">
      <c r="A1223" s="209" t="s">
        <v>770</v>
      </c>
      <c r="B1223" s="203" t="s">
        <v>338</v>
      </c>
      <c r="C1223" s="196" t="s">
        <v>1558</v>
      </c>
      <c r="D1223" s="197" t="s">
        <v>173</v>
      </c>
      <c r="E1223" s="198" t="s">
        <v>178</v>
      </c>
      <c r="F1223" s="199">
        <v>5</v>
      </c>
      <c r="G1223" s="200"/>
      <c r="H1223" s="201">
        <f t="shared" ref="H1223:H1225" si="278">ROUND(G1223*F1223,2)</f>
        <v>0</v>
      </c>
      <c r="I1223" s="24" t="str">
        <f t="shared" ca="1" si="274"/>
        <v/>
      </c>
      <c r="J1223" s="15" t="str">
        <f t="shared" ref="J1223:J1286" si="279">CLEAN(CONCATENATE(TRIM($A1223),TRIM($C1223),IF(LEFT($D1223)&lt;&gt;"E",TRIM($D1223),),TRIM($E1223)))</f>
        <v>B090-72150 mm Type 4 Concrete Pavement (Type A)m²</v>
      </c>
      <c r="K1223" s="16">
        <f>MATCH(J1223,'Pay Items'!$K$1:$K$647,0)</f>
        <v>146</v>
      </c>
      <c r="L1223" s="17" t="str">
        <f t="shared" ca="1" si="275"/>
        <v>F0</v>
      </c>
      <c r="M1223" s="17" t="str">
        <f t="shared" ca="1" si="276"/>
        <v>C2</v>
      </c>
      <c r="N1223" s="17" t="str">
        <f t="shared" ca="1" si="277"/>
        <v>C2</v>
      </c>
    </row>
    <row r="1224" spans="1:14" s="188" customFormat="1" ht="39.950000000000003" customHeight="1" x14ac:dyDescent="0.2">
      <c r="A1224" s="209" t="s">
        <v>771</v>
      </c>
      <c r="B1224" s="203" t="s">
        <v>339</v>
      </c>
      <c r="C1224" s="196" t="s">
        <v>1559</v>
      </c>
      <c r="D1224" s="197" t="s">
        <v>173</v>
      </c>
      <c r="E1224" s="198" t="s">
        <v>178</v>
      </c>
      <c r="F1224" s="199">
        <v>5</v>
      </c>
      <c r="G1224" s="200"/>
      <c r="H1224" s="201">
        <f t="shared" si="278"/>
        <v>0</v>
      </c>
      <c r="I1224" s="24" t="str">
        <f t="shared" ca="1" si="274"/>
        <v/>
      </c>
      <c r="J1224" s="15" t="str">
        <f t="shared" si="279"/>
        <v>B091-72150 mm Type 4 Concrete Pavement (Type B)m²</v>
      </c>
      <c r="K1224" s="16">
        <f>MATCH(J1224,'Pay Items'!$K$1:$K$647,0)</f>
        <v>147</v>
      </c>
      <c r="L1224" s="17" t="str">
        <f t="shared" ca="1" si="275"/>
        <v>F0</v>
      </c>
      <c r="M1224" s="17" t="str">
        <f t="shared" ca="1" si="276"/>
        <v>C2</v>
      </c>
      <c r="N1224" s="17" t="str">
        <f t="shared" ca="1" si="277"/>
        <v>C2</v>
      </c>
    </row>
    <row r="1225" spans="1:14" s="188" customFormat="1" ht="39.950000000000003" customHeight="1" x14ac:dyDescent="0.2">
      <c r="A1225" s="209" t="s">
        <v>773</v>
      </c>
      <c r="B1225" s="203" t="s">
        <v>340</v>
      </c>
      <c r="C1225" s="196" t="s">
        <v>1561</v>
      </c>
      <c r="D1225" s="197" t="s">
        <v>173</v>
      </c>
      <c r="E1225" s="198" t="s">
        <v>178</v>
      </c>
      <c r="F1225" s="199">
        <v>20</v>
      </c>
      <c r="G1225" s="200"/>
      <c r="H1225" s="201">
        <f t="shared" si="278"/>
        <v>0</v>
      </c>
      <c r="I1225" s="24" t="str">
        <f t="shared" ca="1" si="274"/>
        <v/>
      </c>
      <c r="J1225" s="15" t="str">
        <f t="shared" si="279"/>
        <v>B093-72150 mm Type 4 Concrete Pavement (Type D)m²</v>
      </c>
      <c r="K1225" s="16">
        <f>MATCH(J1225,'Pay Items'!$K$1:$K$647,0)</f>
        <v>149</v>
      </c>
      <c r="L1225" s="17" t="str">
        <f t="shared" ca="1" si="275"/>
        <v>F0</v>
      </c>
      <c r="M1225" s="17" t="str">
        <f t="shared" ca="1" si="276"/>
        <v>C2</v>
      </c>
      <c r="N1225" s="17" t="str">
        <f t="shared" ca="1" si="277"/>
        <v>C2</v>
      </c>
    </row>
    <row r="1226" spans="1:14" s="188" customFormat="1" ht="30.2" customHeight="1" x14ac:dyDescent="0.2">
      <c r="A1226" s="209" t="s">
        <v>289</v>
      </c>
      <c r="B1226" s="195" t="s">
        <v>2012</v>
      </c>
      <c r="C1226" s="196" t="s">
        <v>161</v>
      </c>
      <c r="D1226" s="197" t="s">
        <v>903</v>
      </c>
      <c r="E1226" s="198"/>
      <c r="F1226" s="192" t="s">
        <v>173</v>
      </c>
      <c r="G1226" s="193"/>
      <c r="H1226" s="193"/>
      <c r="I1226" s="24" t="str">
        <f t="shared" ca="1" si="274"/>
        <v>LOCKED</v>
      </c>
      <c r="J1226" s="15" t="str">
        <f t="shared" si="279"/>
        <v>B094Drilled DowelsCW 3230-R8</v>
      </c>
      <c r="K1226" s="16">
        <f>MATCH(J1226,'Pay Items'!$K$1:$K$647,0)</f>
        <v>152</v>
      </c>
      <c r="L1226" s="17" t="str">
        <f t="shared" ca="1" si="275"/>
        <v>G</v>
      </c>
      <c r="M1226" s="17" t="str">
        <f t="shared" ca="1" si="276"/>
        <v>C2</v>
      </c>
      <c r="N1226" s="17" t="str">
        <f t="shared" ca="1" si="277"/>
        <v>C2</v>
      </c>
    </row>
    <row r="1227" spans="1:14" s="188" customFormat="1" ht="30.2" customHeight="1" x14ac:dyDescent="0.2">
      <c r="A1227" s="209" t="s">
        <v>290</v>
      </c>
      <c r="B1227" s="203" t="s">
        <v>338</v>
      </c>
      <c r="C1227" s="196" t="s">
        <v>189</v>
      </c>
      <c r="D1227" s="197" t="s">
        <v>173</v>
      </c>
      <c r="E1227" s="198" t="s">
        <v>181</v>
      </c>
      <c r="F1227" s="199">
        <v>70</v>
      </c>
      <c r="G1227" s="200"/>
      <c r="H1227" s="201">
        <f>ROUND(G1227*F1227,2)</f>
        <v>0</v>
      </c>
      <c r="I1227" s="24" t="str">
        <f t="shared" ca="1" si="274"/>
        <v/>
      </c>
      <c r="J1227" s="15" t="str">
        <f t="shared" si="279"/>
        <v>B09519.1 mm Diametereach</v>
      </c>
      <c r="K1227" s="16">
        <f>MATCH(J1227,'Pay Items'!$K$1:$K$647,0)</f>
        <v>153</v>
      </c>
      <c r="L1227" s="17" t="str">
        <f t="shared" ca="1" si="275"/>
        <v>F0</v>
      </c>
      <c r="M1227" s="17" t="str">
        <f t="shared" ca="1" si="276"/>
        <v>C2</v>
      </c>
      <c r="N1227" s="17" t="str">
        <f t="shared" ca="1" si="277"/>
        <v>C2</v>
      </c>
    </row>
    <row r="1228" spans="1:14" s="188" customFormat="1" ht="30.2" customHeight="1" x14ac:dyDescent="0.2">
      <c r="A1228" s="209" t="s">
        <v>292</v>
      </c>
      <c r="B1228" s="195" t="s">
        <v>2013</v>
      </c>
      <c r="C1228" s="196" t="s">
        <v>162</v>
      </c>
      <c r="D1228" s="197" t="s">
        <v>903</v>
      </c>
      <c r="E1228" s="198"/>
      <c r="F1228" s="192" t="s">
        <v>173</v>
      </c>
      <c r="G1228" s="193"/>
      <c r="H1228" s="193"/>
      <c r="I1228" s="24" t="str">
        <f t="shared" ca="1" si="274"/>
        <v>LOCKED</v>
      </c>
      <c r="J1228" s="15" t="str">
        <f t="shared" si="279"/>
        <v>B097Drilled Tie BarsCW 3230-R8</v>
      </c>
      <c r="K1228" s="16">
        <f>MATCH(J1228,'Pay Items'!$K$1:$K$647,0)</f>
        <v>155</v>
      </c>
      <c r="L1228" s="17" t="str">
        <f t="shared" ca="1" si="275"/>
        <v>G</v>
      </c>
      <c r="M1228" s="17" t="str">
        <f t="shared" ca="1" si="276"/>
        <v>C2</v>
      </c>
      <c r="N1228" s="17" t="str">
        <f t="shared" ca="1" si="277"/>
        <v>C2</v>
      </c>
    </row>
    <row r="1229" spans="1:14" s="188" customFormat="1" ht="30.2" customHeight="1" x14ac:dyDescent="0.2">
      <c r="A1229" s="209" t="s">
        <v>293</v>
      </c>
      <c r="B1229" s="203" t="s">
        <v>338</v>
      </c>
      <c r="C1229" s="196" t="s">
        <v>187</v>
      </c>
      <c r="D1229" s="197" t="s">
        <v>173</v>
      </c>
      <c r="E1229" s="198" t="s">
        <v>181</v>
      </c>
      <c r="F1229" s="199">
        <v>200</v>
      </c>
      <c r="G1229" s="200"/>
      <c r="H1229" s="201">
        <f>ROUND(G1229*F1229,2)</f>
        <v>0</v>
      </c>
      <c r="I1229" s="24" t="str">
        <f t="shared" ca="1" si="274"/>
        <v/>
      </c>
      <c r="J1229" s="15" t="str">
        <f t="shared" si="279"/>
        <v>B09820 M Deformed Tie Bareach</v>
      </c>
      <c r="K1229" s="16">
        <f>MATCH(J1229,'Pay Items'!$K$1:$K$647,0)</f>
        <v>157</v>
      </c>
      <c r="L1229" s="17" t="str">
        <f t="shared" ca="1" si="275"/>
        <v>F0</v>
      </c>
      <c r="M1229" s="17" t="str">
        <f t="shared" ca="1" si="276"/>
        <v>C2</v>
      </c>
      <c r="N1229" s="17" t="str">
        <f t="shared" ca="1" si="277"/>
        <v>C2</v>
      </c>
    </row>
    <row r="1230" spans="1:14" s="188" customFormat="1" ht="30.2" customHeight="1" x14ac:dyDescent="0.2">
      <c r="A1230" s="209" t="s">
        <v>787</v>
      </c>
      <c r="B1230" s="195" t="s">
        <v>2014</v>
      </c>
      <c r="C1230" s="196" t="s">
        <v>323</v>
      </c>
      <c r="D1230" s="197" t="s">
        <v>1309</v>
      </c>
      <c r="E1230" s="198"/>
      <c r="F1230" s="192" t="s">
        <v>173</v>
      </c>
      <c r="G1230" s="193"/>
      <c r="H1230" s="193"/>
      <c r="I1230" s="24" t="str">
        <f t="shared" ca="1" si="274"/>
        <v>LOCKED</v>
      </c>
      <c r="J1230" s="15" t="str">
        <f t="shared" si="279"/>
        <v>B114rlMiscellaneous Concrete Slab RenewalCW 3235-R9</v>
      </c>
      <c r="K1230" s="16">
        <f>MATCH(J1230,'Pay Items'!$K$1:$K$647,0)</f>
        <v>180</v>
      </c>
      <c r="L1230" s="17" t="str">
        <f t="shared" ca="1" si="275"/>
        <v>G</v>
      </c>
      <c r="M1230" s="17" t="str">
        <f t="shared" ca="1" si="276"/>
        <v>C2</v>
      </c>
      <c r="N1230" s="17" t="str">
        <f t="shared" ca="1" si="277"/>
        <v>C2</v>
      </c>
    </row>
    <row r="1231" spans="1:14" s="188" customFormat="1" ht="30.2" customHeight="1" x14ac:dyDescent="0.2">
      <c r="A1231" s="209" t="s">
        <v>791</v>
      </c>
      <c r="B1231" s="203" t="s">
        <v>338</v>
      </c>
      <c r="C1231" s="196" t="s">
        <v>1656</v>
      </c>
      <c r="D1231" s="197" t="s">
        <v>2147</v>
      </c>
      <c r="E1231" s="198"/>
      <c r="F1231" s="192" t="s">
        <v>173</v>
      </c>
      <c r="G1231" s="193"/>
      <c r="H1231" s="193"/>
      <c r="I1231" s="24" t="str">
        <f t="shared" ca="1" si="274"/>
        <v>LOCKED</v>
      </c>
      <c r="J1231" s="15" t="str">
        <f t="shared" si="279"/>
        <v>B118rl100 mm Type 5 Concrete SidewalkSD-228A, E16</v>
      </c>
      <c r="K1231" s="16" t="e">
        <f>MATCH(J1231,'Pay Items'!$K$1:$K$647,0)</f>
        <v>#N/A</v>
      </c>
      <c r="L1231" s="17" t="str">
        <f t="shared" ca="1" si="275"/>
        <v>G</v>
      </c>
      <c r="M1231" s="17" t="str">
        <f t="shared" ca="1" si="276"/>
        <v>C2</v>
      </c>
      <c r="N1231" s="17" t="str">
        <f t="shared" ca="1" si="277"/>
        <v>C2</v>
      </c>
    </row>
    <row r="1232" spans="1:14" s="188" customFormat="1" ht="30.2" customHeight="1" x14ac:dyDescent="0.2">
      <c r="A1232" s="209" t="s">
        <v>792</v>
      </c>
      <c r="B1232" s="211" t="s">
        <v>684</v>
      </c>
      <c r="C1232" s="196" t="s">
        <v>685</v>
      </c>
      <c r="D1232" s="197"/>
      <c r="E1232" s="198" t="s">
        <v>178</v>
      </c>
      <c r="F1232" s="199">
        <v>5</v>
      </c>
      <c r="G1232" s="200"/>
      <c r="H1232" s="201">
        <f>ROUND(G1232*F1232,2)</f>
        <v>0</v>
      </c>
      <c r="I1232" s="24" t="str">
        <f t="shared" ca="1" si="274"/>
        <v/>
      </c>
      <c r="J1232" s="15" t="str">
        <f t="shared" si="279"/>
        <v>B119rlLess than 5 sq.m.m²</v>
      </c>
      <c r="K1232" s="16">
        <f>MATCH(J1232,'Pay Items'!$K$1:$K$647,0)</f>
        <v>185</v>
      </c>
      <c r="L1232" s="17" t="str">
        <f t="shared" ca="1" si="275"/>
        <v>F0</v>
      </c>
      <c r="M1232" s="17" t="str">
        <f t="shared" ca="1" si="276"/>
        <v>C2</v>
      </c>
      <c r="N1232" s="17" t="str">
        <f t="shared" ca="1" si="277"/>
        <v>C2</v>
      </c>
    </row>
    <row r="1233" spans="1:14" s="188" customFormat="1" ht="30.2" customHeight="1" x14ac:dyDescent="0.2">
      <c r="A1233" s="209" t="s">
        <v>793</v>
      </c>
      <c r="B1233" s="211" t="s">
        <v>686</v>
      </c>
      <c r="C1233" s="196" t="s">
        <v>687</v>
      </c>
      <c r="D1233" s="197"/>
      <c r="E1233" s="198" t="s">
        <v>178</v>
      </c>
      <c r="F1233" s="199">
        <v>20</v>
      </c>
      <c r="G1233" s="200"/>
      <c r="H1233" s="201">
        <f>ROUND(G1233*F1233,2)</f>
        <v>0</v>
      </c>
      <c r="I1233" s="24" t="str">
        <f t="shared" ca="1" si="274"/>
        <v/>
      </c>
      <c r="J1233" s="15" t="str">
        <f t="shared" si="279"/>
        <v>B120rl5 sq.m. to 20 sq.m.m²</v>
      </c>
      <c r="K1233" s="16">
        <f>MATCH(J1233,'Pay Items'!$K$1:$K$647,0)</f>
        <v>186</v>
      </c>
      <c r="L1233" s="17" t="str">
        <f t="shared" ca="1" si="275"/>
        <v>F0</v>
      </c>
      <c r="M1233" s="17" t="str">
        <f t="shared" ca="1" si="276"/>
        <v>C2</v>
      </c>
      <c r="N1233" s="17" t="str">
        <f t="shared" ca="1" si="277"/>
        <v>C2</v>
      </c>
    </row>
    <row r="1234" spans="1:14" s="188" customFormat="1" ht="39.950000000000003" customHeight="1" x14ac:dyDescent="0.2">
      <c r="A1234" s="209" t="s">
        <v>796</v>
      </c>
      <c r="B1234" s="203" t="s">
        <v>339</v>
      </c>
      <c r="C1234" s="196" t="s">
        <v>1868</v>
      </c>
      <c r="D1234" s="197" t="s">
        <v>2152</v>
      </c>
      <c r="E1234" s="198" t="s">
        <v>178</v>
      </c>
      <c r="F1234" s="199">
        <v>10</v>
      </c>
      <c r="G1234" s="200"/>
      <c r="H1234" s="201">
        <f t="shared" ref="H1234" si="280">ROUND(G1234*F1234,2)</f>
        <v>0</v>
      </c>
      <c r="I1234" s="24" t="str">
        <f t="shared" ca="1" si="274"/>
        <v/>
      </c>
      <c r="J1234" s="15" t="str">
        <f t="shared" si="279"/>
        <v>B123rlType 2 Concrete Monolithic Curb and SidewalkSD-228B, E14, E16m²</v>
      </c>
      <c r="K1234" s="16" t="e">
        <f>MATCH(J1234,'Pay Items'!$K$1:$K$647,0)</f>
        <v>#N/A</v>
      </c>
      <c r="L1234" s="17" t="str">
        <f t="shared" ca="1" si="275"/>
        <v>F0</v>
      </c>
      <c r="M1234" s="17" t="str">
        <f t="shared" ca="1" si="276"/>
        <v>C2</v>
      </c>
      <c r="N1234" s="17" t="str">
        <f t="shared" ca="1" si="277"/>
        <v>C2</v>
      </c>
    </row>
    <row r="1235" spans="1:14" s="188" customFormat="1" ht="30.2" customHeight="1" x14ac:dyDescent="0.2">
      <c r="A1235" s="209" t="s">
        <v>797</v>
      </c>
      <c r="B1235" s="195" t="s">
        <v>2015</v>
      </c>
      <c r="C1235" s="196" t="s">
        <v>327</v>
      </c>
      <c r="D1235" s="197" t="s">
        <v>900</v>
      </c>
      <c r="E1235" s="198"/>
      <c r="F1235" s="192" t="s">
        <v>173</v>
      </c>
      <c r="G1235" s="193"/>
      <c r="H1235" s="193"/>
      <c r="I1235" s="24" t="str">
        <f t="shared" ca="1" si="274"/>
        <v>LOCKED</v>
      </c>
      <c r="J1235" s="15" t="str">
        <f t="shared" si="279"/>
        <v>B126rConcrete Curb RemovalCW 3240-R10</v>
      </c>
      <c r="K1235" s="16">
        <f>MATCH(J1235,'Pay Items'!$K$1:$K$647,0)</f>
        <v>197</v>
      </c>
      <c r="L1235" s="17" t="str">
        <f t="shared" ca="1" si="275"/>
        <v>G</v>
      </c>
      <c r="M1235" s="17" t="str">
        <f t="shared" ca="1" si="276"/>
        <v>C2</v>
      </c>
      <c r="N1235" s="17" t="str">
        <f t="shared" ca="1" si="277"/>
        <v>C2</v>
      </c>
    </row>
    <row r="1236" spans="1:14" s="188" customFormat="1" ht="30.2" customHeight="1" x14ac:dyDescent="0.2">
      <c r="A1236" s="209" t="s">
        <v>1123</v>
      </c>
      <c r="B1236" s="203" t="s">
        <v>338</v>
      </c>
      <c r="C1236" s="196" t="s">
        <v>948</v>
      </c>
      <c r="D1236" s="197" t="s">
        <v>173</v>
      </c>
      <c r="E1236" s="198" t="s">
        <v>182</v>
      </c>
      <c r="F1236" s="199">
        <v>20</v>
      </c>
      <c r="G1236" s="200"/>
      <c r="H1236" s="201">
        <f t="shared" ref="H1236:H1237" si="281">ROUND(G1236*F1236,2)</f>
        <v>0</v>
      </c>
      <c r="I1236" s="24" t="str">
        <f t="shared" ca="1" si="274"/>
        <v/>
      </c>
      <c r="J1236" s="15" t="str">
        <f t="shared" si="279"/>
        <v>B127rABarrier Integralm</v>
      </c>
      <c r="K1236" s="16">
        <f>MATCH(J1236,'Pay Items'!$K$1:$K$647,0)</f>
        <v>199</v>
      </c>
      <c r="L1236" s="17" t="str">
        <f t="shared" ca="1" si="275"/>
        <v>F0</v>
      </c>
      <c r="M1236" s="17" t="str">
        <f t="shared" ca="1" si="276"/>
        <v>C2</v>
      </c>
      <c r="N1236" s="17" t="str">
        <f t="shared" ca="1" si="277"/>
        <v>C2</v>
      </c>
    </row>
    <row r="1237" spans="1:14" s="188" customFormat="1" ht="30.2" customHeight="1" x14ac:dyDescent="0.2">
      <c r="A1237" s="209" t="s">
        <v>804</v>
      </c>
      <c r="B1237" s="203" t="s">
        <v>339</v>
      </c>
      <c r="C1237" s="196" t="s">
        <v>674</v>
      </c>
      <c r="D1237" s="197" t="s">
        <v>173</v>
      </c>
      <c r="E1237" s="198" t="s">
        <v>182</v>
      </c>
      <c r="F1237" s="199">
        <v>10</v>
      </c>
      <c r="G1237" s="200"/>
      <c r="H1237" s="201">
        <f t="shared" si="281"/>
        <v>0</v>
      </c>
      <c r="I1237" s="24" t="str">
        <f t="shared" ca="1" si="274"/>
        <v/>
      </c>
      <c r="J1237" s="15" t="str">
        <f t="shared" si="279"/>
        <v>B132rCurb Rampm</v>
      </c>
      <c r="K1237" s="16">
        <f>MATCH(J1237,'Pay Items'!$K$1:$K$647,0)</f>
        <v>205</v>
      </c>
      <c r="L1237" s="17" t="str">
        <f t="shared" ca="1" si="275"/>
        <v>F0</v>
      </c>
      <c r="M1237" s="17" t="str">
        <f t="shared" ca="1" si="276"/>
        <v>C2</v>
      </c>
      <c r="N1237" s="17" t="str">
        <f t="shared" ca="1" si="277"/>
        <v>C2</v>
      </c>
    </row>
    <row r="1238" spans="1:14" s="188" customFormat="1" ht="30.2" customHeight="1" x14ac:dyDescent="0.2">
      <c r="A1238" s="209" t="s">
        <v>807</v>
      </c>
      <c r="B1238" s="195" t="s">
        <v>2016</v>
      </c>
      <c r="C1238" s="196" t="s">
        <v>329</v>
      </c>
      <c r="D1238" s="197" t="s">
        <v>2148</v>
      </c>
      <c r="E1238" s="198"/>
      <c r="F1238" s="192" t="s">
        <v>173</v>
      </c>
      <c r="G1238" s="193"/>
      <c r="H1238" s="193"/>
      <c r="I1238" s="24" t="str">
        <f t="shared" ca="1" si="274"/>
        <v>LOCKED</v>
      </c>
      <c r="J1238" s="15" t="str">
        <f t="shared" si="279"/>
        <v>B135iConcrete Curb InstallationCW 3240-R10, E15</v>
      </c>
      <c r="K1238" s="16" t="e">
        <f>MATCH(J1238,'Pay Items'!$K$1:$K$647,0)</f>
        <v>#N/A</v>
      </c>
      <c r="L1238" s="17" t="str">
        <f t="shared" ca="1" si="275"/>
        <v>G</v>
      </c>
      <c r="M1238" s="17" t="str">
        <f t="shared" ca="1" si="276"/>
        <v>C2</v>
      </c>
      <c r="N1238" s="17" t="str">
        <f t="shared" ca="1" si="277"/>
        <v>C2</v>
      </c>
    </row>
    <row r="1239" spans="1:14" s="188" customFormat="1" ht="39.950000000000003" customHeight="1" x14ac:dyDescent="0.2">
      <c r="A1239" s="209" t="s">
        <v>1133</v>
      </c>
      <c r="B1239" s="203" t="s">
        <v>338</v>
      </c>
      <c r="C1239" s="196" t="s">
        <v>1618</v>
      </c>
      <c r="D1239" s="197" t="s">
        <v>386</v>
      </c>
      <c r="E1239" s="198" t="s">
        <v>182</v>
      </c>
      <c r="F1239" s="199">
        <v>20</v>
      </c>
      <c r="G1239" s="200"/>
      <c r="H1239" s="201">
        <f t="shared" ref="H1239:H1240" si="282">ROUND(G1239*F1239,2)</f>
        <v>0</v>
      </c>
      <c r="I1239" s="24" t="str">
        <f t="shared" ca="1" si="274"/>
        <v/>
      </c>
      <c r="J1239" s="15" t="str">
        <f t="shared" si="279"/>
        <v>B139iAType 2 Concrete Modified Barrier (150 mm reveal ht, Dowelled)SD-203Bm</v>
      </c>
      <c r="K1239" s="16" t="e">
        <f>MATCH(J1239,'Pay Items'!$K$1:$K$647,0)</f>
        <v>#N/A</v>
      </c>
      <c r="L1239" s="17" t="str">
        <f t="shared" ca="1" si="275"/>
        <v>F0</v>
      </c>
      <c r="M1239" s="17" t="str">
        <f t="shared" ca="1" si="276"/>
        <v>C2</v>
      </c>
      <c r="N1239" s="17" t="str">
        <f t="shared" ca="1" si="277"/>
        <v>C2</v>
      </c>
    </row>
    <row r="1240" spans="1:14" s="188" customFormat="1" ht="39.950000000000003" customHeight="1" x14ac:dyDescent="0.2">
      <c r="A1240" s="209" t="s">
        <v>923</v>
      </c>
      <c r="B1240" s="203" t="s">
        <v>339</v>
      </c>
      <c r="C1240" s="196" t="s">
        <v>1662</v>
      </c>
      <c r="D1240" s="197" t="s">
        <v>355</v>
      </c>
      <c r="E1240" s="198" t="s">
        <v>182</v>
      </c>
      <c r="F1240" s="199">
        <v>10</v>
      </c>
      <c r="G1240" s="200"/>
      <c r="H1240" s="201">
        <f t="shared" si="282"/>
        <v>0</v>
      </c>
      <c r="I1240" s="24" t="str">
        <f t="shared" ca="1" si="274"/>
        <v/>
      </c>
      <c r="J1240" s="15" t="str">
        <f t="shared" si="279"/>
        <v>B150iAType 2 Concrete Curb Ramp (8-12 mm reveal ht, Monolithic)SD-229A,B,Cm</v>
      </c>
      <c r="K1240" s="16" t="e">
        <f>MATCH(J1240,'Pay Items'!$K$1:$K$647,0)</f>
        <v>#N/A</v>
      </c>
      <c r="L1240" s="17" t="str">
        <f t="shared" ca="1" si="275"/>
        <v>F0</v>
      </c>
      <c r="M1240" s="17" t="str">
        <f t="shared" ca="1" si="276"/>
        <v>C2</v>
      </c>
      <c r="N1240" s="17" t="str">
        <f t="shared" ca="1" si="277"/>
        <v>C2</v>
      </c>
    </row>
    <row r="1241" spans="1:14" s="188" customFormat="1" ht="30.2" customHeight="1" x14ac:dyDescent="0.2">
      <c r="A1241" s="209" t="s">
        <v>462</v>
      </c>
      <c r="B1241" s="195" t="s">
        <v>2017</v>
      </c>
      <c r="C1241" s="196" t="s">
        <v>350</v>
      </c>
      <c r="D1241" s="197" t="s">
        <v>2144</v>
      </c>
      <c r="E1241" s="198"/>
      <c r="F1241" s="192" t="s">
        <v>173</v>
      </c>
      <c r="G1241" s="193"/>
      <c r="H1241" s="193"/>
      <c r="I1241" s="24" t="str">
        <f t="shared" ca="1" si="274"/>
        <v>LOCKED</v>
      </c>
      <c r="J1241" s="15" t="str">
        <f t="shared" si="279"/>
        <v>B190Construction of Asphaltic Concrete OverlayCW 3410-R12, E11</v>
      </c>
      <c r="K1241" s="16" t="e">
        <f>MATCH(J1241,'Pay Items'!$K$1:$K$647,0)</f>
        <v>#N/A</v>
      </c>
      <c r="L1241" s="17" t="str">
        <f t="shared" ca="1" si="275"/>
        <v>G</v>
      </c>
      <c r="M1241" s="17" t="str">
        <f t="shared" ca="1" si="276"/>
        <v>C2</v>
      </c>
      <c r="N1241" s="17" t="str">
        <f t="shared" ca="1" si="277"/>
        <v>C2</v>
      </c>
    </row>
    <row r="1242" spans="1:14" s="188" customFormat="1" ht="30.2" customHeight="1" x14ac:dyDescent="0.2">
      <c r="A1242" s="209" t="s">
        <v>463</v>
      </c>
      <c r="B1242" s="203" t="s">
        <v>338</v>
      </c>
      <c r="C1242" s="196" t="s">
        <v>351</v>
      </c>
      <c r="D1242" s="197"/>
      <c r="E1242" s="198"/>
      <c r="F1242" s="192" t="s">
        <v>173</v>
      </c>
      <c r="G1242" s="193"/>
      <c r="H1242" s="193"/>
      <c r="I1242" s="24" t="str">
        <f t="shared" ca="1" si="274"/>
        <v>LOCKED</v>
      </c>
      <c r="J1242" s="15" t="str">
        <f t="shared" si="279"/>
        <v>B191Main Line Paving</v>
      </c>
      <c r="K1242" s="16">
        <f>MATCH(J1242,'Pay Items'!$K$1:$K$647,0)</f>
        <v>306</v>
      </c>
      <c r="L1242" s="17" t="str">
        <f t="shared" ca="1" si="275"/>
        <v>G</v>
      </c>
      <c r="M1242" s="17" t="str">
        <f t="shared" ca="1" si="276"/>
        <v>C2</v>
      </c>
      <c r="N1242" s="17" t="str">
        <f t="shared" ca="1" si="277"/>
        <v>C2</v>
      </c>
    </row>
    <row r="1243" spans="1:14" s="188" customFormat="1" ht="30.2" customHeight="1" x14ac:dyDescent="0.2">
      <c r="A1243" s="209" t="s">
        <v>1565</v>
      </c>
      <c r="B1243" s="211" t="s">
        <v>684</v>
      </c>
      <c r="C1243" s="196" t="s">
        <v>1566</v>
      </c>
      <c r="D1243" s="197"/>
      <c r="E1243" s="198" t="s">
        <v>180</v>
      </c>
      <c r="F1243" s="199">
        <v>55</v>
      </c>
      <c r="G1243" s="200"/>
      <c r="H1243" s="201">
        <f>ROUND(G1243*F1243,2)</f>
        <v>0</v>
      </c>
      <c r="I1243" s="24" t="str">
        <f t="shared" ca="1" si="274"/>
        <v/>
      </c>
      <c r="J1243" s="15" t="str">
        <f t="shared" si="279"/>
        <v>B193AType MS1tonne</v>
      </c>
      <c r="K1243" s="16">
        <f>MATCH(J1243,'Pay Items'!$K$1:$K$647,0)</f>
        <v>309</v>
      </c>
      <c r="L1243" s="17" t="str">
        <f t="shared" ca="1" si="275"/>
        <v>F0</v>
      </c>
      <c r="M1243" s="17" t="str">
        <f t="shared" ca="1" si="276"/>
        <v>C2</v>
      </c>
      <c r="N1243" s="17" t="str">
        <f t="shared" ca="1" si="277"/>
        <v>C2</v>
      </c>
    </row>
    <row r="1244" spans="1:14" s="188" customFormat="1" ht="30.2" customHeight="1" x14ac:dyDescent="0.2">
      <c r="A1244" s="209" t="s">
        <v>466</v>
      </c>
      <c r="B1244" s="203" t="s">
        <v>339</v>
      </c>
      <c r="C1244" s="196" t="s">
        <v>352</v>
      </c>
      <c r="D1244" s="197"/>
      <c r="E1244" s="198"/>
      <c r="F1244" s="192" t="s">
        <v>173</v>
      </c>
      <c r="G1244" s="193"/>
      <c r="H1244" s="193"/>
      <c r="I1244" s="24" t="str">
        <f t="shared" ca="1" si="274"/>
        <v>LOCKED</v>
      </c>
      <c r="J1244" s="15" t="str">
        <f t="shared" si="279"/>
        <v>B194Tie-ins and Approaches</v>
      </c>
      <c r="K1244" s="16">
        <f>MATCH(J1244,'Pay Items'!$K$1:$K$647,0)</f>
        <v>311</v>
      </c>
      <c r="L1244" s="17" t="str">
        <f t="shared" ca="1" si="275"/>
        <v>G</v>
      </c>
      <c r="M1244" s="17" t="str">
        <f t="shared" ca="1" si="276"/>
        <v>C2</v>
      </c>
      <c r="N1244" s="17" t="str">
        <f t="shared" ca="1" si="277"/>
        <v>C2</v>
      </c>
    </row>
    <row r="1245" spans="1:14" s="188" customFormat="1" ht="30.2" customHeight="1" x14ac:dyDescent="0.2">
      <c r="A1245" s="209" t="s">
        <v>1569</v>
      </c>
      <c r="B1245" s="211" t="s">
        <v>684</v>
      </c>
      <c r="C1245" s="196" t="s">
        <v>1566</v>
      </c>
      <c r="D1245" s="197"/>
      <c r="E1245" s="198" t="s">
        <v>180</v>
      </c>
      <c r="F1245" s="199">
        <v>60</v>
      </c>
      <c r="G1245" s="200"/>
      <c r="H1245" s="201">
        <f t="shared" ref="H1245" si="283">ROUND(G1245*F1245,2)</f>
        <v>0</v>
      </c>
      <c r="I1245" s="24" t="str">
        <f t="shared" ca="1" si="274"/>
        <v/>
      </c>
      <c r="J1245" s="15" t="str">
        <f t="shared" si="279"/>
        <v>B195AType MS1tonne</v>
      </c>
      <c r="K1245" s="16">
        <f>MATCH(J1245,'Pay Items'!$K$1:$K$647,0)</f>
        <v>313</v>
      </c>
      <c r="L1245" s="17" t="str">
        <f t="shared" ca="1" si="275"/>
        <v>F0</v>
      </c>
      <c r="M1245" s="17" t="str">
        <f t="shared" ca="1" si="276"/>
        <v>C2</v>
      </c>
      <c r="N1245" s="17" t="str">
        <f t="shared" ca="1" si="277"/>
        <v>C2</v>
      </c>
    </row>
    <row r="1246" spans="1:14" s="188" customFormat="1" ht="30.2" customHeight="1" x14ac:dyDescent="0.2">
      <c r="A1246" s="182"/>
      <c r="B1246" s="213"/>
      <c r="C1246" s="206" t="s">
        <v>199</v>
      </c>
      <c r="D1246" s="207"/>
      <c r="E1246" s="214"/>
      <c r="F1246" s="192" t="s">
        <v>173</v>
      </c>
      <c r="G1246" s="193"/>
      <c r="H1246" s="193"/>
      <c r="I1246" s="24" t="str">
        <f t="shared" ca="1" si="274"/>
        <v>LOCKED</v>
      </c>
      <c r="J1246" s="15" t="str">
        <f t="shared" si="279"/>
        <v>JOINT AND CRACK SEALING</v>
      </c>
      <c r="K1246" s="16">
        <f>MATCH(J1246,'Pay Items'!$K$1:$K$647,0)</f>
        <v>434</v>
      </c>
      <c r="L1246" s="17" t="str">
        <f t="shared" ca="1" si="275"/>
        <v>G</v>
      </c>
      <c r="M1246" s="17" t="str">
        <f t="shared" ca="1" si="276"/>
        <v>C2</v>
      </c>
      <c r="N1246" s="17" t="str">
        <f t="shared" ca="1" si="277"/>
        <v>C2</v>
      </c>
    </row>
    <row r="1247" spans="1:14" s="188" customFormat="1" ht="30.2" customHeight="1" x14ac:dyDescent="0.2">
      <c r="A1247" s="194" t="s">
        <v>533</v>
      </c>
      <c r="B1247" s="195" t="s">
        <v>2018</v>
      </c>
      <c r="C1247" s="196" t="s">
        <v>98</v>
      </c>
      <c r="D1247" s="197" t="s">
        <v>718</v>
      </c>
      <c r="E1247" s="198" t="s">
        <v>182</v>
      </c>
      <c r="F1247" s="212">
        <v>250</v>
      </c>
      <c r="G1247" s="200"/>
      <c r="H1247" s="201">
        <f>ROUND(G1247*F1247,2)</f>
        <v>0</v>
      </c>
      <c r="I1247" s="24" t="str">
        <f t="shared" ca="1" si="274"/>
        <v/>
      </c>
      <c r="J1247" s="15" t="str">
        <f t="shared" si="279"/>
        <v>D006Reflective Crack MaintenanceCW 3250-R7m</v>
      </c>
      <c r="K1247" s="16">
        <f>MATCH(J1247,'Pay Items'!$K$1:$K$647,0)</f>
        <v>440</v>
      </c>
      <c r="L1247" s="17" t="str">
        <f t="shared" ca="1" si="275"/>
        <v>F0</v>
      </c>
      <c r="M1247" s="17" t="str">
        <f t="shared" ca="1" si="276"/>
        <v>C2</v>
      </c>
      <c r="N1247" s="17" t="str">
        <f t="shared" ca="1" si="277"/>
        <v>C2</v>
      </c>
    </row>
    <row r="1248" spans="1:14" s="188" customFormat="1" ht="39.950000000000003" customHeight="1" x14ac:dyDescent="0.2">
      <c r="A1248" s="182"/>
      <c r="B1248" s="213"/>
      <c r="C1248" s="206" t="s">
        <v>200</v>
      </c>
      <c r="D1248" s="207"/>
      <c r="E1248" s="214"/>
      <c r="F1248" s="192" t="s">
        <v>173</v>
      </c>
      <c r="G1248" s="193"/>
      <c r="H1248" s="193"/>
      <c r="I1248" s="24" t="str">
        <f t="shared" ca="1" si="274"/>
        <v>LOCKED</v>
      </c>
      <c r="J1248" s="15" t="str">
        <f t="shared" si="279"/>
        <v>ASSOCIATED DRAINAGE AND UNDERGROUND WORKS</v>
      </c>
      <c r="K1248" s="16">
        <f>MATCH(J1248,'Pay Items'!$K$1:$K$647,0)</f>
        <v>442</v>
      </c>
      <c r="L1248" s="17" t="str">
        <f t="shared" ca="1" si="275"/>
        <v>G</v>
      </c>
      <c r="M1248" s="17" t="str">
        <f t="shared" ca="1" si="276"/>
        <v>C2</v>
      </c>
      <c r="N1248" s="17" t="str">
        <f t="shared" ca="1" si="277"/>
        <v>C2</v>
      </c>
    </row>
    <row r="1249" spans="1:14" s="188" customFormat="1" ht="39.950000000000003" customHeight="1" x14ac:dyDescent="0.2">
      <c r="A1249" s="194" t="s">
        <v>0</v>
      </c>
      <c r="B1249" s="195" t="s">
        <v>2019</v>
      </c>
      <c r="C1249" s="196" t="s">
        <v>1</v>
      </c>
      <c r="D1249" s="197" t="s">
        <v>1562</v>
      </c>
      <c r="E1249" s="198" t="s">
        <v>181</v>
      </c>
      <c r="F1249" s="212">
        <v>1</v>
      </c>
      <c r="G1249" s="200"/>
      <c r="H1249" s="201">
        <f t="shared" ref="H1249" si="284">ROUND(G1249*F1249,2)</f>
        <v>0</v>
      </c>
      <c r="I1249" s="24" t="str">
        <f t="shared" ca="1" si="274"/>
        <v/>
      </c>
      <c r="J1249" s="15" t="str">
        <f t="shared" si="279"/>
        <v>E050ACatch Basin CleaningCW 2140-R5each</v>
      </c>
      <c r="K1249" s="16">
        <f>MATCH(J1249,'Pay Items'!$K$1:$K$647,0)</f>
        <v>555</v>
      </c>
      <c r="L1249" s="17" t="str">
        <f t="shared" ca="1" si="275"/>
        <v>F0</v>
      </c>
      <c r="M1249" s="17" t="str">
        <f t="shared" ca="1" si="276"/>
        <v>C2</v>
      </c>
      <c r="N1249" s="17" t="str">
        <f t="shared" ca="1" si="277"/>
        <v>C2</v>
      </c>
    </row>
    <row r="1250" spans="1:14" s="188" customFormat="1" ht="30.2" customHeight="1" x14ac:dyDescent="0.2">
      <c r="A1250" s="182"/>
      <c r="B1250" s="219"/>
      <c r="C1250" s="206" t="s">
        <v>201</v>
      </c>
      <c r="D1250" s="207"/>
      <c r="E1250" s="214"/>
      <c r="F1250" s="192" t="s">
        <v>173</v>
      </c>
      <c r="G1250" s="193"/>
      <c r="H1250" s="193"/>
      <c r="I1250" s="24" t="str">
        <f t="shared" ca="1" si="274"/>
        <v>LOCKED</v>
      </c>
      <c r="J1250" s="15" t="str">
        <f t="shared" si="279"/>
        <v>ADJUSTMENTS</v>
      </c>
      <c r="K1250" s="16">
        <f>MATCH(J1250,'Pay Items'!$K$1:$K$647,0)</f>
        <v>587</v>
      </c>
      <c r="L1250" s="17" t="str">
        <f t="shared" ca="1" si="275"/>
        <v>G</v>
      </c>
      <c r="M1250" s="17" t="str">
        <f t="shared" ca="1" si="276"/>
        <v>C2</v>
      </c>
      <c r="N1250" s="17" t="str">
        <f t="shared" ca="1" si="277"/>
        <v>C2</v>
      </c>
    </row>
    <row r="1251" spans="1:14" s="188" customFormat="1" ht="39.950000000000003" customHeight="1" x14ac:dyDescent="0.2">
      <c r="A1251" s="194" t="s">
        <v>230</v>
      </c>
      <c r="B1251" s="195" t="s">
        <v>2020</v>
      </c>
      <c r="C1251" s="217" t="s">
        <v>1042</v>
      </c>
      <c r="D1251" s="216" t="s">
        <v>1041</v>
      </c>
      <c r="E1251" s="198" t="s">
        <v>181</v>
      </c>
      <c r="F1251" s="212">
        <v>1</v>
      </c>
      <c r="G1251" s="200"/>
      <c r="H1251" s="201">
        <f>ROUND(G1251*F1251,2)</f>
        <v>0</v>
      </c>
      <c r="I1251" s="24" t="str">
        <f t="shared" ca="1" si="274"/>
        <v/>
      </c>
      <c r="J1251" s="15" t="str">
        <f t="shared" si="279"/>
        <v>F001Adjustment of Manholes/Catch Basins FramesCW 3210-R8each</v>
      </c>
      <c r="K1251" s="16">
        <f>MATCH(J1251,'Pay Items'!$K$1:$K$647,0)</f>
        <v>588</v>
      </c>
      <c r="L1251" s="17" t="str">
        <f t="shared" ca="1" si="275"/>
        <v>F0</v>
      </c>
      <c r="M1251" s="17" t="str">
        <f t="shared" ca="1" si="276"/>
        <v>C2</v>
      </c>
      <c r="N1251" s="17" t="str">
        <f t="shared" ca="1" si="277"/>
        <v>C2</v>
      </c>
    </row>
    <row r="1252" spans="1:14" s="188" customFormat="1" ht="30.2" customHeight="1" x14ac:dyDescent="0.2">
      <c r="A1252" s="194" t="s">
        <v>231</v>
      </c>
      <c r="B1252" s="195" t="s">
        <v>2021</v>
      </c>
      <c r="C1252" s="196" t="s">
        <v>669</v>
      </c>
      <c r="D1252" s="197" t="s">
        <v>11</v>
      </c>
      <c r="E1252" s="198"/>
      <c r="F1252" s="192" t="s">
        <v>173</v>
      </c>
      <c r="G1252" s="193"/>
      <c r="H1252" s="193"/>
      <c r="I1252" s="24" t="str">
        <f t="shared" ca="1" si="274"/>
        <v>LOCKED</v>
      </c>
      <c r="J1252" s="15" t="str">
        <f t="shared" si="279"/>
        <v>F002Replacing Existing RisersCW 2130-R12</v>
      </c>
      <c r="K1252" s="16">
        <f>MATCH(J1252,'Pay Items'!$K$1:$K$647,0)</f>
        <v>589</v>
      </c>
      <c r="L1252" s="17" t="str">
        <f t="shared" ca="1" si="275"/>
        <v>G</v>
      </c>
      <c r="M1252" s="17" t="str">
        <f t="shared" ca="1" si="276"/>
        <v>C2</v>
      </c>
      <c r="N1252" s="17" t="str">
        <f t="shared" ca="1" si="277"/>
        <v>C2</v>
      </c>
    </row>
    <row r="1253" spans="1:14" s="188" customFormat="1" ht="30.2" customHeight="1" x14ac:dyDescent="0.2">
      <c r="A1253" s="194" t="s">
        <v>670</v>
      </c>
      <c r="B1253" s="203" t="s">
        <v>338</v>
      </c>
      <c r="C1253" s="196" t="s">
        <v>680</v>
      </c>
      <c r="D1253" s="197"/>
      <c r="E1253" s="198" t="s">
        <v>183</v>
      </c>
      <c r="F1253" s="221">
        <v>0.3</v>
      </c>
      <c r="G1253" s="200"/>
      <c r="H1253" s="201">
        <f>ROUND(G1253*F1253,2)</f>
        <v>0</v>
      </c>
      <c r="I1253" s="24" t="str">
        <f t="shared" ca="1" si="274"/>
        <v/>
      </c>
      <c r="J1253" s="15" t="str">
        <f t="shared" si="279"/>
        <v>F002APre-cast Concrete Risersvert. m</v>
      </c>
      <c r="K1253" s="16">
        <f>MATCH(J1253,'Pay Items'!$K$1:$K$647,0)</f>
        <v>590</v>
      </c>
      <c r="L1253" s="17" t="str">
        <f t="shared" ca="1" si="275"/>
        <v>F1</v>
      </c>
      <c r="M1253" s="17" t="str">
        <f t="shared" ca="1" si="276"/>
        <v>C2</v>
      </c>
      <c r="N1253" s="17" t="str">
        <f t="shared" ca="1" si="277"/>
        <v>C2</v>
      </c>
    </row>
    <row r="1254" spans="1:14" s="188" customFormat="1" ht="30.2" customHeight="1" x14ac:dyDescent="0.2">
      <c r="A1254" s="194" t="s">
        <v>232</v>
      </c>
      <c r="B1254" s="195" t="s">
        <v>2022</v>
      </c>
      <c r="C1254" s="217" t="s">
        <v>1198</v>
      </c>
      <c r="D1254" s="216" t="s">
        <v>1041</v>
      </c>
      <c r="E1254" s="198"/>
      <c r="F1254" s="192" t="s">
        <v>173</v>
      </c>
      <c r="G1254" s="193"/>
      <c r="H1254" s="193"/>
      <c r="I1254" s="24" t="str">
        <f t="shared" ca="1" si="274"/>
        <v>LOCKED</v>
      </c>
      <c r="J1254" s="15" t="str">
        <f t="shared" si="279"/>
        <v>F003Lifter Rings (AP-010)CW 3210-R8</v>
      </c>
      <c r="K1254" s="16">
        <f>MATCH(J1254,'Pay Items'!$K$1:$K$647,0)</f>
        <v>593</v>
      </c>
      <c r="L1254" s="17" t="str">
        <f t="shared" ca="1" si="275"/>
        <v>G</v>
      </c>
      <c r="M1254" s="17" t="str">
        <f t="shared" ca="1" si="276"/>
        <v>C2</v>
      </c>
      <c r="N1254" s="17" t="str">
        <f t="shared" ca="1" si="277"/>
        <v>C2</v>
      </c>
    </row>
    <row r="1255" spans="1:14" s="188" customFormat="1" ht="30.2" customHeight="1" x14ac:dyDescent="0.2">
      <c r="A1255" s="194" t="s">
        <v>234</v>
      </c>
      <c r="B1255" s="203" t="s">
        <v>338</v>
      </c>
      <c r="C1255" s="196" t="s">
        <v>864</v>
      </c>
      <c r="D1255" s="197"/>
      <c r="E1255" s="198" t="s">
        <v>181</v>
      </c>
      <c r="F1255" s="212">
        <v>1</v>
      </c>
      <c r="G1255" s="200"/>
      <c r="H1255" s="201">
        <f t="shared" ref="H1255" si="285">ROUND(G1255*F1255,2)</f>
        <v>0</v>
      </c>
      <c r="I1255" s="24" t="str">
        <f t="shared" ca="1" si="274"/>
        <v/>
      </c>
      <c r="J1255" s="15" t="str">
        <f t="shared" si="279"/>
        <v>F00551 mmeach</v>
      </c>
      <c r="K1255" s="16">
        <f>MATCH(J1255,'Pay Items'!$K$1:$K$647,0)</f>
        <v>595</v>
      </c>
      <c r="L1255" s="17" t="str">
        <f t="shared" ca="1" si="275"/>
        <v>F0</v>
      </c>
      <c r="M1255" s="17" t="str">
        <f t="shared" ca="1" si="276"/>
        <v>C2</v>
      </c>
      <c r="N1255" s="17" t="str">
        <f t="shared" ca="1" si="277"/>
        <v>C2</v>
      </c>
    </row>
    <row r="1256" spans="1:14" s="188" customFormat="1" ht="30.2" customHeight="1" x14ac:dyDescent="0.2">
      <c r="A1256" s="182"/>
      <c r="B1256" s="205"/>
      <c r="C1256" s="206" t="s">
        <v>202</v>
      </c>
      <c r="D1256" s="207"/>
      <c r="E1256" s="208"/>
      <c r="F1256" s="192" t="s">
        <v>173</v>
      </c>
      <c r="G1256" s="193"/>
      <c r="H1256" s="193"/>
      <c r="I1256" s="24" t="str">
        <f t="shared" ca="1" si="274"/>
        <v>LOCKED</v>
      </c>
      <c r="J1256" s="15" t="str">
        <f t="shared" si="279"/>
        <v>LANDSCAPING</v>
      </c>
      <c r="K1256" s="16">
        <f>MATCH(J1256,'Pay Items'!$K$1:$K$647,0)</f>
        <v>616</v>
      </c>
      <c r="L1256" s="17" t="str">
        <f t="shared" ca="1" si="275"/>
        <v>G</v>
      </c>
      <c r="M1256" s="17" t="str">
        <f t="shared" ca="1" si="276"/>
        <v>C2</v>
      </c>
      <c r="N1256" s="17" t="str">
        <f t="shared" ca="1" si="277"/>
        <v>C2</v>
      </c>
    </row>
    <row r="1257" spans="1:14" s="188" customFormat="1" ht="30.2" customHeight="1" x14ac:dyDescent="0.2">
      <c r="A1257" s="209" t="s">
        <v>242</v>
      </c>
      <c r="B1257" s="195" t="s">
        <v>2023</v>
      </c>
      <c r="C1257" s="196" t="s">
        <v>147</v>
      </c>
      <c r="D1257" s="197" t="s">
        <v>1513</v>
      </c>
      <c r="E1257" s="198"/>
      <c r="F1257" s="192" t="s">
        <v>173</v>
      </c>
      <c r="G1257" s="193"/>
      <c r="H1257" s="193"/>
      <c r="I1257" s="24" t="str">
        <f t="shared" ca="1" si="274"/>
        <v>LOCKED</v>
      </c>
      <c r="J1257" s="15" t="str">
        <f t="shared" si="279"/>
        <v>G001SoddingCW 3510-R10</v>
      </c>
      <c r="K1257" s="16">
        <f>MATCH(J1257,'Pay Items'!$K$1:$K$647,0)</f>
        <v>617</v>
      </c>
      <c r="L1257" s="17" t="str">
        <f t="shared" ca="1" si="275"/>
        <v>G</v>
      </c>
      <c r="M1257" s="17" t="str">
        <f t="shared" ca="1" si="276"/>
        <v>C2</v>
      </c>
      <c r="N1257" s="17" t="str">
        <f t="shared" ca="1" si="277"/>
        <v>C2</v>
      </c>
    </row>
    <row r="1258" spans="1:14" s="188" customFormat="1" ht="30.2" customHeight="1" x14ac:dyDescent="0.2">
      <c r="A1258" s="209" t="s">
        <v>243</v>
      </c>
      <c r="B1258" s="203" t="s">
        <v>338</v>
      </c>
      <c r="C1258" s="196" t="s">
        <v>867</v>
      </c>
      <c r="D1258" s="197"/>
      <c r="E1258" s="198" t="s">
        <v>178</v>
      </c>
      <c r="F1258" s="199">
        <v>10</v>
      </c>
      <c r="G1258" s="200"/>
      <c r="H1258" s="201">
        <f>ROUND(G1258*F1258,2)</f>
        <v>0</v>
      </c>
      <c r="I1258" s="24" t="str">
        <f t="shared" ca="1" si="274"/>
        <v/>
      </c>
      <c r="J1258" s="15" t="str">
        <f t="shared" si="279"/>
        <v>G002width &lt; 600 mmm²</v>
      </c>
      <c r="K1258" s="16">
        <f>MATCH(J1258,'Pay Items'!$K$1:$K$647,0)</f>
        <v>618</v>
      </c>
      <c r="L1258" s="17" t="str">
        <f t="shared" ca="1" si="275"/>
        <v>F0</v>
      </c>
      <c r="M1258" s="17" t="str">
        <f t="shared" ca="1" si="276"/>
        <v>C2</v>
      </c>
      <c r="N1258" s="17" t="str">
        <f t="shared" ca="1" si="277"/>
        <v>C2</v>
      </c>
    </row>
    <row r="1259" spans="1:14" s="188" customFormat="1" ht="30.2" customHeight="1" x14ac:dyDescent="0.2">
      <c r="A1259" s="209" t="s">
        <v>244</v>
      </c>
      <c r="B1259" s="203" t="s">
        <v>339</v>
      </c>
      <c r="C1259" s="196" t="s">
        <v>868</v>
      </c>
      <c r="D1259" s="197"/>
      <c r="E1259" s="198" t="s">
        <v>178</v>
      </c>
      <c r="F1259" s="199">
        <v>30</v>
      </c>
      <c r="G1259" s="200"/>
      <c r="H1259" s="201">
        <f>ROUND(G1259*F1259,2)</f>
        <v>0</v>
      </c>
      <c r="I1259" s="24" t="str">
        <f t="shared" ca="1" si="274"/>
        <v/>
      </c>
      <c r="J1259" s="15" t="str">
        <f t="shared" si="279"/>
        <v>G003width &gt; or = 600 mmm²</v>
      </c>
      <c r="K1259" s="16">
        <f>MATCH(J1259,'Pay Items'!$K$1:$K$647,0)</f>
        <v>619</v>
      </c>
      <c r="L1259" s="17" t="str">
        <f t="shared" ca="1" si="275"/>
        <v>F0</v>
      </c>
      <c r="M1259" s="17" t="str">
        <f t="shared" ca="1" si="276"/>
        <v>C2</v>
      </c>
      <c r="N1259" s="17" t="str">
        <f t="shared" ca="1" si="277"/>
        <v>C2</v>
      </c>
    </row>
    <row r="1260" spans="1:14" s="188" customFormat="1" ht="10.5" customHeight="1" x14ac:dyDescent="0.2">
      <c r="A1260" s="182"/>
      <c r="B1260" s="189"/>
      <c r="C1260" s="190"/>
      <c r="D1260" s="191"/>
      <c r="E1260" s="192"/>
      <c r="F1260" s="192"/>
      <c r="G1260" s="193"/>
      <c r="H1260" s="193"/>
      <c r="I1260" s="24" t="str">
        <f t="shared" ca="1" si="274"/>
        <v>LOCKED</v>
      </c>
      <c r="J1260" s="15" t="str">
        <f t="shared" si="279"/>
        <v/>
      </c>
      <c r="K1260" s="16" t="e">
        <f>MATCH(J1260,'Pay Items'!$K$1:$K$647,0)</f>
        <v>#N/A</v>
      </c>
      <c r="L1260" s="17" t="str">
        <f t="shared" ca="1" si="275"/>
        <v>G</v>
      </c>
      <c r="M1260" s="17" t="str">
        <f t="shared" ca="1" si="276"/>
        <v>C2</v>
      </c>
      <c r="N1260" s="17" t="str">
        <f t="shared" ca="1" si="277"/>
        <v>C2</v>
      </c>
    </row>
    <row r="1261" spans="1:14" s="188" customFormat="1" ht="39.950000000000003" customHeight="1" thickBot="1" x14ac:dyDescent="0.25">
      <c r="A1261" s="236"/>
      <c r="B1261" s="235" t="str">
        <f>B1204</f>
        <v>R</v>
      </c>
      <c r="C1261" s="425" t="str">
        <f>C1204</f>
        <v>REHABILITATION:  PORTAGE AVENUE ALLEY - WALLASEY STREET TO ALDINE STREET</v>
      </c>
      <c r="D1261" s="431"/>
      <c r="E1261" s="431"/>
      <c r="F1261" s="432"/>
      <c r="G1261" s="236" t="s">
        <v>1624</v>
      </c>
      <c r="H1261" s="236">
        <f>SUM(H1204:H1260)</f>
        <v>0</v>
      </c>
      <c r="I1261" s="24" t="str">
        <f t="shared" ca="1" si="274"/>
        <v>LOCKED</v>
      </c>
      <c r="J1261" s="15" t="str">
        <f t="shared" si="279"/>
        <v>REHABILITATION: PORTAGE AVENUE ALLEY - WALLASEY STREET TO ALDINE STREET</v>
      </c>
      <c r="K1261" s="16" t="e">
        <f>MATCH(J1261,'Pay Items'!$K$1:$K$647,0)</f>
        <v>#N/A</v>
      </c>
      <c r="L1261" s="17" t="str">
        <f t="shared" ca="1" si="275"/>
        <v>G</v>
      </c>
      <c r="M1261" s="17" t="str">
        <f t="shared" ca="1" si="276"/>
        <v>C2</v>
      </c>
      <c r="N1261" s="17" t="str">
        <f t="shared" ca="1" si="277"/>
        <v>C2</v>
      </c>
    </row>
    <row r="1262" spans="1:14" s="188" customFormat="1" ht="39.950000000000003" customHeight="1" thickTop="1" x14ac:dyDescent="0.2">
      <c r="A1262" s="185"/>
      <c r="B1262" s="186" t="s">
        <v>2024</v>
      </c>
      <c r="C1262" s="416" t="s">
        <v>2025</v>
      </c>
      <c r="D1262" s="417"/>
      <c r="E1262" s="417"/>
      <c r="F1262" s="418"/>
      <c r="G1262" s="185"/>
      <c r="H1262" s="187"/>
      <c r="I1262" s="24" t="str">
        <f t="shared" ca="1" si="274"/>
        <v>LOCKED</v>
      </c>
      <c r="J1262" s="15" t="str">
        <f t="shared" si="279"/>
        <v>REHABILITATION: PORTAGE AVENUE ALLEY - OLIVE STREET TO WHYTEWOLD ROAD</v>
      </c>
      <c r="K1262" s="16" t="e">
        <f>MATCH(J1262,'Pay Items'!$K$1:$K$647,0)</f>
        <v>#N/A</v>
      </c>
      <c r="L1262" s="17" t="str">
        <f t="shared" ca="1" si="275"/>
        <v>G</v>
      </c>
      <c r="M1262" s="17" t="str">
        <f t="shared" ca="1" si="276"/>
        <v>C2</v>
      </c>
      <c r="N1262" s="17" t="str">
        <f t="shared" ca="1" si="277"/>
        <v>C2</v>
      </c>
    </row>
    <row r="1263" spans="1:14" s="188" customFormat="1" ht="30.2" customHeight="1" x14ac:dyDescent="0.2">
      <c r="A1263" s="182"/>
      <c r="B1263" s="189"/>
      <c r="C1263" s="190" t="s">
        <v>196</v>
      </c>
      <c r="D1263" s="191"/>
      <c r="E1263" s="192" t="s">
        <v>173</v>
      </c>
      <c r="F1263" s="192" t="s">
        <v>173</v>
      </c>
      <c r="G1263" s="193" t="s">
        <v>173</v>
      </c>
      <c r="H1263" s="193"/>
      <c r="I1263" s="24" t="str">
        <f t="shared" ca="1" si="274"/>
        <v>LOCKED</v>
      </c>
      <c r="J1263" s="15" t="str">
        <f t="shared" si="279"/>
        <v>EARTH AND BASE WORKS</v>
      </c>
      <c r="K1263" s="16">
        <f>MATCH(J1263,'Pay Items'!$K$1:$K$647,0)</f>
        <v>3</v>
      </c>
      <c r="L1263" s="17" t="str">
        <f t="shared" ca="1" si="275"/>
        <v>G</v>
      </c>
      <c r="M1263" s="17" t="str">
        <f t="shared" ca="1" si="276"/>
        <v>C2</v>
      </c>
      <c r="N1263" s="17" t="str">
        <f t="shared" ca="1" si="277"/>
        <v>C2</v>
      </c>
    </row>
    <row r="1264" spans="1:14" s="188" customFormat="1" ht="30.2" customHeight="1" x14ac:dyDescent="0.2">
      <c r="A1264" s="194" t="s">
        <v>426</v>
      </c>
      <c r="B1264" s="195" t="s">
        <v>2026</v>
      </c>
      <c r="C1264" s="196" t="s">
        <v>104</v>
      </c>
      <c r="D1264" s="197" t="s">
        <v>1273</v>
      </c>
      <c r="E1264" s="198" t="s">
        <v>179</v>
      </c>
      <c r="F1264" s="199">
        <v>10</v>
      </c>
      <c r="G1264" s="200"/>
      <c r="H1264" s="201">
        <f t="shared" ref="H1264" si="286">ROUND(G1264*F1264,2)</f>
        <v>0</v>
      </c>
      <c r="I1264" s="24" t="str">
        <f t="shared" ca="1" si="274"/>
        <v/>
      </c>
      <c r="J1264" s="15" t="str">
        <f t="shared" si="279"/>
        <v>A003ExcavationCW 3110-R22m³</v>
      </c>
      <c r="K1264" s="16">
        <f>MATCH(J1264,'Pay Items'!$K$1:$K$647,0)</f>
        <v>6</v>
      </c>
      <c r="L1264" s="17" t="str">
        <f t="shared" ca="1" si="275"/>
        <v>F0</v>
      </c>
      <c r="M1264" s="17" t="str">
        <f t="shared" ca="1" si="276"/>
        <v>C2</v>
      </c>
      <c r="N1264" s="17" t="str">
        <f t="shared" ca="1" si="277"/>
        <v>C2</v>
      </c>
    </row>
    <row r="1265" spans="1:14" s="188" customFormat="1" ht="39.950000000000003" customHeight="1" x14ac:dyDescent="0.2">
      <c r="A1265" s="202" t="s">
        <v>250</v>
      </c>
      <c r="B1265" s="195" t="s">
        <v>2027</v>
      </c>
      <c r="C1265" s="196" t="s">
        <v>307</v>
      </c>
      <c r="D1265" s="197" t="s">
        <v>1273</v>
      </c>
      <c r="E1265" s="198"/>
      <c r="F1265" s="192" t="s">
        <v>173</v>
      </c>
      <c r="G1265" s="193"/>
      <c r="H1265" s="193"/>
      <c r="I1265" s="24" t="str">
        <f t="shared" ca="1" si="274"/>
        <v>LOCKED</v>
      </c>
      <c r="J1265" s="15" t="str">
        <f t="shared" si="279"/>
        <v>A010Supplying and Placing Base Course MaterialCW 3110-R22</v>
      </c>
      <c r="K1265" s="16">
        <f>MATCH(J1265,'Pay Items'!$K$1:$K$647,0)</f>
        <v>27</v>
      </c>
      <c r="L1265" s="17" t="str">
        <f t="shared" ca="1" si="275"/>
        <v>G</v>
      </c>
      <c r="M1265" s="17" t="str">
        <f t="shared" ca="1" si="276"/>
        <v>C2</v>
      </c>
      <c r="N1265" s="17" t="str">
        <f t="shared" ca="1" si="277"/>
        <v>C2</v>
      </c>
    </row>
    <row r="1266" spans="1:14" s="188" customFormat="1" ht="39.950000000000003" customHeight="1" x14ac:dyDescent="0.2">
      <c r="A1266" s="202" t="s">
        <v>1091</v>
      </c>
      <c r="B1266" s="203" t="s">
        <v>338</v>
      </c>
      <c r="C1266" s="196" t="s">
        <v>1092</v>
      </c>
      <c r="D1266" s="197" t="s">
        <v>173</v>
      </c>
      <c r="E1266" s="198" t="s">
        <v>179</v>
      </c>
      <c r="F1266" s="199">
        <v>5</v>
      </c>
      <c r="G1266" s="200"/>
      <c r="H1266" s="201">
        <f t="shared" ref="H1266:H1268" si="287">ROUND(G1266*F1266,2)</f>
        <v>0</v>
      </c>
      <c r="I1266" s="24" t="str">
        <f t="shared" ca="1" si="274"/>
        <v/>
      </c>
      <c r="J1266" s="15" t="str">
        <f t="shared" si="279"/>
        <v>A010A1Base Course Material - Granular A Limestonem³</v>
      </c>
      <c r="K1266" s="16">
        <f>MATCH(J1266,'Pay Items'!$K$1:$K$647,0)</f>
        <v>28</v>
      </c>
      <c r="L1266" s="17" t="str">
        <f t="shared" ca="1" si="275"/>
        <v>F0</v>
      </c>
      <c r="M1266" s="17" t="str">
        <f t="shared" ca="1" si="276"/>
        <v>C2</v>
      </c>
      <c r="N1266" s="17" t="str">
        <f t="shared" ca="1" si="277"/>
        <v>C2</v>
      </c>
    </row>
    <row r="1267" spans="1:14" s="188" customFormat="1" ht="39.950000000000003" customHeight="1" x14ac:dyDescent="0.2">
      <c r="A1267" s="202" t="s">
        <v>1101</v>
      </c>
      <c r="B1267" s="203" t="s">
        <v>339</v>
      </c>
      <c r="C1267" s="196" t="s">
        <v>1102</v>
      </c>
      <c r="D1267" s="197" t="s">
        <v>173</v>
      </c>
      <c r="E1267" s="198" t="s">
        <v>179</v>
      </c>
      <c r="F1267" s="199">
        <v>10</v>
      </c>
      <c r="G1267" s="200"/>
      <c r="H1267" s="201">
        <f t="shared" si="287"/>
        <v>0</v>
      </c>
      <c r="I1267" s="24" t="str">
        <f t="shared" ca="1" si="274"/>
        <v/>
      </c>
      <c r="J1267" s="15" t="str">
        <f t="shared" si="279"/>
        <v>A010C2Base Course Material - Granular C Recycled Concretem³</v>
      </c>
      <c r="K1267" s="16">
        <f>MATCH(J1267,'Pay Items'!$K$1:$K$647,0)</f>
        <v>34</v>
      </c>
      <c r="L1267" s="17" t="str">
        <f t="shared" ca="1" si="275"/>
        <v>F0</v>
      </c>
      <c r="M1267" s="17" t="str">
        <f t="shared" ca="1" si="276"/>
        <v>C2</v>
      </c>
      <c r="N1267" s="17" t="str">
        <f t="shared" ca="1" si="277"/>
        <v>C2</v>
      </c>
    </row>
    <row r="1268" spans="1:14" s="188" customFormat="1" ht="30.2" customHeight="1" x14ac:dyDescent="0.2">
      <c r="A1268" s="194" t="s">
        <v>252</v>
      </c>
      <c r="B1268" s="195" t="s">
        <v>2028</v>
      </c>
      <c r="C1268" s="196" t="s">
        <v>108</v>
      </c>
      <c r="D1268" s="197" t="s">
        <v>1273</v>
      </c>
      <c r="E1268" s="198" t="s">
        <v>178</v>
      </c>
      <c r="F1268" s="199">
        <v>50</v>
      </c>
      <c r="G1268" s="200"/>
      <c r="H1268" s="201">
        <f t="shared" si="287"/>
        <v>0</v>
      </c>
      <c r="I1268" s="24" t="str">
        <f t="shared" ca="1" si="274"/>
        <v/>
      </c>
      <c r="J1268" s="15" t="str">
        <f t="shared" si="279"/>
        <v>A012Grading of BoulevardsCW 3110-R22m²</v>
      </c>
      <c r="K1268" s="16">
        <f>MATCH(J1268,'Pay Items'!$K$1:$K$647,0)</f>
        <v>37</v>
      </c>
      <c r="L1268" s="17" t="str">
        <f t="shared" ca="1" si="275"/>
        <v>F0</v>
      </c>
      <c r="M1268" s="17" t="str">
        <f t="shared" ca="1" si="276"/>
        <v>C2</v>
      </c>
      <c r="N1268" s="17" t="str">
        <f t="shared" ca="1" si="277"/>
        <v>C2</v>
      </c>
    </row>
    <row r="1269" spans="1:14" s="188" customFormat="1" ht="30.2" customHeight="1" x14ac:dyDescent="0.2">
      <c r="A1269" s="182"/>
      <c r="B1269" s="205"/>
      <c r="C1269" s="206" t="s">
        <v>1612</v>
      </c>
      <c r="D1269" s="207"/>
      <c r="E1269" s="208"/>
      <c r="F1269" s="192" t="s">
        <v>173</v>
      </c>
      <c r="G1269" s="193"/>
      <c r="H1269" s="193"/>
      <c r="I1269" s="24" t="str">
        <f t="shared" ca="1" si="274"/>
        <v>LOCKED</v>
      </c>
      <c r="J1269" s="15" t="str">
        <f t="shared" si="279"/>
        <v>ROADWORKS - REMOVALS/RENEWALS</v>
      </c>
      <c r="K1269" s="16" t="e">
        <f>MATCH(J1269,'Pay Items'!$K$1:$K$647,0)</f>
        <v>#N/A</v>
      </c>
      <c r="L1269" s="17" t="str">
        <f t="shared" ca="1" si="275"/>
        <v>G</v>
      </c>
      <c r="M1269" s="17" t="str">
        <f t="shared" ca="1" si="276"/>
        <v>C2</v>
      </c>
      <c r="N1269" s="17" t="str">
        <f t="shared" ca="1" si="277"/>
        <v>C2</v>
      </c>
    </row>
    <row r="1270" spans="1:14" s="188" customFormat="1" ht="30.2" customHeight="1" x14ac:dyDescent="0.2">
      <c r="A1270" s="209" t="s">
        <v>359</v>
      </c>
      <c r="B1270" s="195" t="s">
        <v>2029</v>
      </c>
      <c r="C1270" s="196" t="s">
        <v>304</v>
      </c>
      <c r="D1270" s="197" t="s">
        <v>1273</v>
      </c>
      <c r="E1270" s="198"/>
      <c r="F1270" s="192" t="s">
        <v>173</v>
      </c>
      <c r="G1270" s="193"/>
      <c r="H1270" s="193"/>
      <c r="I1270" s="24" t="str">
        <f t="shared" ca="1" si="274"/>
        <v>LOCKED</v>
      </c>
      <c r="J1270" s="15" t="str">
        <f t="shared" si="279"/>
        <v>B001Pavement RemovalCW 3110-R22</v>
      </c>
      <c r="K1270" s="16">
        <f>MATCH(J1270,'Pay Items'!$K$1:$K$647,0)</f>
        <v>69</v>
      </c>
      <c r="L1270" s="17" t="str">
        <f t="shared" ca="1" si="275"/>
        <v>G</v>
      </c>
      <c r="M1270" s="17" t="str">
        <f t="shared" ca="1" si="276"/>
        <v>C2</v>
      </c>
      <c r="N1270" s="17" t="str">
        <f t="shared" ca="1" si="277"/>
        <v>C2</v>
      </c>
    </row>
    <row r="1271" spans="1:14" s="188" customFormat="1" ht="30.2" customHeight="1" x14ac:dyDescent="0.2">
      <c r="A1271" s="209" t="s">
        <v>429</v>
      </c>
      <c r="B1271" s="203" t="s">
        <v>338</v>
      </c>
      <c r="C1271" s="196" t="s">
        <v>305</v>
      </c>
      <c r="D1271" s="197" t="s">
        <v>173</v>
      </c>
      <c r="E1271" s="198" t="s">
        <v>178</v>
      </c>
      <c r="F1271" s="199">
        <v>160</v>
      </c>
      <c r="G1271" s="200"/>
      <c r="H1271" s="201">
        <f>ROUND(G1271*F1271,2)</f>
        <v>0</v>
      </c>
      <c r="I1271" s="24" t="str">
        <f t="shared" ca="1" si="274"/>
        <v/>
      </c>
      <c r="J1271" s="15" t="str">
        <f t="shared" si="279"/>
        <v>B002Concrete Pavementm²</v>
      </c>
      <c r="K1271" s="16">
        <f>MATCH(J1271,'Pay Items'!$K$1:$K$647,0)</f>
        <v>70</v>
      </c>
      <c r="L1271" s="17" t="str">
        <f t="shared" ca="1" si="275"/>
        <v>F0</v>
      </c>
      <c r="M1271" s="17" t="str">
        <f t="shared" ca="1" si="276"/>
        <v>C2</v>
      </c>
      <c r="N1271" s="17" t="str">
        <f t="shared" ca="1" si="277"/>
        <v>C2</v>
      </c>
    </row>
    <row r="1272" spans="1:14" s="188" customFormat="1" ht="30.2" customHeight="1" x14ac:dyDescent="0.2">
      <c r="A1272" s="209" t="s">
        <v>262</v>
      </c>
      <c r="B1272" s="203" t="s">
        <v>339</v>
      </c>
      <c r="C1272" s="196" t="s">
        <v>306</v>
      </c>
      <c r="D1272" s="197" t="s">
        <v>173</v>
      </c>
      <c r="E1272" s="198" t="s">
        <v>178</v>
      </c>
      <c r="F1272" s="199">
        <v>5</v>
      </c>
      <c r="G1272" s="200"/>
      <c r="H1272" s="201">
        <f>ROUND(G1272*F1272,2)</f>
        <v>0</v>
      </c>
      <c r="I1272" s="24" t="str">
        <f t="shared" ca="1" si="274"/>
        <v/>
      </c>
      <c r="J1272" s="15" t="str">
        <f t="shared" si="279"/>
        <v>B003Asphalt Pavementm²</v>
      </c>
      <c r="K1272" s="16">
        <f>MATCH(J1272,'Pay Items'!$K$1:$K$647,0)</f>
        <v>71</v>
      </c>
      <c r="L1272" s="17" t="str">
        <f t="shared" ca="1" si="275"/>
        <v>F0</v>
      </c>
      <c r="M1272" s="17" t="str">
        <f t="shared" ca="1" si="276"/>
        <v>C2</v>
      </c>
      <c r="N1272" s="17" t="str">
        <f t="shared" ca="1" si="277"/>
        <v>C2</v>
      </c>
    </row>
    <row r="1273" spans="1:14" s="188" customFormat="1" ht="30.2" customHeight="1" x14ac:dyDescent="0.2">
      <c r="A1273" s="209" t="s">
        <v>263</v>
      </c>
      <c r="B1273" s="195" t="s">
        <v>2030</v>
      </c>
      <c r="C1273" s="196" t="s">
        <v>448</v>
      </c>
      <c r="D1273" s="197" t="s">
        <v>1617</v>
      </c>
      <c r="E1273" s="198"/>
      <c r="F1273" s="192" t="s">
        <v>173</v>
      </c>
      <c r="G1273" s="193"/>
      <c r="H1273" s="193"/>
      <c r="I1273" s="24" t="str">
        <f t="shared" ca="1" si="274"/>
        <v>LOCKED</v>
      </c>
      <c r="J1273" s="15" t="str">
        <f t="shared" si="279"/>
        <v>B004Slab ReplacementCW 3230-R8, E10</v>
      </c>
      <c r="K1273" s="16" t="e">
        <f>MATCH(J1273,'Pay Items'!$K$1:$K$647,0)</f>
        <v>#N/A</v>
      </c>
      <c r="L1273" s="17" t="str">
        <f t="shared" ca="1" si="275"/>
        <v>G</v>
      </c>
      <c r="M1273" s="17" t="str">
        <f t="shared" ca="1" si="276"/>
        <v>C2</v>
      </c>
      <c r="N1273" s="17" t="str">
        <f t="shared" ca="1" si="277"/>
        <v>C2</v>
      </c>
    </row>
    <row r="1274" spans="1:14" s="188" customFormat="1" ht="39.950000000000003" customHeight="1" x14ac:dyDescent="0.2">
      <c r="A1274" s="209" t="s">
        <v>270</v>
      </c>
      <c r="B1274" s="203" t="s">
        <v>338</v>
      </c>
      <c r="C1274" s="196" t="s">
        <v>1613</v>
      </c>
      <c r="D1274" s="197" t="s">
        <v>173</v>
      </c>
      <c r="E1274" s="198" t="s">
        <v>178</v>
      </c>
      <c r="F1274" s="199">
        <v>10</v>
      </c>
      <c r="G1274" s="200"/>
      <c r="H1274" s="201">
        <f>ROUND(G1274*F1274,2)</f>
        <v>0</v>
      </c>
      <c r="I1274" s="24" t="str">
        <f t="shared" ca="1" si="274"/>
        <v/>
      </c>
      <c r="J1274" s="15" t="str">
        <f t="shared" si="279"/>
        <v>B014150 mm Type 2 Concrete Pavement (Reinforced)m²</v>
      </c>
      <c r="K1274" s="16" t="e">
        <f>MATCH(J1274,'Pay Items'!$K$1:$K$647,0)</f>
        <v>#N/A</v>
      </c>
      <c r="L1274" s="17" t="str">
        <f t="shared" ca="1" si="275"/>
        <v>F0</v>
      </c>
      <c r="M1274" s="17" t="str">
        <f t="shared" ca="1" si="276"/>
        <v>C2</v>
      </c>
      <c r="N1274" s="17" t="str">
        <f t="shared" ca="1" si="277"/>
        <v>C2</v>
      </c>
    </row>
    <row r="1275" spans="1:14" s="188" customFormat="1" ht="30.2" customHeight="1" x14ac:dyDescent="0.2">
      <c r="A1275" s="209" t="s">
        <v>272</v>
      </c>
      <c r="B1275" s="195" t="s">
        <v>2031</v>
      </c>
      <c r="C1275" s="196" t="s">
        <v>449</v>
      </c>
      <c r="D1275" s="197" t="s">
        <v>2142</v>
      </c>
      <c r="E1275" s="198"/>
      <c r="F1275" s="192" t="s">
        <v>173</v>
      </c>
      <c r="G1275" s="193"/>
      <c r="H1275" s="193"/>
      <c r="I1275" s="24" t="str">
        <f t="shared" ca="1" si="274"/>
        <v>LOCKED</v>
      </c>
      <c r="J1275" s="15" t="str">
        <f t="shared" si="279"/>
        <v>B017Partial Slab PatchesCW 3230-R8, E15</v>
      </c>
      <c r="K1275" s="16" t="e">
        <f>MATCH(J1275,'Pay Items'!$K$1:$K$647,0)</f>
        <v>#N/A</v>
      </c>
      <c r="L1275" s="17" t="str">
        <f t="shared" ca="1" si="275"/>
        <v>G</v>
      </c>
      <c r="M1275" s="17" t="str">
        <f t="shared" ca="1" si="276"/>
        <v>C2</v>
      </c>
      <c r="N1275" s="17" t="str">
        <f t="shared" ca="1" si="277"/>
        <v>C2</v>
      </c>
    </row>
    <row r="1276" spans="1:14" s="188" customFormat="1" ht="39.950000000000003" customHeight="1" x14ac:dyDescent="0.2">
      <c r="A1276" s="209" t="s">
        <v>285</v>
      </c>
      <c r="B1276" s="203" t="s">
        <v>338</v>
      </c>
      <c r="C1276" s="196" t="s">
        <v>1614</v>
      </c>
      <c r="D1276" s="197" t="s">
        <v>173</v>
      </c>
      <c r="E1276" s="198" t="s">
        <v>178</v>
      </c>
      <c r="F1276" s="199">
        <v>5</v>
      </c>
      <c r="G1276" s="200"/>
      <c r="H1276" s="201">
        <f t="shared" ref="H1276:H1278" si="288">ROUND(G1276*F1276,2)</f>
        <v>0</v>
      </c>
      <c r="I1276" s="24" t="str">
        <f t="shared" ca="1" si="274"/>
        <v/>
      </c>
      <c r="J1276" s="15" t="str">
        <f t="shared" si="279"/>
        <v>B030150 mm Type 2 Concrete Pavement (Type A)m²</v>
      </c>
      <c r="K1276" s="16" t="e">
        <f>MATCH(J1276,'Pay Items'!$K$1:$K$647,0)</f>
        <v>#N/A</v>
      </c>
      <c r="L1276" s="17" t="str">
        <f t="shared" ca="1" si="275"/>
        <v>F0</v>
      </c>
      <c r="M1276" s="17" t="str">
        <f t="shared" ca="1" si="276"/>
        <v>C2</v>
      </c>
      <c r="N1276" s="17" t="str">
        <f t="shared" ca="1" si="277"/>
        <v>C2</v>
      </c>
    </row>
    <row r="1277" spans="1:14" s="188" customFormat="1" ht="39.950000000000003" customHeight="1" x14ac:dyDescent="0.2">
      <c r="A1277" s="209" t="s">
        <v>286</v>
      </c>
      <c r="B1277" s="203" t="s">
        <v>339</v>
      </c>
      <c r="C1277" s="196" t="s">
        <v>1615</v>
      </c>
      <c r="D1277" s="197" t="s">
        <v>173</v>
      </c>
      <c r="E1277" s="198" t="s">
        <v>178</v>
      </c>
      <c r="F1277" s="199">
        <v>5</v>
      </c>
      <c r="G1277" s="200"/>
      <c r="H1277" s="201">
        <f t="shared" si="288"/>
        <v>0</v>
      </c>
      <c r="I1277" s="24" t="str">
        <f t="shared" ca="1" si="274"/>
        <v/>
      </c>
      <c r="J1277" s="15" t="str">
        <f t="shared" si="279"/>
        <v>B031150 mm Type 2 Concrete Pavement (Type B)m²</v>
      </c>
      <c r="K1277" s="16" t="e">
        <f>MATCH(J1277,'Pay Items'!$K$1:$K$647,0)</f>
        <v>#N/A</v>
      </c>
      <c r="L1277" s="17" t="str">
        <f t="shared" ca="1" si="275"/>
        <v>F0</v>
      </c>
      <c r="M1277" s="17" t="str">
        <f t="shared" ca="1" si="276"/>
        <v>C2</v>
      </c>
      <c r="N1277" s="17" t="str">
        <f t="shared" ca="1" si="277"/>
        <v>C2</v>
      </c>
    </row>
    <row r="1278" spans="1:14" s="188" customFormat="1" ht="39.950000000000003" customHeight="1" x14ac:dyDescent="0.2">
      <c r="A1278" s="209" t="s">
        <v>288</v>
      </c>
      <c r="B1278" s="203" t="s">
        <v>340</v>
      </c>
      <c r="C1278" s="196" t="s">
        <v>1616</v>
      </c>
      <c r="D1278" s="197" t="s">
        <v>173</v>
      </c>
      <c r="E1278" s="198" t="s">
        <v>178</v>
      </c>
      <c r="F1278" s="199">
        <v>5</v>
      </c>
      <c r="G1278" s="200"/>
      <c r="H1278" s="201">
        <f t="shared" si="288"/>
        <v>0</v>
      </c>
      <c r="I1278" s="24" t="str">
        <f t="shared" ca="1" si="274"/>
        <v/>
      </c>
      <c r="J1278" s="15" t="str">
        <f t="shared" si="279"/>
        <v>B033150 mm Type 2 Concrete Pavement (Type D)m²</v>
      </c>
      <c r="K1278" s="16" t="e">
        <f>MATCH(J1278,'Pay Items'!$K$1:$K$647,0)</f>
        <v>#N/A</v>
      </c>
      <c r="L1278" s="17" t="str">
        <f t="shared" ca="1" si="275"/>
        <v>F0</v>
      </c>
      <c r="M1278" s="17" t="str">
        <f t="shared" ca="1" si="276"/>
        <v>C2</v>
      </c>
      <c r="N1278" s="17" t="str">
        <f t="shared" ca="1" si="277"/>
        <v>C2</v>
      </c>
    </row>
    <row r="1279" spans="1:14" s="188" customFormat="1" ht="39.950000000000003" customHeight="1" x14ac:dyDescent="0.2">
      <c r="A1279" s="209" t="s">
        <v>748</v>
      </c>
      <c r="B1279" s="195" t="s">
        <v>2032</v>
      </c>
      <c r="C1279" s="196" t="s">
        <v>561</v>
      </c>
      <c r="D1279" s="197" t="s">
        <v>2153</v>
      </c>
      <c r="E1279" s="198"/>
      <c r="F1279" s="192" t="s">
        <v>173</v>
      </c>
      <c r="G1279" s="193"/>
      <c r="H1279" s="193"/>
      <c r="I1279" s="24" t="str">
        <f t="shared" ca="1" si="274"/>
        <v>LOCKED</v>
      </c>
      <c r="J1279" s="15" t="str">
        <f t="shared" si="279"/>
        <v>B064-72Slab Replacement - Early Opening (72 hour)CW 3230-R8, E10</v>
      </c>
      <c r="K1279" s="16" t="e">
        <f>MATCH(J1279,'Pay Items'!$K$1:$K$647,0)</f>
        <v>#N/A</v>
      </c>
      <c r="L1279" s="17" t="str">
        <f t="shared" ca="1" si="275"/>
        <v>G</v>
      </c>
      <c r="M1279" s="17" t="str">
        <f t="shared" ca="1" si="276"/>
        <v>C2</v>
      </c>
      <c r="N1279" s="17" t="str">
        <f t="shared" ca="1" si="277"/>
        <v>C2</v>
      </c>
    </row>
    <row r="1280" spans="1:14" s="188" customFormat="1" ht="39.950000000000003" customHeight="1" x14ac:dyDescent="0.2">
      <c r="A1280" s="209" t="s">
        <v>755</v>
      </c>
      <c r="B1280" s="203" t="s">
        <v>338</v>
      </c>
      <c r="C1280" s="196" t="s">
        <v>1544</v>
      </c>
      <c r="D1280" s="197" t="s">
        <v>173</v>
      </c>
      <c r="E1280" s="198" t="s">
        <v>178</v>
      </c>
      <c r="F1280" s="199">
        <v>10</v>
      </c>
      <c r="G1280" s="200"/>
      <c r="H1280" s="201">
        <f>ROUND(G1280*F1280,2)</f>
        <v>0</v>
      </c>
      <c r="I1280" s="24" t="str">
        <f t="shared" ca="1" si="274"/>
        <v/>
      </c>
      <c r="J1280" s="15" t="str">
        <f t="shared" si="279"/>
        <v>B074-72150 mm Type 4 Concrete Pavement (Reinforced)m²</v>
      </c>
      <c r="K1280" s="16">
        <f>MATCH(J1280,'Pay Items'!$K$1:$K$647,0)</f>
        <v>131</v>
      </c>
      <c r="L1280" s="17" t="str">
        <f t="shared" ca="1" si="275"/>
        <v>F0</v>
      </c>
      <c r="M1280" s="17" t="str">
        <f t="shared" ca="1" si="276"/>
        <v>C2</v>
      </c>
      <c r="N1280" s="17" t="str">
        <f t="shared" ca="1" si="277"/>
        <v>C2</v>
      </c>
    </row>
    <row r="1281" spans="1:14" s="188" customFormat="1" ht="39.950000000000003" customHeight="1" x14ac:dyDescent="0.2">
      <c r="A1281" s="209" t="s">
        <v>757</v>
      </c>
      <c r="B1281" s="210" t="s">
        <v>2033</v>
      </c>
      <c r="C1281" s="196" t="s">
        <v>452</v>
      </c>
      <c r="D1281" s="197" t="s">
        <v>2146</v>
      </c>
      <c r="E1281" s="198"/>
      <c r="F1281" s="192" t="s">
        <v>173</v>
      </c>
      <c r="G1281" s="193"/>
      <c r="H1281" s="193"/>
      <c r="I1281" s="24" t="str">
        <f t="shared" ca="1" si="274"/>
        <v>LOCKED</v>
      </c>
      <c r="J1281" s="15" t="str">
        <f t="shared" si="279"/>
        <v xml:space="preserve">B077-72Partial Slab Patches - Early Opening (72 hour)CW 3230-R8, E15 </v>
      </c>
      <c r="K1281" s="16" t="e">
        <f>MATCH(J1281,'Pay Items'!$K$1:$K$647,0)</f>
        <v>#N/A</v>
      </c>
      <c r="L1281" s="17" t="str">
        <f t="shared" ca="1" si="275"/>
        <v>G</v>
      </c>
      <c r="M1281" s="17" t="str">
        <f t="shared" ca="1" si="276"/>
        <v>C2</v>
      </c>
      <c r="N1281" s="17" t="str">
        <f t="shared" ca="1" si="277"/>
        <v>C2</v>
      </c>
    </row>
    <row r="1282" spans="1:14" s="188" customFormat="1" ht="39.950000000000003" customHeight="1" x14ac:dyDescent="0.2">
      <c r="A1282" s="209" t="s">
        <v>770</v>
      </c>
      <c r="B1282" s="203" t="s">
        <v>338</v>
      </c>
      <c r="C1282" s="196" t="s">
        <v>1558</v>
      </c>
      <c r="D1282" s="197" t="s">
        <v>173</v>
      </c>
      <c r="E1282" s="198" t="s">
        <v>178</v>
      </c>
      <c r="F1282" s="199">
        <v>5</v>
      </c>
      <c r="G1282" s="200"/>
      <c r="H1282" s="201">
        <f t="shared" ref="H1282:H1284" si="289">ROUND(G1282*F1282,2)</f>
        <v>0</v>
      </c>
      <c r="I1282" s="24" t="str">
        <f t="shared" ca="1" si="274"/>
        <v/>
      </c>
      <c r="J1282" s="15" t="str">
        <f t="shared" si="279"/>
        <v>B090-72150 mm Type 4 Concrete Pavement (Type A)m²</v>
      </c>
      <c r="K1282" s="16">
        <f>MATCH(J1282,'Pay Items'!$K$1:$K$647,0)</f>
        <v>146</v>
      </c>
      <c r="L1282" s="17" t="str">
        <f t="shared" ca="1" si="275"/>
        <v>F0</v>
      </c>
      <c r="M1282" s="17" t="str">
        <f t="shared" ca="1" si="276"/>
        <v>C2</v>
      </c>
      <c r="N1282" s="17" t="str">
        <f t="shared" ca="1" si="277"/>
        <v>C2</v>
      </c>
    </row>
    <row r="1283" spans="1:14" s="188" customFormat="1" ht="39.950000000000003" customHeight="1" x14ac:dyDescent="0.2">
      <c r="A1283" s="209" t="s">
        <v>771</v>
      </c>
      <c r="B1283" s="203" t="s">
        <v>339</v>
      </c>
      <c r="C1283" s="196" t="s">
        <v>1559</v>
      </c>
      <c r="D1283" s="197" t="s">
        <v>173</v>
      </c>
      <c r="E1283" s="198" t="s">
        <v>178</v>
      </c>
      <c r="F1283" s="199">
        <v>5</v>
      </c>
      <c r="G1283" s="200"/>
      <c r="H1283" s="201">
        <f t="shared" si="289"/>
        <v>0</v>
      </c>
      <c r="I1283" s="24" t="str">
        <f t="shared" ca="1" si="274"/>
        <v/>
      </c>
      <c r="J1283" s="15" t="str">
        <f t="shared" si="279"/>
        <v>B091-72150 mm Type 4 Concrete Pavement (Type B)m²</v>
      </c>
      <c r="K1283" s="16">
        <f>MATCH(J1283,'Pay Items'!$K$1:$K$647,0)</f>
        <v>147</v>
      </c>
      <c r="L1283" s="17" t="str">
        <f t="shared" ca="1" si="275"/>
        <v>F0</v>
      </c>
      <c r="M1283" s="17" t="str">
        <f t="shared" ca="1" si="276"/>
        <v>C2</v>
      </c>
      <c r="N1283" s="17" t="str">
        <f t="shared" ca="1" si="277"/>
        <v>C2</v>
      </c>
    </row>
    <row r="1284" spans="1:14" s="188" customFormat="1" ht="39.950000000000003" customHeight="1" x14ac:dyDescent="0.2">
      <c r="A1284" s="209" t="s">
        <v>773</v>
      </c>
      <c r="B1284" s="203" t="s">
        <v>340</v>
      </c>
      <c r="C1284" s="196" t="s">
        <v>1561</v>
      </c>
      <c r="D1284" s="197" t="s">
        <v>173</v>
      </c>
      <c r="E1284" s="198" t="s">
        <v>178</v>
      </c>
      <c r="F1284" s="199">
        <v>20</v>
      </c>
      <c r="G1284" s="200"/>
      <c r="H1284" s="201">
        <f t="shared" si="289"/>
        <v>0</v>
      </c>
      <c r="I1284" s="24" t="str">
        <f t="shared" ca="1" si="274"/>
        <v/>
      </c>
      <c r="J1284" s="15" t="str">
        <f t="shared" si="279"/>
        <v>B093-72150 mm Type 4 Concrete Pavement (Type D)m²</v>
      </c>
      <c r="K1284" s="16">
        <f>MATCH(J1284,'Pay Items'!$K$1:$K$647,0)</f>
        <v>149</v>
      </c>
      <c r="L1284" s="17" t="str">
        <f t="shared" ca="1" si="275"/>
        <v>F0</v>
      </c>
      <c r="M1284" s="17" t="str">
        <f t="shared" ca="1" si="276"/>
        <v>C2</v>
      </c>
      <c r="N1284" s="17" t="str">
        <f t="shared" ca="1" si="277"/>
        <v>C2</v>
      </c>
    </row>
    <row r="1285" spans="1:14" s="188" customFormat="1" ht="30.2" customHeight="1" x14ac:dyDescent="0.2">
      <c r="A1285" s="209" t="s">
        <v>289</v>
      </c>
      <c r="B1285" s="195" t="s">
        <v>2034</v>
      </c>
      <c r="C1285" s="196" t="s">
        <v>161</v>
      </c>
      <c r="D1285" s="197" t="s">
        <v>903</v>
      </c>
      <c r="E1285" s="198"/>
      <c r="F1285" s="192" t="s">
        <v>173</v>
      </c>
      <c r="G1285" s="193"/>
      <c r="H1285" s="193"/>
      <c r="I1285" s="24" t="str">
        <f t="shared" ca="1" si="274"/>
        <v>LOCKED</v>
      </c>
      <c r="J1285" s="15" t="str">
        <f t="shared" si="279"/>
        <v>B094Drilled DowelsCW 3230-R8</v>
      </c>
      <c r="K1285" s="16">
        <f>MATCH(J1285,'Pay Items'!$K$1:$K$647,0)</f>
        <v>152</v>
      </c>
      <c r="L1285" s="17" t="str">
        <f t="shared" ca="1" si="275"/>
        <v>G</v>
      </c>
      <c r="M1285" s="17" t="str">
        <f t="shared" ca="1" si="276"/>
        <v>C2</v>
      </c>
      <c r="N1285" s="17" t="str">
        <f t="shared" ca="1" si="277"/>
        <v>C2</v>
      </c>
    </row>
    <row r="1286" spans="1:14" s="188" customFormat="1" ht="30.2" customHeight="1" x14ac:dyDescent="0.2">
      <c r="A1286" s="209" t="s">
        <v>290</v>
      </c>
      <c r="B1286" s="203" t="s">
        <v>338</v>
      </c>
      <c r="C1286" s="196" t="s">
        <v>189</v>
      </c>
      <c r="D1286" s="197" t="s">
        <v>173</v>
      </c>
      <c r="E1286" s="198" t="s">
        <v>181</v>
      </c>
      <c r="F1286" s="199">
        <v>55</v>
      </c>
      <c r="G1286" s="200"/>
      <c r="H1286" s="201">
        <f>ROUND(G1286*F1286,2)</f>
        <v>0</v>
      </c>
      <c r="I1286" s="24" t="str">
        <f t="shared" ref="I1286:I1349" ca="1" si="290">IF(CELL("protect",$G1286)=1, "LOCKED", "")</f>
        <v/>
      </c>
      <c r="J1286" s="15" t="str">
        <f t="shared" si="279"/>
        <v>B09519.1 mm Diametereach</v>
      </c>
      <c r="K1286" s="16">
        <f>MATCH(J1286,'Pay Items'!$K$1:$K$647,0)</f>
        <v>153</v>
      </c>
      <c r="L1286" s="17" t="str">
        <f t="shared" ref="L1286:L1349" ca="1" si="291">CELL("format",$F1286)</f>
        <v>F0</v>
      </c>
      <c r="M1286" s="17" t="str">
        <f t="shared" ref="M1286:M1349" ca="1" si="292">CELL("format",$G1286)</f>
        <v>C2</v>
      </c>
      <c r="N1286" s="17" t="str">
        <f t="shared" ref="N1286:N1349" ca="1" si="293">CELL("format",$H1286)</f>
        <v>C2</v>
      </c>
    </row>
    <row r="1287" spans="1:14" s="188" customFormat="1" ht="30.2" customHeight="1" x14ac:dyDescent="0.2">
      <c r="A1287" s="209" t="s">
        <v>292</v>
      </c>
      <c r="B1287" s="195" t="s">
        <v>2035</v>
      </c>
      <c r="C1287" s="196" t="s">
        <v>162</v>
      </c>
      <c r="D1287" s="197" t="s">
        <v>903</v>
      </c>
      <c r="E1287" s="198"/>
      <c r="F1287" s="192" t="s">
        <v>173</v>
      </c>
      <c r="G1287" s="193"/>
      <c r="H1287" s="193"/>
      <c r="I1287" s="24" t="str">
        <f t="shared" ca="1" si="290"/>
        <v>LOCKED</v>
      </c>
      <c r="J1287" s="15" t="str">
        <f t="shared" ref="J1287:J1350" si="294">CLEAN(CONCATENATE(TRIM($A1287),TRIM($C1287),IF(LEFT($D1287)&lt;&gt;"E",TRIM($D1287),),TRIM($E1287)))</f>
        <v>B097Drilled Tie BarsCW 3230-R8</v>
      </c>
      <c r="K1287" s="16">
        <f>MATCH(J1287,'Pay Items'!$K$1:$K$647,0)</f>
        <v>155</v>
      </c>
      <c r="L1287" s="17" t="str">
        <f t="shared" ca="1" si="291"/>
        <v>G</v>
      </c>
      <c r="M1287" s="17" t="str">
        <f t="shared" ca="1" si="292"/>
        <v>C2</v>
      </c>
      <c r="N1287" s="17" t="str">
        <f t="shared" ca="1" si="293"/>
        <v>C2</v>
      </c>
    </row>
    <row r="1288" spans="1:14" s="188" customFormat="1" ht="30.2" customHeight="1" x14ac:dyDescent="0.2">
      <c r="A1288" s="209" t="s">
        <v>293</v>
      </c>
      <c r="B1288" s="203" t="s">
        <v>338</v>
      </c>
      <c r="C1288" s="196" t="s">
        <v>187</v>
      </c>
      <c r="D1288" s="197" t="s">
        <v>173</v>
      </c>
      <c r="E1288" s="198" t="s">
        <v>181</v>
      </c>
      <c r="F1288" s="199">
        <v>60</v>
      </c>
      <c r="G1288" s="200"/>
      <c r="H1288" s="201">
        <f>ROUND(G1288*F1288,2)</f>
        <v>0</v>
      </c>
      <c r="I1288" s="24" t="str">
        <f t="shared" ca="1" si="290"/>
        <v/>
      </c>
      <c r="J1288" s="15" t="str">
        <f t="shared" si="294"/>
        <v>B09820 M Deformed Tie Bareach</v>
      </c>
      <c r="K1288" s="16">
        <f>MATCH(J1288,'Pay Items'!$K$1:$K$647,0)</f>
        <v>157</v>
      </c>
      <c r="L1288" s="17" t="str">
        <f t="shared" ca="1" si="291"/>
        <v>F0</v>
      </c>
      <c r="M1288" s="17" t="str">
        <f t="shared" ca="1" si="292"/>
        <v>C2</v>
      </c>
      <c r="N1288" s="17" t="str">
        <f t="shared" ca="1" si="293"/>
        <v>C2</v>
      </c>
    </row>
    <row r="1289" spans="1:14" s="188" customFormat="1" ht="30.2" customHeight="1" x14ac:dyDescent="0.2">
      <c r="A1289" s="209" t="s">
        <v>462</v>
      </c>
      <c r="B1289" s="195" t="s">
        <v>2036</v>
      </c>
      <c r="C1289" s="196" t="s">
        <v>350</v>
      </c>
      <c r="D1289" s="197" t="s">
        <v>2144</v>
      </c>
      <c r="E1289" s="198"/>
      <c r="F1289" s="192" t="s">
        <v>173</v>
      </c>
      <c r="G1289" s="193"/>
      <c r="H1289" s="193"/>
      <c r="I1289" s="24" t="str">
        <f t="shared" ca="1" si="290"/>
        <v>LOCKED</v>
      </c>
      <c r="J1289" s="15" t="str">
        <f t="shared" si="294"/>
        <v>B190Construction of Asphaltic Concrete OverlayCW 3410-R12, E11</v>
      </c>
      <c r="K1289" s="16" t="e">
        <f>MATCH(J1289,'Pay Items'!$K$1:$K$647,0)</f>
        <v>#N/A</v>
      </c>
      <c r="L1289" s="17" t="str">
        <f t="shared" ca="1" si="291"/>
        <v>G</v>
      </c>
      <c r="M1289" s="17" t="str">
        <f t="shared" ca="1" si="292"/>
        <v>C2</v>
      </c>
      <c r="N1289" s="17" t="str">
        <f t="shared" ca="1" si="293"/>
        <v>C2</v>
      </c>
    </row>
    <row r="1290" spans="1:14" s="188" customFormat="1" ht="30.2" customHeight="1" x14ac:dyDescent="0.2">
      <c r="A1290" s="209" t="s">
        <v>466</v>
      </c>
      <c r="B1290" s="203" t="s">
        <v>338</v>
      </c>
      <c r="C1290" s="196" t="s">
        <v>352</v>
      </c>
      <c r="D1290" s="197"/>
      <c r="E1290" s="198"/>
      <c r="F1290" s="192" t="s">
        <v>173</v>
      </c>
      <c r="G1290" s="193"/>
      <c r="H1290" s="193"/>
      <c r="I1290" s="24" t="str">
        <f t="shared" ca="1" si="290"/>
        <v>LOCKED</v>
      </c>
      <c r="J1290" s="15" t="str">
        <f t="shared" si="294"/>
        <v>B194Tie-ins and Approaches</v>
      </c>
      <c r="K1290" s="16">
        <f>MATCH(J1290,'Pay Items'!$K$1:$K$647,0)</f>
        <v>311</v>
      </c>
      <c r="L1290" s="17" t="str">
        <f t="shared" ca="1" si="291"/>
        <v>G</v>
      </c>
      <c r="M1290" s="17" t="str">
        <f t="shared" ca="1" si="292"/>
        <v>C2</v>
      </c>
      <c r="N1290" s="17" t="str">
        <f t="shared" ca="1" si="293"/>
        <v>C2</v>
      </c>
    </row>
    <row r="1291" spans="1:14" s="188" customFormat="1" ht="30.2" customHeight="1" x14ac:dyDescent="0.2">
      <c r="A1291" s="209" t="s">
        <v>1569</v>
      </c>
      <c r="B1291" s="211" t="s">
        <v>684</v>
      </c>
      <c r="C1291" s="196" t="s">
        <v>1566</v>
      </c>
      <c r="D1291" s="197"/>
      <c r="E1291" s="198" t="s">
        <v>180</v>
      </c>
      <c r="F1291" s="199">
        <v>5</v>
      </c>
      <c r="G1291" s="200"/>
      <c r="H1291" s="201">
        <f t="shared" ref="H1291" si="295">ROUND(G1291*F1291,2)</f>
        <v>0</v>
      </c>
      <c r="I1291" s="24" t="str">
        <f t="shared" ca="1" si="290"/>
        <v/>
      </c>
      <c r="J1291" s="15" t="str">
        <f t="shared" si="294"/>
        <v>B195AType MS1tonne</v>
      </c>
      <c r="K1291" s="16">
        <f>MATCH(J1291,'Pay Items'!$K$1:$K$647,0)</f>
        <v>313</v>
      </c>
      <c r="L1291" s="17" t="str">
        <f t="shared" ca="1" si="291"/>
        <v>F0</v>
      </c>
      <c r="M1291" s="17" t="str">
        <f t="shared" ca="1" si="292"/>
        <v>C2</v>
      </c>
      <c r="N1291" s="17" t="str">
        <f t="shared" ca="1" si="293"/>
        <v>C2</v>
      </c>
    </row>
    <row r="1292" spans="1:14" s="188" customFormat="1" ht="30.2" customHeight="1" x14ac:dyDescent="0.2">
      <c r="A1292" s="182"/>
      <c r="B1292" s="213"/>
      <c r="C1292" s="206" t="s">
        <v>1692</v>
      </c>
      <c r="D1292" s="207"/>
      <c r="E1292" s="192"/>
      <c r="F1292" s="192" t="s">
        <v>173</v>
      </c>
      <c r="G1292" s="193"/>
      <c r="H1292" s="193"/>
      <c r="I1292" s="24" t="str">
        <f t="shared" ca="1" si="290"/>
        <v>LOCKED</v>
      </c>
      <c r="J1292" s="15" t="str">
        <f t="shared" si="294"/>
        <v>ROADWORKS - NEW CONSTRUCTION</v>
      </c>
      <c r="K1292" s="16" t="e">
        <f>MATCH(J1292,'Pay Items'!$K$1:$K$647,0)</f>
        <v>#N/A</v>
      </c>
      <c r="L1292" s="17" t="str">
        <f t="shared" ca="1" si="291"/>
        <v>G</v>
      </c>
      <c r="M1292" s="17" t="str">
        <f t="shared" ca="1" si="292"/>
        <v>C2</v>
      </c>
      <c r="N1292" s="17" t="str">
        <f t="shared" ca="1" si="293"/>
        <v>C2</v>
      </c>
    </row>
    <row r="1293" spans="1:14" s="188" customFormat="1" ht="39.950000000000003" customHeight="1" x14ac:dyDescent="0.2">
      <c r="A1293" s="194" t="s">
        <v>209</v>
      </c>
      <c r="B1293" s="195" t="s">
        <v>2037</v>
      </c>
      <c r="C1293" s="196" t="s">
        <v>454</v>
      </c>
      <c r="D1293" s="197" t="s">
        <v>2126</v>
      </c>
      <c r="E1293" s="198"/>
      <c r="F1293" s="192" t="s">
        <v>173</v>
      </c>
      <c r="G1293" s="193"/>
      <c r="H1293" s="193"/>
      <c r="I1293" s="24" t="str">
        <f t="shared" ca="1" si="290"/>
        <v>LOCKED</v>
      </c>
      <c r="J1293" s="15" t="str">
        <f t="shared" si="294"/>
        <v>C001Concrete Pavements, Median Slabs, Bull-noses, and Safety MediansCW 3310-R19, E10</v>
      </c>
      <c r="K1293" s="16" t="e">
        <f>MATCH(J1293,'Pay Items'!$K$1:$K$647,0)</f>
        <v>#N/A</v>
      </c>
      <c r="L1293" s="17" t="str">
        <f t="shared" ca="1" si="291"/>
        <v>G</v>
      </c>
      <c r="M1293" s="17" t="str">
        <f t="shared" ca="1" si="292"/>
        <v>C2</v>
      </c>
      <c r="N1293" s="17" t="str">
        <f t="shared" ca="1" si="293"/>
        <v>C2</v>
      </c>
    </row>
    <row r="1294" spans="1:14" s="188" customFormat="1" ht="39.950000000000003" customHeight="1" x14ac:dyDescent="0.2">
      <c r="A1294" s="194" t="s">
        <v>214</v>
      </c>
      <c r="B1294" s="203" t="s">
        <v>338</v>
      </c>
      <c r="C1294" s="196" t="s">
        <v>1694</v>
      </c>
      <c r="D1294" s="197" t="s">
        <v>173</v>
      </c>
      <c r="E1294" s="198" t="s">
        <v>178</v>
      </c>
      <c r="F1294" s="212">
        <v>100</v>
      </c>
      <c r="G1294" s="200"/>
      <c r="H1294" s="201">
        <f t="shared" ref="H1294" si="296">ROUND(G1294*F1294,2)</f>
        <v>0</v>
      </c>
      <c r="I1294" s="24" t="str">
        <f t="shared" ca="1" si="290"/>
        <v/>
      </c>
      <c r="J1294" s="15" t="str">
        <f t="shared" si="294"/>
        <v>C011Construction of 150 mm Type 2 Concrete Pavement (Reinforced)m²</v>
      </c>
      <c r="K1294" s="16" t="e">
        <f>MATCH(J1294,'Pay Items'!$K$1:$K$647,0)</f>
        <v>#N/A</v>
      </c>
      <c r="L1294" s="17" t="str">
        <f t="shared" ca="1" si="291"/>
        <v>F0</v>
      </c>
      <c r="M1294" s="17" t="str">
        <f t="shared" ca="1" si="292"/>
        <v>C2</v>
      </c>
      <c r="N1294" s="17" t="str">
        <f t="shared" ca="1" si="293"/>
        <v>C2</v>
      </c>
    </row>
    <row r="1295" spans="1:14" s="188" customFormat="1" ht="30.2" customHeight="1" x14ac:dyDescent="0.2">
      <c r="A1295" s="194" t="s">
        <v>367</v>
      </c>
      <c r="B1295" s="195" t="s">
        <v>2038</v>
      </c>
      <c r="C1295" s="196" t="s">
        <v>123</v>
      </c>
      <c r="D1295" s="197" t="s">
        <v>2126</v>
      </c>
      <c r="E1295" s="198"/>
      <c r="F1295" s="192" t="s">
        <v>173</v>
      </c>
      <c r="G1295" s="193"/>
      <c r="H1295" s="193"/>
      <c r="I1295" s="24" t="str">
        <f t="shared" ca="1" si="290"/>
        <v>LOCKED</v>
      </c>
      <c r="J1295" s="15" t="str">
        <f t="shared" si="294"/>
        <v>C019Concrete Pavements for Early OpeningCW 3310-R19, E10</v>
      </c>
      <c r="K1295" s="16" t="e">
        <f>MATCH(J1295,'Pay Items'!$K$1:$K$647,0)</f>
        <v>#N/A</v>
      </c>
      <c r="L1295" s="17" t="str">
        <f t="shared" ca="1" si="291"/>
        <v>G</v>
      </c>
      <c r="M1295" s="17" t="str">
        <f t="shared" ca="1" si="292"/>
        <v>C2</v>
      </c>
      <c r="N1295" s="17" t="str">
        <f t="shared" ca="1" si="293"/>
        <v>C2</v>
      </c>
    </row>
    <row r="1296" spans="1:14" s="188" customFormat="1" ht="50.1" customHeight="1" x14ac:dyDescent="0.2">
      <c r="A1296" s="194" t="s">
        <v>1173</v>
      </c>
      <c r="B1296" s="203" t="s">
        <v>338</v>
      </c>
      <c r="C1296" s="196" t="s">
        <v>1259</v>
      </c>
      <c r="D1296" s="197"/>
      <c r="E1296" s="198" t="s">
        <v>178</v>
      </c>
      <c r="F1296" s="212">
        <v>60</v>
      </c>
      <c r="G1296" s="200"/>
      <c r="H1296" s="201">
        <f t="shared" ref="H1296" si="297">ROUND(G1296*F1296,2)</f>
        <v>0</v>
      </c>
      <c r="I1296" s="24" t="str">
        <f t="shared" ca="1" si="290"/>
        <v/>
      </c>
      <c r="J1296" s="15" t="str">
        <f t="shared" si="294"/>
        <v>C029-72Construction of 150 mm Type 4 Concrete Pavement for Early Opening 72 Hour (Reinforced)m²</v>
      </c>
      <c r="K1296" s="16">
        <f>MATCH(J1296,'Pay Items'!$K$1:$K$647,0)</f>
        <v>370</v>
      </c>
      <c r="L1296" s="17" t="str">
        <f t="shared" ca="1" si="291"/>
        <v>F0</v>
      </c>
      <c r="M1296" s="17" t="str">
        <f t="shared" ca="1" si="292"/>
        <v>C2</v>
      </c>
      <c r="N1296" s="17" t="str">
        <f t="shared" ca="1" si="293"/>
        <v>C2</v>
      </c>
    </row>
    <row r="1297" spans="1:14" s="188" customFormat="1" ht="39.950000000000003" customHeight="1" x14ac:dyDescent="0.2">
      <c r="A1297" s="182"/>
      <c r="B1297" s="213"/>
      <c r="C1297" s="206" t="s">
        <v>200</v>
      </c>
      <c r="D1297" s="207"/>
      <c r="E1297" s="214"/>
      <c r="F1297" s="192" t="s">
        <v>173</v>
      </c>
      <c r="G1297" s="193"/>
      <c r="H1297" s="193"/>
      <c r="I1297" s="24" t="str">
        <f t="shared" ca="1" si="290"/>
        <v>LOCKED</v>
      </c>
      <c r="J1297" s="15" t="str">
        <f t="shared" si="294"/>
        <v>ASSOCIATED DRAINAGE AND UNDERGROUND WORKS</v>
      </c>
      <c r="K1297" s="16">
        <f>MATCH(J1297,'Pay Items'!$K$1:$K$647,0)</f>
        <v>442</v>
      </c>
      <c r="L1297" s="17" t="str">
        <f t="shared" ca="1" si="291"/>
        <v>G</v>
      </c>
      <c r="M1297" s="17" t="str">
        <f t="shared" ca="1" si="292"/>
        <v>C2</v>
      </c>
      <c r="N1297" s="17" t="str">
        <f t="shared" ca="1" si="293"/>
        <v>C2</v>
      </c>
    </row>
    <row r="1298" spans="1:14" s="188" customFormat="1" ht="30.2" customHeight="1" x14ac:dyDescent="0.2">
      <c r="A1298" s="194" t="s">
        <v>67</v>
      </c>
      <c r="B1298" s="195" t="s">
        <v>2039</v>
      </c>
      <c r="C1298" s="215" t="s">
        <v>1040</v>
      </c>
      <c r="D1298" s="216" t="s">
        <v>1041</v>
      </c>
      <c r="E1298" s="198"/>
      <c r="F1298" s="192" t="s">
        <v>173</v>
      </c>
      <c r="G1298" s="193"/>
      <c r="H1298" s="193"/>
      <c r="I1298" s="24" t="str">
        <f t="shared" ca="1" si="290"/>
        <v>LOCKED</v>
      </c>
      <c r="J1298" s="15" t="str">
        <f t="shared" si="294"/>
        <v>E023Frames &amp; CoversCW 3210-R8</v>
      </c>
      <c r="K1298" s="16">
        <f>MATCH(J1298,'Pay Items'!$K$1:$K$647,0)</f>
        <v>509</v>
      </c>
      <c r="L1298" s="17" t="str">
        <f t="shared" ca="1" si="291"/>
        <v>G</v>
      </c>
      <c r="M1298" s="17" t="str">
        <f t="shared" ca="1" si="292"/>
        <v>C2</v>
      </c>
      <c r="N1298" s="17" t="str">
        <f t="shared" ca="1" si="293"/>
        <v>C2</v>
      </c>
    </row>
    <row r="1299" spans="1:14" s="188" customFormat="1" ht="39.950000000000003" customHeight="1" x14ac:dyDescent="0.2">
      <c r="A1299" s="194" t="s">
        <v>68</v>
      </c>
      <c r="B1299" s="203" t="s">
        <v>338</v>
      </c>
      <c r="C1299" s="217" t="s">
        <v>1191</v>
      </c>
      <c r="D1299" s="197"/>
      <c r="E1299" s="198" t="s">
        <v>181</v>
      </c>
      <c r="F1299" s="212">
        <v>1</v>
      </c>
      <c r="G1299" s="200"/>
      <c r="H1299" s="201">
        <f t="shared" ref="H1299:H1301" si="298">ROUND(G1299*F1299,2)</f>
        <v>0</v>
      </c>
      <c r="I1299" s="24" t="str">
        <f t="shared" ca="1" si="290"/>
        <v/>
      </c>
      <c r="J1299" s="15" t="str">
        <f t="shared" si="294"/>
        <v>E024AP-006 - Standard Frame for Manhole and Catch Basineach</v>
      </c>
      <c r="K1299" s="16">
        <f>MATCH(J1299,'Pay Items'!$K$1:$K$647,0)</f>
        <v>510</v>
      </c>
      <c r="L1299" s="17" t="str">
        <f t="shared" ca="1" si="291"/>
        <v>F0</v>
      </c>
      <c r="M1299" s="17" t="str">
        <f t="shared" ca="1" si="292"/>
        <v>C2</v>
      </c>
      <c r="N1299" s="17" t="str">
        <f t="shared" ca="1" si="293"/>
        <v>C2</v>
      </c>
    </row>
    <row r="1300" spans="1:14" s="249" customFormat="1" ht="44.1" customHeight="1" x14ac:dyDescent="0.2">
      <c r="A1300" s="194" t="s">
        <v>70</v>
      </c>
      <c r="B1300" s="256" t="s">
        <v>339</v>
      </c>
      <c r="C1300" s="259" t="s">
        <v>1193</v>
      </c>
      <c r="D1300" s="239"/>
      <c r="E1300" s="240" t="s">
        <v>181</v>
      </c>
      <c r="F1300" s="241">
        <v>1</v>
      </c>
      <c r="G1300" s="242"/>
      <c r="H1300" s="243">
        <f t="shared" si="298"/>
        <v>0</v>
      </c>
      <c r="I1300" s="24" t="str">
        <f t="shared" ca="1" si="290"/>
        <v/>
      </c>
      <c r="J1300" s="15" t="str">
        <f t="shared" si="294"/>
        <v>E026AP-008 - Standard Grated Cover for Standard Frameeach</v>
      </c>
      <c r="K1300" s="16">
        <f>MATCH(J1300,'Pay Items'!$K$1:$K$647,0)</f>
        <v>512</v>
      </c>
      <c r="L1300" s="17" t="str">
        <f t="shared" ca="1" si="291"/>
        <v>F0</v>
      </c>
      <c r="M1300" s="17" t="str">
        <f t="shared" ca="1" si="292"/>
        <v>C2</v>
      </c>
      <c r="N1300" s="17" t="str">
        <f t="shared" ca="1" si="293"/>
        <v>C2</v>
      </c>
    </row>
    <row r="1301" spans="1:14" s="188" customFormat="1" ht="39.950000000000003" customHeight="1" x14ac:dyDescent="0.2">
      <c r="A1301" s="194" t="s">
        <v>0</v>
      </c>
      <c r="B1301" s="195" t="s">
        <v>2040</v>
      </c>
      <c r="C1301" s="196" t="s">
        <v>1</v>
      </c>
      <c r="D1301" s="197" t="s">
        <v>1562</v>
      </c>
      <c r="E1301" s="198" t="s">
        <v>181</v>
      </c>
      <c r="F1301" s="212">
        <v>1</v>
      </c>
      <c r="G1301" s="200"/>
      <c r="H1301" s="201">
        <f t="shared" si="298"/>
        <v>0</v>
      </c>
      <c r="I1301" s="24" t="str">
        <f t="shared" ca="1" si="290"/>
        <v/>
      </c>
      <c r="J1301" s="15" t="str">
        <f t="shared" si="294"/>
        <v>E050ACatch Basin CleaningCW 2140-R5each</v>
      </c>
      <c r="K1301" s="16">
        <f>MATCH(J1301,'Pay Items'!$K$1:$K$647,0)</f>
        <v>555</v>
      </c>
      <c r="L1301" s="17" t="str">
        <f t="shared" ca="1" si="291"/>
        <v>F0</v>
      </c>
      <c r="M1301" s="17" t="str">
        <f t="shared" ca="1" si="292"/>
        <v>C2</v>
      </c>
      <c r="N1301" s="17" t="str">
        <f t="shared" ca="1" si="293"/>
        <v>C2</v>
      </c>
    </row>
    <row r="1302" spans="1:14" s="188" customFormat="1" ht="30.2" customHeight="1" x14ac:dyDescent="0.2">
      <c r="A1302" s="182"/>
      <c r="B1302" s="219"/>
      <c r="C1302" s="206" t="s">
        <v>201</v>
      </c>
      <c r="D1302" s="207"/>
      <c r="E1302" s="214"/>
      <c r="F1302" s="192" t="s">
        <v>173</v>
      </c>
      <c r="G1302" s="193"/>
      <c r="H1302" s="193"/>
      <c r="I1302" s="24" t="str">
        <f t="shared" ca="1" si="290"/>
        <v>LOCKED</v>
      </c>
      <c r="J1302" s="15" t="str">
        <f t="shared" si="294"/>
        <v>ADJUSTMENTS</v>
      </c>
      <c r="K1302" s="16">
        <f>MATCH(J1302,'Pay Items'!$K$1:$K$647,0)</f>
        <v>587</v>
      </c>
      <c r="L1302" s="17" t="str">
        <f t="shared" ca="1" si="291"/>
        <v>G</v>
      </c>
      <c r="M1302" s="17" t="str">
        <f t="shared" ca="1" si="292"/>
        <v>C2</v>
      </c>
      <c r="N1302" s="17" t="str">
        <f t="shared" ca="1" si="293"/>
        <v>C2</v>
      </c>
    </row>
    <row r="1303" spans="1:14" s="188" customFormat="1" ht="39.950000000000003" customHeight="1" x14ac:dyDescent="0.2">
      <c r="A1303" s="194" t="s">
        <v>230</v>
      </c>
      <c r="B1303" s="195" t="s">
        <v>2041</v>
      </c>
      <c r="C1303" s="217" t="s">
        <v>1042</v>
      </c>
      <c r="D1303" s="216" t="s">
        <v>1041</v>
      </c>
      <c r="E1303" s="198" t="s">
        <v>181</v>
      </c>
      <c r="F1303" s="212">
        <v>1</v>
      </c>
      <c r="G1303" s="200"/>
      <c r="H1303" s="201">
        <f>ROUND(G1303*F1303,2)</f>
        <v>0</v>
      </c>
      <c r="I1303" s="24" t="str">
        <f t="shared" ca="1" si="290"/>
        <v/>
      </c>
      <c r="J1303" s="15" t="str">
        <f t="shared" si="294"/>
        <v>F001Adjustment of Manholes/Catch Basins FramesCW 3210-R8each</v>
      </c>
      <c r="K1303" s="16">
        <f>MATCH(J1303,'Pay Items'!$K$1:$K$647,0)</f>
        <v>588</v>
      </c>
      <c r="L1303" s="17" t="str">
        <f t="shared" ca="1" si="291"/>
        <v>F0</v>
      </c>
      <c r="M1303" s="17" t="str">
        <f t="shared" ca="1" si="292"/>
        <v>C2</v>
      </c>
      <c r="N1303" s="17" t="str">
        <f t="shared" ca="1" si="293"/>
        <v>C2</v>
      </c>
    </row>
    <row r="1304" spans="1:14" s="188" customFormat="1" ht="30.2" customHeight="1" x14ac:dyDescent="0.2">
      <c r="A1304" s="194" t="s">
        <v>231</v>
      </c>
      <c r="B1304" s="195" t="s">
        <v>2042</v>
      </c>
      <c r="C1304" s="196" t="s">
        <v>669</v>
      </c>
      <c r="D1304" s="197" t="s">
        <v>11</v>
      </c>
      <c r="E1304" s="198"/>
      <c r="F1304" s="192" t="s">
        <v>173</v>
      </c>
      <c r="G1304" s="193"/>
      <c r="H1304" s="193"/>
      <c r="I1304" s="24" t="str">
        <f t="shared" ca="1" si="290"/>
        <v>LOCKED</v>
      </c>
      <c r="J1304" s="15" t="str">
        <f t="shared" si="294"/>
        <v>F002Replacing Existing RisersCW 2130-R12</v>
      </c>
      <c r="K1304" s="16">
        <f>MATCH(J1304,'Pay Items'!$K$1:$K$647,0)</f>
        <v>589</v>
      </c>
      <c r="L1304" s="17" t="str">
        <f t="shared" ca="1" si="291"/>
        <v>G</v>
      </c>
      <c r="M1304" s="17" t="str">
        <f t="shared" ca="1" si="292"/>
        <v>C2</v>
      </c>
      <c r="N1304" s="17" t="str">
        <f t="shared" ca="1" si="293"/>
        <v>C2</v>
      </c>
    </row>
    <row r="1305" spans="1:14" s="188" customFormat="1" ht="30.2" customHeight="1" x14ac:dyDescent="0.2">
      <c r="A1305" s="194" t="s">
        <v>670</v>
      </c>
      <c r="B1305" s="203" t="s">
        <v>338</v>
      </c>
      <c r="C1305" s="196" t="s">
        <v>680</v>
      </c>
      <c r="D1305" s="197"/>
      <c r="E1305" s="198" t="s">
        <v>183</v>
      </c>
      <c r="F1305" s="221">
        <v>0.3</v>
      </c>
      <c r="G1305" s="200"/>
      <c r="H1305" s="201">
        <f>ROUND(G1305*F1305,2)</f>
        <v>0</v>
      </c>
      <c r="I1305" s="24" t="str">
        <f t="shared" ca="1" si="290"/>
        <v/>
      </c>
      <c r="J1305" s="15" t="str">
        <f t="shared" si="294"/>
        <v>F002APre-cast Concrete Risersvert. m</v>
      </c>
      <c r="K1305" s="16">
        <f>MATCH(J1305,'Pay Items'!$K$1:$K$647,0)</f>
        <v>590</v>
      </c>
      <c r="L1305" s="17" t="str">
        <f t="shared" ca="1" si="291"/>
        <v>F1</v>
      </c>
      <c r="M1305" s="17" t="str">
        <f t="shared" ca="1" si="292"/>
        <v>C2</v>
      </c>
      <c r="N1305" s="17" t="str">
        <f t="shared" ca="1" si="293"/>
        <v>C2</v>
      </c>
    </row>
    <row r="1306" spans="1:14" s="188" customFormat="1" ht="30.2" customHeight="1" x14ac:dyDescent="0.2">
      <c r="A1306" s="194" t="s">
        <v>232</v>
      </c>
      <c r="B1306" s="195" t="s">
        <v>2043</v>
      </c>
      <c r="C1306" s="217" t="s">
        <v>1198</v>
      </c>
      <c r="D1306" s="216" t="s">
        <v>1041</v>
      </c>
      <c r="E1306" s="198"/>
      <c r="F1306" s="192" t="s">
        <v>173</v>
      </c>
      <c r="G1306" s="193"/>
      <c r="H1306" s="193"/>
      <c r="I1306" s="24" t="str">
        <f t="shared" ca="1" si="290"/>
        <v>LOCKED</v>
      </c>
      <c r="J1306" s="15" t="str">
        <f t="shared" si="294"/>
        <v>F003Lifter Rings (AP-010)CW 3210-R8</v>
      </c>
      <c r="K1306" s="16">
        <f>MATCH(J1306,'Pay Items'!$K$1:$K$647,0)</f>
        <v>593</v>
      </c>
      <c r="L1306" s="17" t="str">
        <f t="shared" ca="1" si="291"/>
        <v>G</v>
      </c>
      <c r="M1306" s="17" t="str">
        <f t="shared" ca="1" si="292"/>
        <v>C2</v>
      </c>
      <c r="N1306" s="17" t="str">
        <f t="shared" ca="1" si="293"/>
        <v>C2</v>
      </c>
    </row>
    <row r="1307" spans="1:14" s="188" customFormat="1" ht="30.2" customHeight="1" x14ac:dyDescent="0.2">
      <c r="A1307" s="194" t="s">
        <v>234</v>
      </c>
      <c r="B1307" s="203" t="s">
        <v>338</v>
      </c>
      <c r="C1307" s="196" t="s">
        <v>864</v>
      </c>
      <c r="D1307" s="197"/>
      <c r="E1307" s="198" t="s">
        <v>181</v>
      </c>
      <c r="F1307" s="212">
        <v>1</v>
      </c>
      <c r="G1307" s="200"/>
      <c r="H1307" s="201">
        <f t="shared" ref="H1307" si="299">ROUND(G1307*F1307,2)</f>
        <v>0</v>
      </c>
      <c r="I1307" s="24" t="str">
        <f t="shared" ca="1" si="290"/>
        <v/>
      </c>
      <c r="J1307" s="15" t="str">
        <f t="shared" si="294"/>
        <v>F00551 mmeach</v>
      </c>
      <c r="K1307" s="16">
        <f>MATCH(J1307,'Pay Items'!$K$1:$K$647,0)</f>
        <v>595</v>
      </c>
      <c r="L1307" s="17" t="str">
        <f t="shared" ca="1" si="291"/>
        <v>F0</v>
      </c>
      <c r="M1307" s="17" t="str">
        <f t="shared" ca="1" si="292"/>
        <v>C2</v>
      </c>
      <c r="N1307" s="17" t="str">
        <f t="shared" ca="1" si="293"/>
        <v>C2</v>
      </c>
    </row>
    <row r="1308" spans="1:14" s="188" customFormat="1" ht="30.2" customHeight="1" x14ac:dyDescent="0.2">
      <c r="A1308" s="182"/>
      <c r="B1308" s="205"/>
      <c r="C1308" s="206" t="s">
        <v>202</v>
      </c>
      <c r="D1308" s="207"/>
      <c r="E1308" s="208"/>
      <c r="F1308" s="192" t="s">
        <v>173</v>
      </c>
      <c r="G1308" s="193"/>
      <c r="H1308" s="193"/>
      <c r="I1308" s="24" t="str">
        <f t="shared" ca="1" si="290"/>
        <v>LOCKED</v>
      </c>
      <c r="J1308" s="15" t="str">
        <f t="shared" si="294"/>
        <v>LANDSCAPING</v>
      </c>
      <c r="K1308" s="16">
        <f>MATCH(J1308,'Pay Items'!$K$1:$K$647,0)</f>
        <v>616</v>
      </c>
      <c r="L1308" s="17" t="str">
        <f t="shared" ca="1" si="291"/>
        <v>G</v>
      </c>
      <c r="M1308" s="17" t="str">
        <f t="shared" ca="1" si="292"/>
        <v>C2</v>
      </c>
      <c r="N1308" s="17" t="str">
        <f t="shared" ca="1" si="293"/>
        <v>C2</v>
      </c>
    </row>
    <row r="1309" spans="1:14" s="188" customFormat="1" ht="30.2" customHeight="1" x14ac:dyDescent="0.2">
      <c r="A1309" s="209" t="s">
        <v>242</v>
      </c>
      <c r="B1309" s="195" t="s">
        <v>2044</v>
      </c>
      <c r="C1309" s="196" t="s">
        <v>147</v>
      </c>
      <c r="D1309" s="197" t="s">
        <v>1513</v>
      </c>
      <c r="E1309" s="198"/>
      <c r="F1309" s="192" t="s">
        <v>173</v>
      </c>
      <c r="G1309" s="193"/>
      <c r="H1309" s="193"/>
      <c r="I1309" s="24" t="str">
        <f t="shared" ca="1" si="290"/>
        <v>LOCKED</v>
      </c>
      <c r="J1309" s="15" t="str">
        <f t="shared" si="294"/>
        <v>G001SoddingCW 3510-R10</v>
      </c>
      <c r="K1309" s="16">
        <f>MATCH(J1309,'Pay Items'!$K$1:$K$647,0)</f>
        <v>617</v>
      </c>
      <c r="L1309" s="17" t="str">
        <f t="shared" ca="1" si="291"/>
        <v>G</v>
      </c>
      <c r="M1309" s="17" t="str">
        <f t="shared" ca="1" si="292"/>
        <v>C2</v>
      </c>
      <c r="N1309" s="17" t="str">
        <f t="shared" ca="1" si="293"/>
        <v>C2</v>
      </c>
    </row>
    <row r="1310" spans="1:14" s="188" customFormat="1" ht="30.2" customHeight="1" x14ac:dyDescent="0.2">
      <c r="A1310" s="209" t="s">
        <v>243</v>
      </c>
      <c r="B1310" s="203" t="s">
        <v>338</v>
      </c>
      <c r="C1310" s="196" t="s">
        <v>867</v>
      </c>
      <c r="D1310" s="197"/>
      <c r="E1310" s="198" t="s">
        <v>178</v>
      </c>
      <c r="F1310" s="199">
        <v>10</v>
      </c>
      <c r="G1310" s="200"/>
      <c r="H1310" s="201">
        <f>ROUND(G1310*F1310,2)</f>
        <v>0</v>
      </c>
      <c r="I1310" s="24" t="str">
        <f t="shared" ca="1" si="290"/>
        <v/>
      </c>
      <c r="J1310" s="15" t="str">
        <f t="shared" si="294"/>
        <v>G002width &lt; 600 mmm²</v>
      </c>
      <c r="K1310" s="16">
        <f>MATCH(J1310,'Pay Items'!$K$1:$K$647,0)</f>
        <v>618</v>
      </c>
      <c r="L1310" s="17" t="str">
        <f t="shared" ca="1" si="291"/>
        <v>F0</v>
      </c>
      <c r="M1310" s="17" t="str">
        <f t="shared" ca="1" si="292"/>
        <v>C2</v>
      </c>
      <c r="N1310" s="17" t="str">
        <f t="shared" ca="1" si="293"/>
        <v>C2</v>
      </c>
    </row>
    <row r="1311" spans="1:14" s="188" customFormat="1" ht="30.2" customHeight="1" x14ac:dyDescent="0.2">
      <c r="A1311" s="209" t="s">
        <v>244</v>
      </c>
      <c r="B1311" s="203" t="s">
        <v>339</v>
      </c>
      <c r="C1311" s="196" t="s">
        <v>868</v>
      </c>
      <c r="D1311" s="197"/>
      <c r="E1311" s="198" t="s">
        <v>178</v>
      </c>
      <c r="F1311" s="199">
        <v>40</v>
      </c>
      <c r="G1311" s="200"/>
      <c r="H1311" s="201">
        <f>ROUND(G1311*F1311,2)</f>
        <v>0</v>
      </c>
      <c r="I1311" s="24" t="str">
        <f t="shared" ca="1" si="290"/>
        <v/>
      </c>
      <c r="J1311" s="15" t="str">
        <f t="shared" si="294"/>
        <v>G003width &gt; or = 600 mmm²</v>
      </c>
      <c r="K1311" s="16">
        <f>MATCH(J1311,'Pay Items'!$K$1:$K$647,0)</f>
        <v>619</v>
      </c>
      <c r="L1311" s="17" t="str">
        <f t="shared" ca="1" si="291"/>
        <v>F0</v>
      </c>
      <c r="M1311" s="17" t="str">
        <f t="shared" ca="1" si="292"/>
        <v>C2</v>
      </c>
      <c r="N1311" s="17" t="str">
        <f t="shared" ca="1" si="293"/>
        <v>C2</v>
      </c>
    </row>
    <row r="1312" spans="1:14" s="188" customFormat="1" ht="10.15" customHeight="1" x14ac:dyDescent="0.2">
      <c r="A1312" s="182"/>
      <c r="B1312" s="189"/>
      <c r="C1312" s="190"/>
      <c r="D1312" s="191"/>
      <c r="E1312" s="192"/>
      <c r="F1312" s="192"/>
      <c r="G1312" s="193"/>
      <c r="H1312" s="193"/>
      <c r="I1312" s="24" t="str">
        <f t="shared" ca="1" si="290"/>
        <v>LOCKED</v>
      </c>
      <c r="J1312" s="15" t="str">
        <f t="shared" si="294"/>
        <v/>
      </c>
      <c r="K1312" s="16" t="e">
        <f>MATCH(J1312,'Pay Items'!$K$1:$K$647,0)</f>
        <v>#N/A</v>
      </c>
      <c r="L1312" s="17" t="str">
        <f t="shared" ca="1" si="291"/>
        <v>G</v>
      </c>
      <c r="M1312" s="17" t="str">
        <f t="shared" ca="1" si="292"/>
        <v>C2</v>
      </c>
      <c r="N1312" s="17" t="str">
        <f t="shared" ca="1" si="293"/>
        <v>C2</v>
      </c>
    </row>
    <row r="1313" spans="1:14" s="188" customFormat="1" ht="39.950000000000003" customHeight="1" thickBot="1" x14ac:dyDescent="0.25">
      <c r="A1313" s="236"/>
      <c r="B1313" s="235" t="str">
        <f>B1262</f>
        <v>S</v>
      </c>
      <c r="C1313" s="425" t="str">
        <f>C1262</f>
        <v>REHABILITATION:  PORTAGE AVENUE ALLEY - OLIVE STREET TO WHYTEWOLD ROAD</v>
      </c>
      <c r="D1313" s="431"/>
      <c r="E1313" s="431"/>
      <c r="F1313" s="432"/>
      <c r="G1313" s="236" t="s">
        <v>1624</v>
      </c>
      <c r="H1313" s="236">
        <f>SUM(H1262:H1312)</f>
        <v>0</v>
      </c>
      <c r="I1313" s="24" t="str">
        <f t="shared" ca="1" si="290"/>
        <v>LOCKED</v>
      </c>
      <c r="J1313" s="15" t="str">
        <f t="shared" si="294"/>
        <v>REHABILITATION: PORTAGE AVENUE ALLEY - OLIVE STREET TO WHYTEWOLD ROAD</v>
      </c>
      <c r="K1313" s="16" t="e">
        <f>MATCH(J1313,'Pay Items'!$K$1:$K$647,0)</f>
        <v>#N/A</v>
      </c>
      <c r="L1313" s="17" t="str">
        <f t="shared" ca="1" si="291"/>
        <v>G</v>
      </c>
      <c r="M1313" s="17" t="str">
        <f t="shared" ca="1" si="292"/>
        <v>C2</v>
      </c>
      <c r="N1313" s="17" t="str">
        <f t="shared" ca="1" si="293"/>
        <v>C2</v>
      </c>
    </row>
    <row r="1314" spans="1:14" s="188" customFormat="1" ht="39.950000000000003" customHeight="1" thickTop="1" x14ac:dyDescent="0.2">
      <c r="A1314" s="185"/>
      <c r="B1314" s="186" t="s">
        <v>2045</v>
      </c>
      <c r="C1314" s="416" t="s">
        <v>2046</v>
      </c>
      <c r="D1314" s="417"/>
      <c r="E1314" s="417"/>
      <c r="F1314" s="418"/>
      <c r="G1314" s="185"/>
      <c r="H1314" s="187"/>
      <c r="I1314" s="24" t="str">
        <f t="shared" ca="1" si="290"/>
        <v>LOCKED</v>
      </c>
      <c r="J1314" s="15" t="str">
        <f t="shared" si="294"/>
        <v>REHABILITATION: PORTAGE AVENUE ALLEY - WHYTEWOLD ROAD TO VERNON ROAD</v>
      </c>
      <c r="K1314" s="16" t="e">
        <f>MATCH(J1314,'Pay Items'!$K$1:$K$647,0)</f>
        <v>#N/A</v>
      </c>
      <c r="L1314" s="17" t="str">
        <f t="shared" ca="1" si="291"/>
        <v>G</v>
      </c>
      <c r="M1314" s="17" t="str">
        <f t="shared" ca="1" si="292"/>
        <v>C2</v>
      </c>
      <c r="N1314" s="17" t="str">
        <f t="shared" ca="1" si="293"/>
        <v>C2</v>
      </c>
    </row>
    <row r="1315" spans="1:14" s="188" customFormat="1" ht="30.2" customHeight="1" x14ac:dyDescent="0.2">
      <c r="A1315" s="182"/>
      <c r="B1315" s="189"/>
      <c r="C1315" s="190" t="s">
        <v>196</v>
      </c>
      <c r="D1315" s="191"/>
      <c r="E1315" s="192" t="s">
        <v>173</v>
      </c>
      <c r="F1315" s="192" t="s">
        <v>173</v>
      </c>
      <c r="G1315" s="193" t="s">
        <v>173</v>
      </c>
      <c r="H1315" s="193"/>
      <c r="I1315" s="24" t="str">
        <f t="shared" ca="1" si="290"/>
        <v>LOCKED</v>
      </c>
      <c r="J1315" s="15" t="str">
        <f t="shared" si="294"/>
        <v>EARTH AND BASE WORKS</v>
      </c>
      <c r="K1315" s="16">
        <f>MATCH(J1315,'Pay Items'!$K$1:$K$647,0)</f>
        <v>3</v>
      </c>
      <c r="L1315" s="17" t="str">
        <f t="shared" ca="1" si="291"/>
        <v>G</v>
      </c>
      <c r="M1315" s="17" t="str">
        <f t="shared" ca="1" si="292"/>
        <v>C2</v>
      </c>
      <c r="N1315" s="17" t="str">
        <f t="shared" ca="1" si="293"/>
        <v>C2</v>
      </c>
    </row>
    <row r="1316" spans="1:14" s="188" customFormat="1" ht="30.2" customHeight="1" x14ac:dyDescent="0.2">
      <c r="A1316" s="194" t="s">
        <v>426</v>
      </c>
      <c r="B1316" s="195" t="s">
        <v>2047</v>
      </c>
      <c r="C1316" s="196" t="s">
        <v>104</v>
      </c>
      <c r="D1316" s="197" t="s">
        <v>1273</v>
      </c>
      <c r="E1316" s="198" t="s">
        <v>179</v>
      </c>
      <c r="F1316" s="199">
        <v>5</v>
      </c>
      <c r="G1316" s="200"/>
      <c r="H1316" s="201">
        <f t="shared" ref="H1316" si="300">ROUND(G1316*F1316,2)</f>
        <v>0</v>
      </c>
      <c r="I1316" s="24" t="str">
        <f t="shared" ca="1" si="290"/>
        <v/>
      </c>
      <c r="J1316" s="15" t="str">
        <f t="shared" si="294"/>
        <v>A003ExcavationCW 3110-R22m³</v>
      </c>
      <c r="K1316" s="16">
        <f>MATCH(J1316,'Pay Items'!$K$1:$K$647,0)</f>
        <v>6</v>
      </c>
      <c r="L1316" s="17" t="str">
        <f t="shared" ca="1" si="291"/>
        <v>F0</v>
      </c>
      <c r="M1316" s="17" t="str">
        <f t="shared" ca="1" si="292"/>
        <v>C2</v>
      </c>
      <c r="N1316" s="17" t="str">
        <f t="shared" ca="1" si="293"/>
        <v>C2</v>
      </c>
    </row>
    <row r="1317" spans="1:14" s="188" customFormat="1" ht="39.950000000000003" customHeight="1" x14ac:dyDescent="0.2">
      <c r="A1317" s="202" t="s">
        <v>250</v>
      </c>
      <c r="B1317" s="195" t="s">
        <v>2048</v>
      </c>
      <c r="C1317" s="196" t="s">
        <v>307</v>
      </c>
      <c r="D1317" s="197" t="s">
        <v>1273</v>
      </c>
      <c r="E1317" s="198"/>
      <c r="F1317" s="192" t="s">
        <v>173</v>
      </c>
      <c r="G1317" s="193"/>
      <c r="H1317" s="193"/>
      <c r="I1317" s="24" t="str">
        <f t="shared" ca="1" si="290"/>
        <v>LOCKED</v>
      </c>
      <c r="J1317" s="15" t="str">
        <f t="shared" si="294"/>
        <v>A010Supplying and Placing Base Course MaterialCW 3110-R22</v>
      </c>
      <c r="K1317" s="16">
        <f>MATCH(J1317,'Pay Items'!$K$1:$K$647,0)</f>
        <v>27</v>
      </c>
      <c r="L1317" s="17" t="str">
        <f t="shared" ca="1" si="291"/>
        <v>G</v>
      </c>
      <c r="M1317" s="17" t="str">
        <f t="shared" ca="1" si="292"/>
        <v>C2</v>
      </c>
      <c r="N1317" s="17" t="str">
        <f t="shared" ca="1" si="293"/>
        <v>C2</v>
      </c>
    </row>
    <row r="1318" spans="1:14" s="188" customFormat="1" ht="39.950000000000003" customHeight="1" x14ac:dyDescent="0.2">
      <c r="A1318" s="202" t="s">
        <v>1091</v>
      </c>
      <c r="B1318" s="203" t="s">
        <v>338</v>
      </c>
      <c r="C1318" s="196" t="s">
        <v>1092</v>
      </c>
      <c r="D1318" s="197" t="s">
        <v>173</v>
      </c>
      <c r="E1318" s="198" t="s">
        <v>179</v>
      </c>
      <c r="F1318" s="199">
        <v>5</v>
      </c>
      <c r="G1318" s="200"/>
      <c r="H1318" s="201">
        <f t="shared" ref="H1318:H1320" si="301">ROUND(G1318*F1318,2)</f>
        <v>0</v>
      </c>
      <c r="I1318" s="24" t="str">
        <f t="shared" ca="1" si="290"/>
        <v/>
      </c>
      <c r="J1318" s="15" t="str">
        <f t="shared" si="294"/>
        <v>A010A1Base Course Material - Granular A Limestonem³</v>
      </c>
      <c r="K1318" s="16">
        <f>MATCH(J1318,'Pay Items'!$K$1:$K$647,0)</f>
        <v>28</v>
      </c>
      <c r="L1318" s="17" t="str">
        <f t="shared" ca="1" si="291"/>
        <v>F0</v>
      </c>
      <c r="M1318" s="17" t="str">
        <f t="shared" ca="1" si="292"/>
        <v>C2</v>
      </c>
      <c r="N1318" s="17" t="str">
        <f t="shared" ca="1" si="293"/>
        <v>C2</v>
      </c>
    </row>
    <row r="1319" spans="1:14" s="188" customFormat="1" ht="39.950000000000003" customHeight="1" x14ac:dyDescent="0.2">
      <c r="A1319" s="202" t="s">
        <v>1101</v>
      </c>
      <c r="B1319" s="203" t="s">
        <v>339</v>
      </c>
      <c r="C1319" s="196" t="s">
        <v>1102</v>
      </c>
      <c r="D1319" s="197" t="s">
        <v>173</v>
      </c>
      <c r="E1319" s="198" t="s">
        <v>179</v>
      </c>
      <c r="F1319" s="199">
        <v>5</v>
      </c>
      <c r="G1319" s="200"/>
      <c r="H1319" s="201">
        <f t="shared" si="301"/>
        <v>0</v>
      </c>
      <c r="I1319" s="24" t="str">
        <f t="shared" ca="1" si="290"/>
        <v/>
      </c>
      <c r="J1319" s="15" t="str">
        <f t="shared" si="294"/>
        <v>A010C2Base Course Material - Granular C Recycled Concretem³</v>
      </c>
      <c r="K1319" s="16">
        <f>MATCH(J1319,'Pay Items'!$K$1:$K$647,0)</f>
        <v>34</v>
      </c>
      <c r="L1319" s="17" t="str">
        <f t="shared" ca="1" si="291"/>
        <v>F0</v>
      </c>
      <c r="M1319" s="17" t="str">
        <f t="shared" ca="1" si="292"/>
        <v>C2</v>
      </c>
      <c r="N1319" s="17" t="str">
        <f t="shared" ca="1" si="293"/>
        <v>C2</v>
      </c>
    </row>
    <row r="1320" spans="1:14" s="188" customFormat="1" ht="30.2" customHeight="1" x14ac:dyDescent="0.2">
      <c r="A1320" s="194" t="s">
        <v>252</v>
      </c>
      <c r="B1320" s="195" t="s">
        <v>2049</v>
      </c>
      <c r="C1320" s="196" t="s">
        <v>108</v>
      </c>
      <c r="D1320" s="197" t="s">
        <v>1273</v>
      </c>
      <c r="E1320" s="198" t="s">
        <v>178</v>
      </c>
      <c r="F1320" s="199">
        <v>40</v>
      </c>
      <c r="G1320" s="200"/>
      <c r="H1320" s="201">
        <f t="shared" si="301"/>
        <v>0</v>
      </c>
      <c r="I1320" s="24" t="str">
        <f t="shared" ca="1" si="290"/>
        <v/>
      </c>
      <c r="J1320" s="15" t="str">
        <f t="shared" si="294"/>
        <v>A012Grading of BoulevardsCW 3110-R22m²</v>
      </c>
      <c r="K1320" s="16">
        <f>MATCH(J1320,'Pay Items'!$K$1:$K$647,0)</f>
        <v>37</v>
      </c>
      <c r="L1320" s="17" t="str">
        <f t="shared" ca="1" si="291"/>
        <v>F0</v>
      </c>
      <c r="M1320" s="17" t="str">
        <f t="shared" ca="1" si="292"/>
        <v>C2</v>
      </c>
      <c r="N1320" s="17" t="str">
        <f t="shared" ca="1" si="293"/>
        <v>C2</v>
      </c>
    </row>
    <row r="1321" spans="1:14" s="188" customFormat="1" ht="30.2" customHeight="1" x14ac:dyDescent="0.2">
      <c r="A1321" s="182"/>
      <c r="B1321" s="205"/>
      <c r="C1321" s="206" t="s">
        <v>1612</v>
      </c>
      <c r="D1321" s="207"/>
      <c r="E1321" s="208"/>
      <c r="F1321" s="192" t="s">
        <v>173</v>
      </c>
      <c r="G1321" s="193"/>
      <c r="H1321" s="193"/>
      <c r="I1321" s="24" t="str">
        <f t="shared" ca="1" si="290"/>
        <v>LOCKED</v>
      </c>
      <c r="J1321" s="15" t="str">
        <f t="shared" si="294"/>
        <v>ROADWORKS - REMOVALS/RENEWALS</v>
      </c>
      <c r="K1321" s="16" t="e">
        <f>MATCH(J1321,'Pay Items'!$K$1:$K$647,0)</f>
        <v>#N/A</v>
      </c>
      <c r="L1321" s="17" t="str">
        <f t="shared" ca="1" si="291"/>
        <v>G</v>
      </c>
      <c r="M1321" s="17" t="str">
        <f t="shared" ca="1" si="292"/>
        <v>C2</v>
      </c>
      <c r="N1321" s="17" t="str">
        <f t="shared" ca="1" si="293"/>
        <v>C2</v>
      </c>
    </row>
    <row r="1322" spans="1:14" s="188" customFormat="1" ht="30.2" customHeight="1" x14ac:dyDescent="0.2">
      <c r="A1322" s="209" t="s">
        <v>359</v>
      </c>
      <c r="B1322" s="195" t="s">
        <v>2050</v>
      </c>
      <c r="C1322" s="196" t="s">
        <v>304</v>
      </c>
      <c r="D1322" s="197" t="s">
        <v>1273</v>
      </c>
      <c r="E1322" s="198"/>
      <c r="F1322" s="192" t="s">
        <v>173</v>
      </c>
      <c r="G1322" s="193"/>
      <c r="H1322" s="193"/>
      <c r="I1322" s="24" t="str">
        <f t="shared" ca="1" si="290"/>
        <v>LOCKED</v>
      </c>
      <c r="J1322" s="15" t="str">
        <f t="shared" si="294"/>
        <v>B001Pavement RemovalCW 3110-R22</v>
      </c>
      <c r="K1322" s="16">
        <f>MATCH(J1322,'Pay Items'!$K$1:$K$647,0)</f>
        <v>69</v>
      </c>
      <c r="L1322" s="17" t="str">
        <f t="shared" ca="1" si="291"/>
        <v>G</v>
      </c>
      <c r="M1322" s="17" t="str">
        <f t="shared" ca="1" si="292"/>
        <v>C2</v>
      </c>
      <c r="N1322" s="17" t="str">
        <f t="shared" ca="1" si="293"/>
        <v>C2</v>
      </c>
    </row>
    <row r="1323" spans="1:14" s="188" customFormat="1" ht="30.2" customHeight="1" x14ac:dyDescent="0.2">
      <c r="A1323" s="209" t="s">
        <v>262</v>
      </c>
      <c r="B1323" s="203" t="s">
        <v>338</v>
      </c>
      <c r="C1323" s="196" t="s">
        <v>306</v>
      </c>
      <c r="D1323" s="197" t="s">
        <v>173</v>
      </c>
      <c r="E1323" s="198" t="s">
        <v>178</v>
      </c>
      <c r="F1323" s="199">
        <v>10</v>
      </c>
      <c r="G1323" s="200"/>
      <c r="H1323" s="201">
        <f>ROUND(G1323*F1323,2)</f>
        <v>0</v>
      </c>
      <c r="I1323" s="24" t="str">
        <f t="shared" ca="1" si="290"/>
        <v/>
      </c>
      <c r="J1323" s="15" t="str">
        <f t="shared" si="294"/>
        <v>B003Asphalt Pavementm²</v>
      </c>
      <c r="K1323" s="16">
        <f>MATCH(J1323,'Pay Items'!$K$1:$K$647,0)</f>
        <v>71</v>
      </c>
      <c r="L1323" s="17" t="str">
        <f t="shared" ca="1" si="291"/>
        <v>F0</v>
      </c>
      <c r="M1323" s="17" t="str">
        <f t="shared" ca="1" si="292"/>
        <v>C2</v>
      </c>
      <c r="N1323" s="17" t="str">
        <f t="shared" ca="1" si="293"/>
        <v>C2</v>
      </c>
    </row>
    <row r="1324" spans="1:14" s="188" customFormat="1" ht="30.2" customHeight="1" x14ac:dyDescent="0.2">
      <c r="A1324" s="209" t="s">
        <v>263</v>
      </c>
      <c r="B1324" s="195" t="s">
        <v>2051</v>
      </c>
      <c r="C1324" s="196" t="s">
        <v>448</v>
      </c>
      <c r="D1324" s="197" t="s">
        <v>1617</v>
      </c>
      <c r="E1324" s="198"/>
      <c r="F1324" s="192" t="s">
        <v>173</v>
      </c>
      <c r="G1324" s="193"/>
      <c r="H1324" s="193"/>
      <c r="I1324" s="24" t="str">
        <f t="shared" ca="1" si="290"/>
        <v>LOCKED</v>
      </c>
      <c r="J1324" s="15" t="str">
        <f t="shared" si="294"/>
        <v>B004Slab ReplacementCW 3230-R8, E10</v>
      </c>
      <c r="K1324" s="16" t="e">
        <f>MATCH(J1324,'Pay Items'!$K$1:$K$647,0)</f>
        <v>#N/A</v>
      </c>
      <c r="L1324" s="17" t="str">
        <f t="shared" ca="1" si="291"/>
        <v>G</v>
      </c>
      <c r="M1324" s="17" t="str">
        <f t="shared" ca="1" si="292"/>
        <v>C2</v>
      </c>
      <c r="N1324" s="17" t="str">
        <f t="shared" ca="1" si="293"/>
        <v>C2</v>
      </c>
    </row>
    <row r="1325" spans="1:14" s="188" customFormat="1" ht="39.950000000000003" customHeight="1" x14ac:dyDescent="0.2">
      <c r="A1325" s="209" t="s">
        <v>270</v>
      </c>
      <c r="B1325" s="203" t="s">
        <v>338</v>
      </c>
      <c r="C1325" s="196" t="s">
        <v>1613</v>
      </c>
      <c r="D1325" s="197" t="s">
        <v>173</v>
      </c>
      <c r="E1325" s="198" t="s">
        <v>178</v>
      </c>
      <c r="F1325" s="199">
        <v>50</v>
      </c>
      <c r="G1325" s="200"/>
      <c r="H1325" s="201">
        <f>ROUND(G1325*F1325,2)</f>
        <v>0</v>
      </c>
      <c r="I1325" s="24" t="str">
        <f t="shared" ca="1" si="290"/>
        <v/>
      </c>
      <c r="J1325" s="15" t="str">
        <f t="shared" si="294"/>
        <v>B014150 mm Type 2 Concrete Pavement (Reinforced)m²</v>
      </c>
      <c r="K1325" s="16" t="e">
        <f>MATCH(J1325,'Pay Items'!$K$1:$K$647,0)</f>
        <v>#N/A</v>
      </c>
      <c r="L1325" s="17" t="str">
        <f t="shared" ca="1" si="291"/>
        <v>F0</v>
      </c>
      <c r="M1325" s="17" t="str">
        <f t="shared" ca="1" si="292"/>
        <v>C2</v>
      </c>
      <c r="N1325" s="17" t="str">
        <f t="shared" ca="1" si="293"/>
        <v>C2</v>
      </c>
    </row>
    <row r="1326" spans="1:14" s="188" customFormat="1" ht="30.2" customHeight="1" x14ac:dyDescent="0.2">
      <c r="A1326" s="209" t="s">
        <v>272</v>
      </c>
      <c r="B1326" s="195" t="s">
        <v>2052</v>
      </c>
      <c r="C1326" s="196" t="s">
        <v>449</v>
      </c>
      <c r="D1326" s="197" t="s">
        <v>2142</v>
      </c>
      <c r="E1326" s="198"/>
      <c r="F1326" s="192" t="s">
        <v>173</v>
      </c>
      <c r="G1326" s="193"/>
      <c r="H1326" s="193"/>
      <c r="I1326" s="24" t="str">
        <f t="shared" ca="1" si="290"/>
        <v>LOCKED</v>
      </c>
      <c r="J1326" s="15" t="str">
        <f t="shared" si="294"/>
        <v>B017Partial Slab PatchesCW 3230-R8, E15</v>
      </c>
      <c r="K1326" s="16" t="e">
        <f>MATCH(J1326,'Pay Items'!$K$1:$K$647,0)</f>
        <v>#N/A</v>
      </c>
      <c r="L1326" s="17" t="str">
        <f t="shared" ca="1" si="291"/>
        <v>G</v>
      </c>
      <c r="M1326" s="17" t="str">
        <f t="shared" ca="1" si="292"/>
        <v>C2</v>
      </c>
      <c r="N1326" s="17" t="str">
        <f t="shared" ca="1" si="293"/>
        <v>C2</v>
      </c>
    </row>
    <row r="1327" spans="1:14" s="188" customFormat="1" ht="39.950000000000003" customHeight="1" x14ac:dyDescent="0.2">
      <c r="A1327" s="209" t="s">
        <v>285</v>
      </c>
      <c r="B1327" s="203" t="s">
        <v>338</v>
      </c>
      <c r="C1327" s="196" t="s">
        <v>1614</v>
      </c>
      <c r="D1327" s="197" t="s">
        <v>173</v>
      </c>
      <c r="E1327" s="198" t="s">
        <v>178</v>
      </c>
      <c r="F1327" s="199">
        <v>5</v>
      </c>
      <c r="G1327" s="200"/>
      <c r="H1327" s="201">
        <f t="shared" ref="H1327:H1329" si="302">ROUND(G1327*F1327,2)</f>
        <v>0</v>
      </c>
      <c r="I1327" s="24" t="str">
        <f t="shared" ca="1" si="290"/>
        <v/>
      </c>
      <c r="J1327" s="15" t="str">
        <f t="shared" si="294"/>
        <v>B030150 mm Type 2 Concrete Pavement (Type A)m²</v>
      </c>
      <c r="K1327" s="16" t="e">
        <f>MATCH(J1327,'Pay Items'!$K$1:$K$647,0)</f>
        <v>#N/A</v>
      </c>
      <c r="L1327" s="17" t="str">
        <f t="shared" ca="1" si="291"/>
        <v>F0</v>
      </c>
      <c r="M1327" s="17" t="str">
        <f t="shared" ca="1" si="292"/>
        <v>C2</v>
      </c>
      <c r="N1327" s="17" t="str">
        <f t="shared" ca="1" si="293"/>
        <v>C2</v>
      </c>
    </row>
    <row r="1328" spans="1:14" s="188" customFormat="1" ht="39.950000000000003" customHeight="1" x14ac:dyDescent="0.2">
      <c r="A1328" s="209" t="s">
        <v>286</v>
      </c>
      <c r="B1328" s="203" t="s">
        <v>339</v>
      </c>
      <c r="C1328" s="196" t="s">
        <v>1615</v>
      </c>
      <c r="D1328" s="197" t="s">
        <v>173</v>
      </c>
      <c r="E1328" s="198" t="s">
        <v>178</v>
      </c>
      <c r="F1328" s="199">
        <v>55</v>
      </c>
      <c r="G1328" s="200"/>
      <c r="H1328" s="201">
        <f t="shared" si="302"/>
        <v>0</v>
      </c>
      <c r="I1328" s="24" t="str">
        <f t="shared" ca="1" si="290"/>
        <v/>
      </c>
      <c r="J1328" s="15" t="str">
        <f t="shared" si="294"/>
        <v>B031150 mm Type 2 Concrete Pavement (Type B)m²</v>
      </c>
      <c r="K1328" s="16" t="e">
        <f>MATCH(J1328,'Pay Items'!$K$1:$K$647,0)</f>
        <v>#N/A</v>
      </c>
      <c r="L1328" s="17" t="str">
        <f t="shared" ca="1" si="291"/>
        <v>F0</v>
      </c>
      <c r="M1328" s="17" t="str">
        <f t="shared" ca="1" si="292"/>
        <v>C2</v>
      </c>
      <c r="N1328" s="17" t="str">
        <f t="shared" ca="1" si="293"/>
        <v>C2</v>
      </c>
    </row>
    <row r="1329" spans="1:14" s="188" customFormat="1" ht="39.950000000000003" customHeight="1" x14ac:dyDescent="0.2">
      <c r="A1329" s="209" t="s">
        <v>288</v>
      </c>
      <c r="B1329" s="203" t="s">
        <v>340</v>
      </c>
      <c r="C1329" s="196" t="s">
        <v>1616</v>
      </c>
      <c r="D1329" s="197" t="s">
        <v>173</v>
      </c>
      <c r="E1329" s="198" t="s">
        <v>178</v>
      </c>
      <c r="F1329" s="199">
        <v>10</v>
      </c>
      <c r="G1329" s="200"/>
      <c r="H1329" s="201">
        <f t="shared" si="302"/>
        <v>0</v>
      </c>
      <c r="I1329" s="24" t="str">
        <f t="shared" ca="1" si="290"/>
        <v/>
      </c>
      <c r="J1329" s="15" t="str">
        <f t="shared" si="294"/>
        <v>B033150 mm Type 2 Concrete Pavement (Type D)m²</v>
      </c>
      <c r="K1329" s="16" t="e">
        <f>MATCH(J1329,'Pay Items'!$K$1:$K$647,0)</f>
        <v>#N/A</v>
      </c>
      <c r="L1329" s="17" t="str">
        <f t="shared" ca="1" si="291"/>
        <v>F0</v>
      </c>
      <c r="M1329" s="17" t="str">
        <f t="shared" ca="1" si="292"/>
        <v>C2</v>
      </c>
      <c r="N1329" s="17" t="str">
        <f t="shared" ca="1" si="293"/>
        <v>C2</v>
      </c>
    </row>
    <row r="1330" spans="1:14" s="188" customFormat="1" ht="39.950000000000003" customHeight="1" x14ac:dyDescent="0.2">
      <c r="A1330" s="209" t="s">
        <v>748</v>
      </c>
      <c r="B1330" s="195" t="s">
        <v>2053</v>
      </c>
      <c r="C1330" s="196" t="s">
        <v>561</v>
      </c>
      <c r="D1330" s="197" t="s">
        <v>2153</v>
      </c>
      <c r="E1330" s="198"/>
      <c r="F1330" s="192" t="s">
        <v>173</v>
      </c>
      <c r="G1330" s="193"/>
      <c r="H1330" s="193"/>
      <c r="I1330" s="24" t="str">
        <f t="shared" ca="1" si="290"/>
        <v>LOCKED</v>
      </c>
      <c r="J1330" s="15" t="str">
        <f t="shared" si="294"/>
        <v>B064-72Slab Replacement - Early Opening (72 hour)CW 3230-R8, E10</v>
      </c>
      <c r="K1330" s="16" t="e">
        <f>MATCH(J1330,'Pay Items'!$K$1:$K$647,0)</f>
        <v>#N/A</v>
      </c>
      <c r="L1330" s="17" t="str">
        <f t="shared" ca="1" si="291"/>
        <v>G</v>
      </c>
      <c r="M1330" s="17" t="str">
        <f t="shared" ca="1" si="292"/>
        <v>C2</v>
      </c>
      <c r="N1330" s="17" t="str">
        <f t="shared" ca="1" si="293"/>
        <v>C2</v>
      </c>
    </row>
    <row r="1331" spans="1:14" s="188" customFormat="1" ht="39.950000000000003" customHeight="1" x14ac:dyDescent="0.2">
      <c r="A1331" s="209" t="s">
        <v>755</v>
      </c>
      <c r="B1331" s="203" t="s">
        <v>338</v>
      </c>
      <c r="C1331" s="196" t="s">
        <v>1544</v>
      </c>
      <c r="D1331" s="197" t="s">
        <v>173</v>
      </c>
      <c r="E1331" s="198" t="s">
        <v>178</v>
      </c>
      <c r="F1331" s="199">
        <v>15</v>
      </c>
      <c r="G1331" s="200"/>
      <c r="H1331" s="201">
        <f>ROUND(G1331*F1331,2)</f>
        <v>0</v>
      </c>
      <c r="I1331" s="24" t="str">
        <f t="shared" ca="1" si="290"/>
        <v/>
      </c>
      <c r="J1331" s="15" t="str">
        <f t="shared" si="294"/>
        <v>B074-72150 mm Type 4 Concrete Pavement (Reinforced)m²</v>
      </c>
      <c r="K1331" s="16">
        <f>MATCH(J1331,'Pay Items'!$K$1:$K$647,0)</f>
        <v>131</v>
      </c>
      <c r="L1331" s="17" t="str">
        <f t="shared" ca="1" si="291"/>
        <v>F0</v>
      </c>
      <c r="M1331" s="17" t="str">
        <f t="shared" ca="1" si="292"/>
        <v>C2</v>
      </c>
      <c r="N1331" s="17" t="str">
        <f t="shared" ca="1" si="293"/>
        <v>C2</v>
      </c>
    </row>
    <row r="1332" spans="1:14" s="188" customFormat="1" ht="39.950000000000003" customHeight="1" x14ac:dyDescent="0.2">
      <c r="A1332" s="209" t="s">
        <v>757</v>
      </c>
      <c r="B1332" s="210" t="s">
        <v>2054</v>
      </c>
      <c r="C1332" s="196" t="s">
        <v>452</v>
      </c>
      <c r="D1332" s="197" t="s">
        <v>2146</v>
      </c>
      <c r="E1332" s="198"/>
      <c r="F1332" s="192" t="s">
        <v>173</v>
      </c>
      <c r="G1332" s="193"/>
      <c r="H1332" s="193"/>
      <c r="I1332" s="24" t="str">
        <f t="shared" ca="1" si="290"/>
        <v>LOCKED</v>
      </c>
      <c r="J1332" s="15" t="str">
        <f t="shared" si="294"/>
        <v xml:space="preserve">B077-72Partial Slab Patches - Early Opening (72 hour)CW 3230-R8, E15 </v>
      </c>
      <c r="K1332" s="16" t="e">
        <f>MATCH(J1332,'Pay Items'!$K$1:$K$647,0)</f>
        <v>#N/A</v>
      </c>
      <c r="L1332" s="17" t="str">
        <f t="shared" ca="1" si="291"/>
        <v>G</v>
      </c>
      <c r="M1332" s="17" t="str">
        <f t="shared" ca="1" si="292"/>
        <v>C2</v>
      </c>
      <c r="N1332" s="17" t="str">
        <f t="shared" ca="1" si="293"/>
        <v>C2</v>
      </c>
    </row>
    <row r="1333" spans="1:14" s="188" customFormat="1" ht="39.950000000000003" customHeight="1" x14ac:dyDescent="0.2">
      <c r="A1333" s="209" t="s">
        <v>770</v>
      </c>
      <c r="B1333" s="203" t="s">
        <v>338</v>
      </c>
      <c r="C1333" s="196" t="s">
        <v>1558</v>
      </c>
      <c r="D1333" s="197" t="s">
        <v>173</v>
      </c>
      <c r="E1333" s="198" t="s">
        <v>178</v>
      </c>
      <c r="F1333" s="199">
        <v>5</v>
      </c>
      <c r="G1333" s="200"/>
      <c r="H1333" s="201">
        <f t="shared" ref="H1333:H1335" si="303">ROUND(G1333*F1333,2)</f>
        <v>0</v>
      </c>
      <c r="I1333" s="24" t="str">
        <f t="shared" ca="1" si="290"/>
        <v/>
      </c>
      <c r="J1333" s="15" t="str">
        <f t="shared" si="294"/>
        <v>B090-72150 mm Type 4 Concrete Pavement (Type A)m²</v>
      </c>
      <c r="K1333" s="16">
        <f>MATCH(J1333,'Pay Items'!$K$1:$K$647,0)</f>
        <v>146</v>
      </c>
      <c r="L1333" s="17" t="str">
        <f t="shared" ca="1" si="291"/>
        <v>F0</v>
      </c>
      <c r="M1333" s="17" t="str">
        <f t="shared" ca="1" si="292"/>
        <v>C2</v>
      </c>
      <c r="N1333" s="17" t="str">
        <f t="shared" ca="1" si="293"/>
        <v>C2</v>
      </c>
    </row>
    <row r="1334" spans="1:14" s="188" customFormat="1" ht="39.950000000000003" customHeight="1" x14ac:dyDescent="0.2">
      <c r="A1334" s="209" t="s">
        <v>771</v>
      </c>
      <c r="B1334" s="203" t="s">
        <v>339</v>
      </c>
      <c r="C1334" s="196" t="s">
        <v>1559</v>
      </c>
      <c r="D1334" s="197" t="s">
        <v>173</v>
      </c>
      <c r="E1334" s="198" t="s">
        <v>178</v>
      </c>
      <c r="F1334" s="199">
        <v>10</v>
      </c>
      <c r="G1334" s="200"/>
      <c r="H1334" s="201">
        <f t="shared" si="303"/>
        <v>0</v>
      </c>
      <c r="I1334" s="24" t="str">
        <f t="shared" ca="1" si="290"/>
        <v/>
      </c>
      <c r="J1334" s="15" t="str">
        <f t="shared" si="294"/>
        <v>B091-72150 mm Type 4 Concrete Pavement (Type B)m²</v>
      </c>
      <c r="K1334" s="16">
        <f>MATCH(J1334,'Pay Items'!$K$1:$K$647,0)</f>
        <v>147</v>
      </c>
      <c r="L1334" s="17" t="str">
        <f t="shared" ca="1" si="291"/>
        <v>F0</v>
      </c>
      <c r="M1334" s="17" t="str">
        <f t="shared" ca="1" si="292"/>
        <v>C2</v>
      </c>
      <c r="N1334" s="17" t="str">
        <f t="shared" ca="1" si="293"/>
        <v>C2</v>
      </c>
    </row>
    <row r="1335" spans="1:14" s="188" customFormat="1" ht="39.950000000000003" customHeight="1" x14ac:dyDescent="0.2">
      <c r="A1335" s="209" t="s">
        <v>773</v>
      </c>
      <c r="B1335" s="203" t="s">
        <v>340</v>
      </c>
      <c r="C1335" s="196" t="s">
        <v>1561</v>
      </c>
      <c r="D1335" s="197" t="s">
        <v>173</v>
      </c>
      <c r="E1335" s="198" t="s">
        <v>178</v>
      </c>
      <c r="F1335" s="199">
        <v>5</v>
      </c>
      <c r="G1335" s="200"/>
      <c r="H1335" s="201">
        <f t="shared" si="303"/>
        <v>0</v>
      </c>
      <c r="I1335" s="24" t="str">
        <f t="shared" ca="1" si="290"/>
        <v/>
      </c>
      <c r="J1335" s="15" t="str">
        <f t="shared" si="294"/>
        <v>B093-72150 mm Type 4 Concrete Pavement (Type D)m²</v>
      </c>
      <c r="K1335" s="16">
        <f>MATCH(J1335,'Pay Items'!$K$1:$K$647,0)</f>
        <v>149</v>
      </c>
      <c r="L1335" s="17" t="str">
        <f t="shared" ca="1" si="291"/>
        <v>F0</v>
      </c>
      <c r="M1335" s="17" t="str">
        <f t="shared" ca="1" si="292"/>
        <v>C2</v>
      </c>
      <c r="N1335" s="17" t="str">
        <f t="shared" ca="1" si="293"/>
        <v>C2</v>
      </c>
    </row>
    <row r="1336" spans="1:14" s="188" customFormat="1" ht="30.2" customHeight="1" x14ac:dyDescent="0.2">
      <c r="A1336" s="209" t="s">
        <v>289</v>
      </c>
      <c r="B1336" s="195" t="s">
        <v>2055</v>
      </c>
      <c r="C1336" s="196" t="s">
        <v>161</v>
      </c>
      <c r="D1336" s="197" t="s">
        <v>903</v>
      </c>
      <c r="E1336" s="198"/>
      <c r="F1336" s="192" t="s">
        <v>173</v>
      </c>
      <c r="G1336" s="193"/>
      <c r="H1336" s="193"/>
      <c r="I1336" s="24" t="str">
        <f t="shared" ca="1" si="290"/>
        <v>LOCKED</v>
      </c>
      <c r="J1336" s="15" t="str">
        <f t="shared" si="294"/>
        <v>B094Drilled DowelsCW 3230-R8</v>
      </c>
      <c r="K1336" s="16">
        <f>MATCH(J1336,'Pay Items'!$K$1:$K$647,0)</f>
        <v>152</v>
      </c>
      <c r="L1336" s="17" t="str">
        <f t="shared" ca="1" si="291"/>
        <v>G</v>
      </c>
      <c r="M1336" s="17" t="str">
        <f t="shared" ca="1" si="292"/>
        <v>C2</v>
      </c>
      <c r="N1336" s="17" t="str">
        <f t="shared" ca="1" si="293"/>
        <v>C2</v>
      </c>
    </row>
    <row r="1337" spans="1:14" s="188" customFormat="1" ht="30.2" customHeight="1" x14ac:dyDescent="0.2">
      <c r="A1337" s="209" t="s">
        <v>290</v>
      </c>
      <c r="B1337" s="203" t="s">
        <v>338</v>
      </c>
      <c r="C1337" s="196" t="s">
        <v>189</v>
      </c>
      <c r="D1337" s="197" t="s">
        <v>173</v>
      </c>
      <c r="E1337" s="198" t="s">
        <v>181</v>
      </c>
      <c r="F1337" s="199">
        <v>120</v>
      </c>
      <c r="G1337" s="200"/>
      <c r="H1337" s="201">
        <f>ROUND(G1337*F1337,2)</f>
        <v>0</v>
      </c>
      <c r="I1337" s="24" t="str">
        <f t="shared" ca="1" si="290"/>
        <v/>
      </c>
      <c r="J1337" s="15" t="str">
        <f t="shared" si="294"/>
        <v>B09519.1 mm Diametereach</v>
      </c>
      <c r="K1337" s="16">
        <f>MATCH(J1337,'Pay Items'!$K$1:$K$647,0)</f>
        <v>153</v>
      </c>
      <c r="L1337" s="17" t="str">
        <f t="shared" ca="1" si="291"/>
        <v>F0</v>
      </c>
      <c r="M1337" s="17" t="str">
        <f t="shared" ca="1" si="292"/>
        <v>C2</v>
      </c>
      <c r="N1337" s="17" t="str">
        <f t="shared" ca="1" si="293"/>
        <v>C2</v>
      </c>
    </row>
    <row r="1338" spans="1:14" s="188" customFormat="1" ht="30.2" customHeight="1" x14ac:dyDescent="0.2">
      <c r="A1338" s="209" t="s">
        <v>292</v>
      </c>
      <c r="B1338" s="195" t="s">
        <v>2056</v>
      </c>
      <c r="C1338" s="196" t="s">
        <v>162</v>
      </c>
      <c r="D1338" s="197" t="s">
        <v>903</v>
      </c>
      <c r="E1338" s="198"/>
      <c r="F1338" s="192" t="s">
        <v>173</v>
      </c>
      <c r="G1338" s="193"/>
      <c r="H1338" s="193"/>
      <c r="I1338" s="24" t="str">
        <f t="shared" ca="1" si="290"/>
        <v>LOCKED</v>
      </c>
      <c r="J1338" s="15" t="str">
        <f t="shared" si="294"/>
        <v>B097Drilled Tie BarsCW 3230-R8</v>
      </c>
      <c r="K1338" s="16">
        <f>MATCH(J1338,'Pay Items'!$K$1:$K$647,0)</f>
        <v>155</v>
      </c>
      <c r="L1338" s="17" t="str">
        <f t="shared" ca="1" si="291"/>
        <v>G</v>
      </c>
      <c r="M1338" s="17" t="str">
        <f t="shared" ca="1" si="292"/>
        <v>C2</v>
      </c>
      <c r="N1338" s="17" t="str">
        <f t="shared" ca="1" si="293"/>
        <v>C2</v>
      </c>
    </row>
    <row r="1339" spans="1:14" s="188" customFormat="1" ht="30.2" customHeight="1" x14ac:dyDescent="0.2">
      <c r="A1339" s="209" t="s">
        <v>293</v>
      </c>
      <c r="B1339" s="203" t="s">
        <v>338</v>
      </c>
      <c r="C1339" s="196" t="s">
        <v>187</v>
      </c>
      <c r="D1339" s="197" t="s">
        <v>173</v>
      </c>
      <c r="E1339" s="198" t="s">
        <v>181</v>
      </c>
      <c r="F1339" s="199">
        <v>275</v>
      </c>
      <c r="G1339" s="200"/>
      <c r="H1339" s="201">
        <f>ROUND(G1339*F1339,2)</f>
        <v>0</v>
      </c>
      <c r="I1339" s="24" t="str">
        <f t="shared" ca="1" si="290"/>
        <v/>
      </c>
      <c r="J1339" s="15" t="str">
        <f t="shared" si="294"/>
        <v>B09820 M Deformed Tie Bareach</v>
      </c>
      <c r="K1339" s="16">
        <f>MATCH(J1339,'Pay Items'!$K$1:$K$647,0)</f>
        <v>157</v>
      </c>
      <c r="L1339" s="17" t="str">
        <f t="shared" ca="1" si="291"/>
        <v>F0</v>
      </c>
      <c r="M1339" s="17" t="str">
        <f t="shared" ca="1" si="292"/>
        <v>C2</v>
      </c>
      <c r="N1339" s="17" t="str">
        <f t="shared" ca="1" si="293"/>
        <v>C2</v>
      </c>
    </row>
    <row r="1340" spans="1:14" s="188" customFormat="1" ht="30.2" customHeight="1" x14ac:dyDescent="0.2">
      <c r="A1340" s="209" t="s">
        <v>787</v>
      </c>
      <c r="B1340" s="195" t="s">
        <v>2057</v>
      </c>
      <c r="C1340" s="196" t="s">
        <v>323</v>
      </c>
      <c r="D1340" s="197" t="s">
        <v>1309</v>
      </c>
      <c r="E1340" s="198"/>
      <c r="F1340" s="192" t="s">
        <v>173</v>
      </c>
      <c r="G1340" s="193"/>
      <c r="H1340" s="193"/>
      <c r="I1340" s="24" t="str">
        <f t="shared" ca="1" si="290"/>
        <v>LOCKED</v>
      </c>
      <c r="J1340" s="15" t="str">
        <f t="shared" si="294"/>
        <v>B114rlMiscellaneous Concrete Slab RenewalCW 3235-R9</v>
      </c>
      <c r="K1340" s="16">
        <f>MATCH(J1340,'Pay Items'!$K$1:$K$647,0)</f>
        <v>180</v>
      </c>
      <c r="L1340" s="17" t="str">
        <f t="shared" ca="1" si="291"/>
        <v>G</v>
      </c>
      <c r="M1340" s="17" t="str">
        <f t="shared" ca="1" si="292"/>
        <v>C2</v>
      </c>
      <c r="N1340" s="17" t="str">
        <f t="shared" ca="1" si="293"/>
        <v>C2</v>
      </c>
    </row>
    <row r="1341" spans="1:14" s="188" customFormat="1" ht="30.2" customHeight="1" x14ac:dyDescent="0.2">
      <c r="A1341" s="209" t="s">
        <v>791</v>
      </c>
      <c r="B1341" s="203" t="s">
        <v>338</v>
      </c>
      <c r="C1341" s="196" t="s">
        <v>1656</v>
      </c>
      <c r="D1341" s="197" t="s">
        <v>2147</v>
      </c>
      <c r="E1341" s="198"/>
      <c r="F1341" s="192" t="s">
        <v>173</v>
      </c>
      <c r="G1341" s="193"/>
      <c r="H1341" s="193"/>
      <c r="I1341" s="24" t="str">
        <f t="shared" ca="1" si="290"/>
        <v>LOCKED</v>
      </c>
      <c r="J1341" s="15" t="str">
        <f t="shared" si="294"/>
        <v>B118rl100 mm Type 5 Concrete SidewalkSD-228A, E16</v>
      </c>
      <c r="K1341" s="16" t="e">
        <f>MATCH(J1341,'Pay Items'!$K$1:$K$647,0)</f>
        <v>#N/A</v>
      </c>
      <c r="L1341" s="17" t="str">
        <f t="shared" ca="1" si="291"/>
        <v>G</v>
      </c>
      <c r="M1341" s="17" t="str">
        <f t="shared" ca="1" si="292"/>
        <v>C2</v>
      </c>
      <c r="N1341" s="17" t="str">
        <f t="shared" ca="1" si="293"/>
        <v>C2</v>
      </c>
    </row>
    <row r="1342" spans="1:14" s="188" customFormat="1" ht="30.2" customHeight="1" x14ac:dyDescent="0.2">
      <c r="A1342" s="209" t="s">
        <v>792</v>
      </c>
      <c r="B1342" s="211" t="s">
        <v>684</v>
      </c>
      <c r="C1342" s="196" t="s">
        <v>685</v>
      </c>
      <c r="D1342" s="197"/>
      <c r="E1342" s="198" t="s">
        <v>178</v>
      </c>
      <c r="F1342" s="199">
        <v>5</v>
      </c>
      <c r="G1342" s="200"/>
      <c r="H1342" s="201">
        <f>ROUND(G1342*F1342,2)</f>
        <v>0</v>
      </c>
      <c r="I1342" s="24" t="str">
        <f t="shared" ca="1" si="290"/>
        <v/>
      </c>
      <c r="J1342" s="15" t="str">
        <f t="shared" si="294"/>
        <v>B119rlLess than 5 sq.m.m²</v>
      </c>
      <c r="K1342" s="16">
        <f>MATCH(J1342,'Pay Items'!$K$1:$K$647,0)</f>
        <v>185</v>
      </c>
      <c r="L1342" s="17" t="str">
        <f t="shared" ca="1" si="291"/>
        <v>F0</v>
      </c>
      <c r="M1342" s="17" t="str">
        <f t="shared" ca="1" si="292"/>
        <v>C2</v>
      </c>
      <c r="N1342" s="17" t="str">
        <f t="shared" ca="1" si="293"/>
        <v>C2</v>
      </c>
    </row>
    <row r="1343" spans="1:14" s="188" customFormat="1" ht="30.2" customHeight="1" x14ac:dyDescent="0.2">
      <c r="A1343" s="209" t="s">
        <v>793</v>
      </c>
      <c r="B1343" s="211" t="s">
        <v>686</v>
      </c>
      <c r="C1343" s="196" t="s">
        <v>687</v>
      </c>
      <c r="D1343" s="197"/>
      <c r="E1343" s="198" t="s">
        <v>178</v>
      </c>
      <c r="F1343" s="199">
        <v>5</v>
      </c>
      <c r="G1343" s="200"/>
      <c r="H1343" s="201">
        <f>ROUND(G1343*F1343,2)</f>
        <v>0</v>
      </c>
      <c r="I1343" s="24" t="str">
        <f t="shared" ca="1" si="290"/>
        <v/>
      </c>
      <c r="J1343" s="15" t="str">
        <f t="shared" si="294"/>
        <v>B120rl5 sq.m. to 20 sq.m.m²</v>
      </c>
      <c r="K1343" s="16">
        <f>MATCH(J1343,'Pay Items'!$K$1:$K$647,0)</f>
        <v>186</v>
      </c>
      <c r="L1343" s="17" t="str">
        <f t="shared" ca="1" si="291"/>
        <v>F0</v>
      </c>
      <c r="M1343" s="17" t="str">
        <f t="shared" ca="1" si="292"/>
        <v>C2</v>
      </c>
      <c r="N1343" s="17" t="str">
        <f t="shared" ca="1" si="293"/>
        <v>C2</v>
      </c>
    </row>
    <row r="1344" spans="1:14" s="188" customFormat="1" ht="30.2" customHeight="1" x14ac:dyDescent="0.2">
      <c r="A1344" s="209" t="s">
        <v>797</v>
      </c>
      <c r="B1344" s="195" t="s">
        <v>2058</v>
      </c>
      <c r="C1344" s="196" t="s">
        <v>327</v>
      </c>
      <c r="D1344" s="197" t="s">
        <v>900</v>
      </c>
      <c r="E1344" s="198"/>
      <c r="F1344" s="192" t="s">
        <v>173</v>
      </c>
      <c r="G1344" s="193"/>
      <c r="H1344" s="193"/>
      <c r="I1344" s="24" t="str">
        <f t="shared" ca="1" si="290"/>
        <v>LOCKED</v>
      </c>
      <c r="J1344" s="15" t="str">
        <f t="shared" si="294"/>
        <v>B126rConcrete Curb RemovalCW 3240-R10</v>
      </c>
      <c r="K1344" s="16">
        <f>MATCH(J1344,'Pay Items'!$K$1:$K$647,0)</f>
        <v>197</v>
      </c>
      <c r="L1344" s="17" t="str">
        <f t="shared" ca="1" si="291"/>
        <v>G</v>
      </c>
      <c r="M1344" s="17" t="str">
        <f t="shared" ca="1" si="292"/>
        <v>C2</v>
      </c>
      <c r="N1344" s="17" t="str">
        <f t="shared" ca="1" si="293"/>
        <v>C2</v>
      </c>
    </row>
    <row r="1345" spans="1:14" s="188" customFormat="1" ht="30.2" customHeight="1" x14ac:dyDescent="0.2">
      <c r="A1345" s="209" t="s">
        <v>1123</v>
      </c>
      <c r="B1345" s="203" t="s">
        <v>338</v>
      </c>
      <c r="C1345" s="196" t="s">
        <v>948</v>
      </c>
      <c r="D1345" s="197" t="s">
        <v>173</v>
      </c>
      <c r="E1345" s="198" t="s">
        <v>182</v>
      </c>
      <c r="F1345" s="199">
        <v>5</v>
      </c>
      <c r="G1345" s="200"/>
      <c r="H1345" s="201">
        <f t="shared" ref="H1345:H1346" si="304">ROUND(G1345*F1345,2)</f>
        <v>0</v>
      </c>
      <c r="I1345" s="24" t="str">
        <f t="shared" ca="1" si="290"/>
        <v/>
      </c>
      <c r="J1345" s="15" t="str">
        <f t="shared" si="294"/>
        <v>B127rABarrier Integralm</v>
      </c>
      <c r="K1345" s="16">
        <f>MATCH(J1345,'Pay Items'!$K$1:$K$647,0)</f>
        <v>199</v>
      </c>
      <c r="L1345" s="17" t="str">
        <f t="shared" ca="1" si="291"/>
        <v>F0</v>
      </c>
      <c r="M1345" s="17" t="str">
        <f t="shared" ca="1" si="292"/>
        <v>C2</v>
      </c>
      <c r="N1345" s="17" t="str">
        <f t="shared" ca="1" si="293"/>
        <v>C2</v>
      </c>
    </row>
    <row r="1346" spans="1:14" s="188" customFormat="1" ht="30.2" customHeight="1" x14ac:dyDescent="0.2">
      <c r="A1346" s="209" t="s">
        <v>804</v>
      </c>
      <c r="B1346" s="203" t="s">
        <v>339</v>
      </c>
      <c r="C1346" s="196" t="s">
        <v>674</v>
      </c>
      <c r="D1346" s="197" t="s">
        <v>173</v>
      </c>
      <c r="E1346" s="198" t="s">
        <v>182</v>
      </c>
      <c r="F1346" s="199">
        <v>5</v>
      </c>
      <c r="G1346" s="200"/>
      <c r="H1346" s="201">
        <f t="shared" si="304"/>
        <v>0</v>
      </c>
      <c r="I1346" s="24" t="str">
        <f t="shared" ca="1" si="290"/>
        <v/>
      </c>
      <c r="J1346" s="15" t="str">
        <f t="shared" si="294"/>
        <v>B132rCurb Rampm</v>
      </c>
      <c r="K1346" s="16">
        <f>MATCH(J1346,'Pay Items'!$K$1:$K$647,0)</f>
        <v>205</v>
      </c>
      <c r="L1346" s="17" t="str">
        <f t="shared" ca="1" si="291"/>
        <v>F0</v>
      </c>
      <c r="M1346" s="17" t="str">
        <f t="shared" ca="1" si="292"/>
        <v>C2</v>
      </c>
      <c r="N1346" s="17" t="str">
        <f t="shared" ca="1" si="293"/>
        <v>C2</v>
      </c>
    </row>
    <row r="1347" spans="1:14" s="188" customFormat="1" ht="30.2" customHeight="1" x14ac:dyDescent="0.2">
      <c r="A1347" s="209" t="s">
        <v>807</v>
      </c>
      <c r="B1347" s="195" t="s">
        <v>2059</v>
      </c>
      <c r="C1347" s="196" t="s">
        <v>329</v>
      </c>
      <c r="D1347" s="197" t="s">
        <v>2143</v>
      </c>
      <c r="E1347" s="198"/>
      <c r="F1347" s="192" t="s">
        <v>173</v>
      </c>
      <c r="G1347" s="193"/>
      <c r="H1347" s="193"/>
      <c r="I1347" s="24" t="str">
        <f t="shared" ca="1" si="290"/>
        <v>LOCKED</v>
      </c>
      <c r="J1347" s="15" t="str">
        <f t="shared" si="294"/>
        <v>B135iConcrete Curb InstallationCW 3240-R10, E15</v>
      </c>
      <c r="K1347" s="16" t="e">
        <f>MATCH(J1347,'Pay Items'!$K$1:$K$647,0)</f>
        <v>#N/A</v>
      </c>
      <c r="L1347" s="17" t="str">
        <f t="shared" ca="1" si="291"/>
        <v>G</v>
      </c>
      <c r="M1347" s="17" t="str">
        <f t="shared" ca="1" si="292"/>
        <v>C2</v>
      </c>
      <c r="N1347" s="17" t="str">
        <f t="shared" ca="1" si="293"/>
        <v>C2</v>
      </c>
    </row>
    <row r="1348" spans="1:14" s="188" customFormat="1" ht="39.950000000000003" customHeight="1" x14ac:dyDescent="0.2">
      <c r="A1348" s="209" t="s">
        <v>1133</v>
      </c>
      <c r="B1348" s="203" t="s">
        <v>338</v>
      </c>
      <c r="C1348" s="196" t="s">
        <v>1618</v>
      </c>
      <c r="D1348" s="197" t="s">
        <v>386</v>
      </c>
      <c r="E1348" s="198" t="s">
        <v>182</v>
      </c>
      <c r="F1348" s="199">
        <v>5</v>
      </c>
      <c r="G1348" s="200"/>
      <c r="H1348" s="201">
        <f t="shared" ref="H1348:H1349" si="305">ROUND(G1348*F1348,2)</f>
        <v>0</v>
      </c>
      <c r="I1348" s="24" t="str">
        <f t="shared" ca="1" si="290"/>
        <v/>
      </c>
      <c r="J1348" s="15" t="str">
        <f t="shared" si="294"/>
        <v>B139iAType 2 Concrete Modified Barrier (150 mm reveal ht, Dowelled)SD-203Bm</v>
      </c>
      <c r="K1348" s="16" t="e">
        <f>MATCH(J1348,'Pay Items'!$K$1:$K$647,0)</f>
        <v>#N/A</v>
      </c>
      <c r="L1348" s="17" t="str">
        <f t="shared" ca="1" si="291"/>
        <v>F0</v>
      </c>
      <c r="M1348" s="17" t="str">
        <f t="shared" ca="1" si="292"/>
        <v>C2</v>
      </c>
      <c r="N1348" s="17" t="str">
        <f t="shared" ca="1" si="293"/>
        <v>C2</v>
      </c>
    </row>
    <row r="1349" spans="1:14" s="188" customFormat="1" ht="39.950000000000003" customHeight="1" x14ac:dyDescent="0.2">
      <c r="A1349" s="209" t="s">
        <v>923</v>
      </c>
      <c r="B1349" s="203" t="s">
        <v>339</v>
      </c>
      <c r="C1349" s="196" t="s">
        <v>1662</v>
      </c>
      <c r="D1349" s="197" t="s">
        <v>355</v>
      </c>
      <c r="E1349" s="198" t="s">
        <v>182</v>
      </c>
      <c r="F1349" s="199">
        <v>5</v>
      </c>
      <c r="G1349" s="200"/>
      <c r="H1349" s="201">
        <f t="shared" si="305"/>
        <v>0</v>
      </c>
      <c r="I1349" s="24" t="str">
        <f t="shared" ca="1" si="290"/>
        <v/>
      </c>
      <c r="J1349" s="15" t="str">
        <f t="shared" si="294"/>
        <v>B150iAType 2 Concrete Curb Ramp (8-12 mm reveal ht, Monolithic)SD-229A,B,Cm</v>
      </c>
      <c r="K1349" s="16" t="e">
        <f>MATCH(J1349,'Pay Items'!$K$1:$K$647,0)</f>
        <v>#N/A</v>
      </c>
      <c r="L1349" s="17" t="str">
        <f t="shared" ca="1" si="291"/>
        <v>F0</v>
      </c>
      <c r="M1349" s="17" t="str">
        <f t="shared" ca="1" si="292"/>
        <v>C2</v>
      </c>
      <c r="N1349" s="17" t="str">
        <f t="shared" ca="1" si="293"/>
        <v>C2</v>
      </c>
    </row>
    <row r="1350" spans="1:14" s="188" customFormat="1" ht="30.2" customHeight="1" x14ac:dyDescent="0.2">
      <c r="A1350" s="209" t="s">
        <v>462</v>
      </c>
      <c r="B1350" s="195" t="s">
        <v>2060</v>
      </c>
      <c r="C1350" s="196" t="s">
        <v>350</v>
      </c>
      <c r="D1350" s="197" t="s">
        <v>2144</v>
      </c>
      <c r="E1350" s="198"/>
      <c r="F1350" s="192" t="s">
        <v>173</v>
      </c>
      <c r="G1350" s="193"/>
      <c r="H1350" s="193"/>
      <c r="I1350" s="24" t="str">
        <f t="shared" ref="I1350:I1547" ca="1" si="306">IF(CELL("protect",$G1350)=1, "LOCKED", "")</f>
        <v>LOCKED</v>
      </c>
      <c r="J1350" s="15" t="str">
        <f t="shared" si="294"/>
        <v>B190Construction of Asphaltic Concrete OverlayCW 3410-R12, E11</v>
      </c>
      <c r="K1350" s="16" t="e">
        <f>MATCH(J1350,'Pay Items'!$K$1:$K$647,0)</f>
        <v>#N/A</v>
      </c>
      <c r="L1350" s="17" t="str">
        <f t="shared" ref="L1350:L1547" ca="1" si="307">CELL("format",$F1350)</f>
        <v>G</v>
      </c>
      <c r="M1350" s="17" t="str">
        <f t="shared" ref="M1350:M1547" ca="1" si="308">CELL("format",$G1350)</f>
        <v>C2</v>
      </c>
      <c r="N1350" s="17" t="str">
        <f t="shared" ref="N1350:N1547" ca="1" si="309">CELL("format",$H1350)</f>
        <v>C2</v>
      </c>
    </row>
    <row r="1351" spans="1:14" s="188" customFormat="1" ht="30.2" customHeight="1" x14ac:dyDescent="0.2">
      <c r="A1351" s="209" t="s">
        <v>466</v>
      </c>
      <c r="B1351" s="203" t="s">
        <v>338</v>
      </c>
      <c r="C1351" s="196" t="s">
        <v>352</v>
      </c>
      <c r="D1351" s="197"/>
      <c r="E1351" s="198"/>
      <c r="F1351" s="192" t="s">
        <v>173</v>
      </c>
      <c r="G1351" s="193"/>
      <c r="H1351" s="193"/>
      <c r="I1351" s="24" t="str">
        <f t="shared" ca="1" si="306"/>
        <v>LOCKED</v>
      </c>
      <c r="J1351" s="15" t="str">
        <f t="shared" ref="J1351:J1547" si="310">CLEAN(CONCATENATE(TRIM($A1351),TRIM($C1351),IF(LEFT($D1351)&lt;&gt;"E",TRIM($D1351),),TRIM($E1351)))</f>
        <v>B194Tie-ins and Approaches</v>
      </c>
      <c r="K1351" s="16">
        <f>MATCH(J1351,'Pay Items'!$K$1:$K$647,0)</f>
        <v>311</v>
      </c>
      <c r="L1351" s="17" t="str">
        <f t="shared" ca="1" si="307"/>
        <v>G</v>
      </c>
      <c r="M1351" s="17" t="str">
        <f t="shared" ca="1" si="308"/>
        <v>C2</v>
      </c>
      <c r="N1351" s="17" t="str">
        <f t="shared" ca="1" si="309"/>
        <v>C2</v>
      </c>
    </row>
    <row r="1352" spans="1:14" s="188" customFormat="1" ht="30.2" customHeight="1" x14ac:dyDescent="0.2">
      <c r="A1352" s="209" t="s">
        <v>1569</v>
      </c>
      <c r="B1352" s="211" t="s">
        <v>684</v>
      </c>
      <c r="C1352" s="196" t="s">
        <v>1566</v>
      </c>
      <c r="D1352" s="197"/>
      <c r="E1352" s="198" t="s">
        <v>180</v>
      </c>
      <c r="F1352" s="199">
        <v>20</v>
      </c>
      <c r="G1352" s="200"/>
      <c r="H1352" s="201">
        <f t="shared" ref="H1352" si="311">ROUND(G1352*F1352,2)</f>
        <v>0</v>
      </c>
      <c r="I1352" s="24" t="str">
        <f t="shared" ca="1" si="306"/>
        <v/>
      </c>
      <c r="J1352" s="15" t="str">
        <f t="shared" si="310"/>
        <v>B195AType MS1tonne</v>
      </c>
      <c r="K1352" s="16">
        <f>MATCH(J1352,'Pay Items'!$K$1:$K$647,0)</f>
        <v>313</v>
      </c>
      <c r="L1352" s="17" t="str">
        <f t="shared" ca="1" si="307"/>
        <v>F0</v>
      </c>
      <c r="M1352" s="17" t="str">
        <f t="shared" ca="1" si="308"/>
        <v>C2</v>
      </c>
      <c r="N1352" s="17" t="str">
        <f t="shared" ca="1" si="309"/>
        <v>C2</v>
      </c>
    </row>
    <row r="1353" spans="1:14" s="188" customFormat="1" ht="30.2" customHeight="1" x14ac:dyDescent="0.2">
      <c r="A1353" s="182"/>
      <c r="B1353" s="213"/>
      <c r="C1353" s="206" t="s">
        <v>199</v>
      </c>
      <c r="D1353" s="207"/>
      <c r="E1353" s="214"/>
      <c r="F1353" s="192" t="s">
        <v>173</v>
      </c>
      <c r="G1353" s="193"/>
      <c r="H1353" s="193"/>
      <c r="I1353" s="24" t="str">
        <f t="shared" ca="1" si="306"/>
        <v>LOCKED</v>
      </c>
      <c r="J1353" s="15" t="str">
        <f t="shared" si="310"/>
        <v>JOINT AND CRACK SEALING</v>
      </c>
      <c r="K1353" s="16">
        <f>MATCH(J1353,'Pay Items'!$K$1:$K$647,0)</f>
        <v>434</v>
      </c>
      <c r="L1353" s="17" t="str">
        <f t="shared" ca="1" si="307"/>
        <v>G</v>
      </c>
      <c r="M1353" s="17" t="str">
        <f t="shared" ca="1" si="308"/>
        <v>C2</v>
      </c>
      <c r="N1353" s="17" t="str">
        <f t="shared" ca="1" si="309"/>
        <v>C2</v>
      </c>
    </row>
    <row r="1354" spans="1:14" s="188" customFormat="1" ht="30.2" customHeight="1" x14ac:dyDescent="0.2">
      <c r="A1354" s="194" t="s">
        <v>533</v>
      </c>
      <c r="B1354" s="195" t="s">
        <v>2061</v>
      </c>
      <c r="C1354" s="196" t="s">
        <v>98</v>
      </c>
      <c r="D1354" s="197" t="s">
        <v>718</v>
      </c>
      <c r="E1354" s="198" t="s">
        <v>182</v>
      </c>
      <c r="F1354" s="212">
        <v>50</v>
      </c>
      <c r="G1354" s="200"/>
      <c r="H1354" s="201">
        <f>ROUND(G1354*F1354,2)</f>
        <v>0</v>
      </c>
      <c r="I1354" s="24" t="str">
        <f t="shared" ca="1" si="306"/>
        <v/>
      </c>
      <c r="J1354" s="15" t="str">
        <f t="shared" si="310"/>
        <v>D006Reflective Crack MaintenanceCW 3250-R7m</v>
      </c>
      <c r="K1354" s="16">
        <f>MATCH(J1354,'Pay Items'!$K$1:$K$647,0)</f>
        <v>440</v>
      </c>
      <c r="L1354" s="17" t="str">
        <f t="shared" ca="1" si="307"/>
        <v>F0</v>
      </c>
      <c r="M1354" s="17" t="str">
        <f t="shared" ca="1" si="308"/>
        <v>C2</v>
      </c>
      <c r="N1354" s="17" t="str">
        <f t="shared" ca="1" si="309"/>
        <v>C2</v>
      </c>
    </row>
    <row r="1355" spans="1:14" s="188" customFormat="1" ht="30.2" customHeight="1" x14ac:dyDescent="0.2">
      <c r="A1355" s="182"/>
      <c r="B1355" s="219"/>
      <c r="C1355" s="206" t="s">
        <v>201</v>
      </c>
      <c r="D1355" s="207"/>
      <c r="E1355" s="214"/>
      <c r="F1355" s="192" t="s">
        <v>173</v>
      </c>
      <c r="G1355" s="193"/>
      <c r="H1355" s="193"/>
      <c r="I1355" s="24" t="str">
        <f t="shared" ca="1" si="306"/>
        <v>LOCKED</v>
      </c>
      <c r="J1355" s="15" t="str">
        <f t="shared" si="310"/>
        <v>ADJUSTMENTS</v>
      </c>
      <c r="K1355" s="16">
        <f>MATCH(J1355,'Pay Items'!$K$1:$K$647,0)</f>
        <v>587</v>
      </c>
      <c r="L1355" s="17" t="str">
        <f t="shared" ca="1" si="307"/>
        <v>G</v>
      </c>
      <c r="M1355" s="17" t="str">
        <f t="shared" ca="1" si="308"/>
        <v>C2</v>
      </c>
      <c r="N1355" s="17" t="str">
        <f t="shared" ca="1" si="309"/>
        <v>C2</v>
      </c>
    </row>
    <row r="1356" spans="1:14" s="188" customFormat="1" ht="39.950000000000003" customHeight="1" x14ac:dyDescent="0.2">
      <c r="A1356" s="194" t="s">
        <v>230</v>
      </c>
      <c r="B1356" s="195" t="s">
        <v>2062</v>
      </c>
      <c r="C1356" s="217" t="s">
        <v>1042</v>
      </c>
      <c r="D1356" s="216" t="s">
        <v>1041</v>
      </c>
      <c r="E1356" s="198" t="s">
        <v>181</v>
      </c>
      <c r="F1356" s="212">
        <v>1</v>
      </c>
      <c r="G1356" s="200"/>
      <c r="H1356" s="201">
        <f>ROUND(G1356*F1356,2)</f>
        <v>0</v>
      </c>
      <c r="I1356" s="24" t="str">
        <f t="shared" ca="1" si="306"/>
        <v/>
      </c>
      <c r="J1356" s="15" t="str">
        <f t="shared" si="310"/>
        <v>F001Adjustment of Manholes/Catch Basins FramesCW 3210-R8each</v>
      </c>
      <c r="K1356" s="16">
        <f>MATCH(J1356,'Pay Items'!$K$1:$K$647,0)</f>
        <v>588</v>
      </c>
      <c r="L1356" s="17" t="str">
        <f t="shared" ca="1" si="307"/>
        <v>F0</v>
      </c>
      <c r="M1356" s="17" t="str">
        <f t="shared" ca="1" si="308"/>
        <v>C2</v>
      </c>
      <c r="N1356" s="17" t="str">
        <f t="shared" ca="1" si="309"/>
        <v>C2</v>
      </c>
    </row>
    <row r="1357" spans="1:14" s="188" customFormat="1" ht="30.2" customHeight="1" x14ac:dyDescent="0.2">
      <c r="A1357" s="194" t="s">
        <v>232</v>
      </c>
      <c r="B1357" s="195" t="s">
        <v>2063</v>
      </c>
      <c r="C1357" s="217" t="s">
        <v>1198</v>
      </c>
      <c r="D1357" s="216" t="s">
        <v>1041</v>
      </c>
      <c r="E1357" s="198"/>
      <c r="F1357" s="192" t="s">
        <v>173</v>
      </c>
      <c r="G1357" s="193"/>
      <c r="H1357" s="193"/>
      <c r="I1357" s="24" t="str">
        <f t="shared" ca="1" si="306"/>
        <v>LOCKED</v>
      </c>
      <c r="J1357" s="15" t="str">
        <f t="shared" si="310"/>
        <v>F003Lifter Rings (AP-010)CW 3210-R8</v>
      </c>
      <c r="K1357" s="16">
        <f>MATCH(J1357,'Pay Items'!$K$1:$K$647,0)</f>
        <v>593</v>
      </c>
      <c r="L1357" s="17" t="str">
        <f t="shared" ca="1" si="307"/>
        <v>G</v>
      </c>
      <c r="M1357" s="17" t="str">
        <f t="shared" ca="1" si="308"/>
        <v>C2</v>
      </c>
      <c r="N1357" s="17" t="str">
        <f t="shared" ca="1" si="309"/>
        <v>C2</v>
      </c>
    </row>
    <row r="1358" spans="1:14" s="188" customFormat="1" ht="30.2" customHeight="1" x14ac:dyDescent="0.2">
      <c r="A1358" s="194" t="s">
        <v>234</v>
      </c>
      <c r="B1358" s="203" t="s">
        <v>338</v>
      </c>
      <c r="C1358" s="196" t="s">
        <v>864</v>
      </c>
      <c r="D1358" s="197"/>
      <c r="E1358" s="198" t="s">
        <v>181</v>
      </c>
      <c r="F1358" s="212">
        <v>1</v>
      </c>
      <c r="G1358" s="200"/>
      <c r="H1358" s="201">
        <f t="shared" ref="H1358" si="312">ROUND(G1358*F1358,2)</f>
        <v>0</v>
      </c>
      <c r="I1358" s="24" t="str">
        <f t="shared" ca="1" si="306"/>
        <v/>
      </c>
      <c r="J1358" s="15" t="str">
        <f t="shared" si="310"/>
        <v>F00551 mmeach</v>
      </c>
      <c r="K1358" s="16">
        <f>MATCH(J1358,'Pay Items'!$K$1:$K$647,0)</f>
        <v>595</v>
      </c>
      <c r="L1358" s="17" t="str">
        <f t="shared" ca="1" si="307"/>
        <v>F0</v>
      </c>
      <c r="M1358" s="17" t="str">
        <f t="shared" ca="1" si="308"/>
        <v>C2</v>
      </c>
      <c r="N1358" s="17" t="str">
        <f t="shared" ca="1" si="309"/>
        <v>C2</v>
      </c>
    </row>
    <row r="1359" spans="1:14" s="188" customFormat="1" ht="30.2" customHeight="1" x14ac:dyDescent="0.2">
      <c r="A1359" s="182"/>
      <c r="B1359" s="205"/>
      <c r="C1359" s="206" t="s">
        <v>202</v>
      </c>
      <c r="D1359" s="207"/>
      <c r="E1359" s="208"/>
      <c r="F1359" s="192" t="s">
        <v>173</v>
      </c>
      <c r="G1359" s="193"/>
      <c r="H1359" s="193"/>
      <c r="I1359" s="24" t="str">
        <f t="shared" ca="1" si="306"/>
        <v>LOCKED</v>
      </c>
      <c r="J1359" s="15" t="str">
        <f t="shared" si="310"/>
        <v>LANDSCAPING</v>
      </c>
      <c r="K1359" s="16">
        <f>MATCH(J1359,'Pay Items'!$K$1:$K$647,0)</f>
        <v>616</v>
      </c>
      <c r="L1359" s="17" t="str">
        <f t="shared" ca="1" si="307"/>
        <v>G</v>
      </c>
      <c r="M1359" s="17" t="str">
        <f t="shared" ca="1" si="308"/>
        <v>C2</v>
      </c>
      <c r="N1359" s="17" t="str">
        <f t="shared" ca="1" si="309"/>
        <v>C2</v>
      </c>
    </row>
    <row r="1360" spans="1:14" s="188" customFormat="1" ht="30.2" customHeight="1" x14ac:dyDescent="0.2">
      <c r="A1360" s="209" t="s">
        <v>242</v>
      </c>
      <c r="B1360" s="195" t="s">
        <v>2064</v>
      </c>
      <c r="C1360" s="196" t="s">
        <v>147</v>
      </c>
      <c r="D1360" s="197" t="s">
        <v>1513</v>
      </c>
      <c r="E1360" s="198"/>
      <c r="F1360" s="192" t="s">
        <v>173</v>
      </c>
      <c r="G1360" s="193"/>
      <c r="H1360" s="193"/>
      <c r="I1360" s="24" t="str">
        <f t="shared" ca="1" si="306"/>
        <v>LOCKED</v>
      </c>
      <c r="J1360" s="15" t="str">
        <f t="shared" si="310"/>
        <v>G001SoddingCW 3510-R10</v>
      </c>
      <c r="K1360" s="16">
        <f>MATCH(J1360,'Pay Items'!$K$1:$K$647,0)</f>
        <v>617</v>
      </c>
      <c r="L1360" s="17" t="str">
        <f t="shared" ca="1" si="307"/>
        <v>G</v>
      </c>
      <c r="M1360" s="17" t="str">
        <f t="shared" ca="1" si="308"/>
        <v>C2</v>
      </c>
      <c r="N1360" s="17" t="str">
        <f t="shared" ca="1" si="309"/>
        <v>C2</v>
      </c>
    </row>
    <row r="1361" spans="1:14" s="188" customFormat="1" ht="30.2" customHeight="1" x14ac:dyDescent="0.2">
      <c r="A1361" s="209" t="s">
        <v>243</v>
      </c>
      <c r="B1361" s="203" t="s">
        <v>338</v>
      </c>
      <c r="C1361" s="196" t="s">
        <v>867</v>
      </c>
      <c r="D1361" s="197"/>
      <c r="E1361" s="198" t="s">
        <v>178</v>
      </c>
      <c r="F1361" s="199">
        <v>10</v>
      </c>
      <c r="G1361" s="200"/>
      <c r="H1361" s="201">
        <f>ROUND(G1361*F1361,2)</f>
        <v>0</v>
      </c>
      <c r="I1361" s="24" t="str">
        <f t="shared" ca="1" si="306"/>
        <v/>
      </c>
      <c r="J1361" s="15" t="str">
        <f t="shared" si="310"/>
        <v>G002width &lt; 600 mmm²</v>
      </c>
      <c r="K1361" s="16">
        <f>MATCH(J1361,'Pay Items'!$K$1:$K$647,0)</f>
        <v>618</v>
      </c>
      <c r="L1361" s="17" t="str">
        <f t="shared" ca="1" si="307"/>
        <v>F0</v>
      </c>
      <c r="M1361" s="17" t="str">
        <f t="shared" ca="1" si="308"/>
        <v>C2</v>
      </c>
      <c r="N1361" s="17" t="str">
        <f t="shared" ca="1" si="309"/>
        <v>C2</v>
      </c>
    </row>
    <row r="1362" spans="1:14" s="188" customFormat="1" ht="30.2" customHeight="1" x14ac:dyDescent="0.2">
      <c r="A1362" s="209" t="s">
        <v>244</v>
      </c>
      <c r="B1362" s="203" t="s">
        <v>339</v>
      </c>
      <c r="C1362" s="196" t="s">
        <v>868</v>
      </c>
      <c r="D1362" s="197"/>
      <c r="E1362" s="198" t="s">
        <v>178</v>
      </c>
      <c r="F1362" s="199">
        <v>30</v>
      </c>
      <c r="G1362" s="200"/>
      <c r="H1362" s="201">
        <f>ROUND(G1362*F1362,2)</f>
        <v>0</v>
      </c>
      <c r="I1362" s="24" t="str">
        <f t="shared" ca="1" si="306"/>
        <v/>
      </c>
      <c r="J1362" s="15" t="str">
        <f t="shared" si="310"/>
        <v>G003width &gt; or = 600 mmm²</v>
      </c>
      <c r="K1362" s="16">
        <f>MATCH(J1362,'Pay Items'!$K$1:$K$647,0)</f>
        <v>619</v>
      </c>
      <c r="L1362" s="17" t="str">
        <f t="shared" ca="1" si="307"/>
        <v>F0</v>
      </c>
      <c r="M1362" s="17" t="str">
        <f t="shared" ca="1" si="308"/>
        <v>C2</v>
      </c>
      <c r="N1362" s="17" t="str">
        <f t="shared" ca="1" si="309"/>
        <v>C2</v>
      </c>
    </row>
    <row r="1363" spans="1:14" s="188" customFormat="1" ht="8.1" customHeight="1" x14ac:dyDescent="0.2">
      <c r="A1363" s="182"/>
      <c r="B1363" s="189"/>
      <c r="C1363" s="190"/>
      <c r="D1363" s="191"/>
      <c r="E1363" s="192"/>
      <c r="F1363" s="192"/>
      <c r="G1363" s="193"/>
      <c r="H1363" s="193"/>
      <c r="I1363" s="24" t="str">
        <f t="shared" ca="1" si="306"/>
        <v>LOCKED</v>
      </c>
      <c r="J1363" s="15" t="str">
        <f t="shared" si="310"/>
        <v/>
      </c>
      <c r="K1363" s="16" t="e">
        <f>MATCH(J1363,'Pay Items'!$K$1:$K$647,0)</f>
        <v>#N/A</v>
      </c>
      <c r="L1363" s="17" t="str">
        <f t="shared" ca="1" si="307"/>
        <v>G</v>
      </c>
      <c r="M1363" s="17" t="str">
        <f t="shared" ca="1" si="308"/>
        <v>C2</v>
      </c>
      <c r="N1363" s="17" t="str">
        <f t="shared" ca="1" si="309"/>
        <v>C2</v>
      </c>
    </row>
    <row r="1364" spans="1:14" s="188" customFormat="1" ht="39.950000000000003" customHeight="1" thickBot="1" x14ac:dyDescent="0.25">
      <c r="A1364" s="236"/>
      <c r="B1364" s="235" t="str">
        <f>B1314</f>
        <v>T</v>
      </c>
      <c r="C1364" s="425" t="str">
        <f>C1314</f>
        <v>REHABILITATION:  PORTAGE AVENUE ALLEY - WHYTEWOLD ROAD TO VERNON ROAD</v>
      </c>
      <c r="D1364" s="431"/>
      <c r="E1364" s="431"/>
      <c r="F1364" s="432"/>
      <c r="G1364" s="236" t="s">
        <v>1624</v>
      </c>
      <c r="H1364" s="236">
        <f>SUM(H1314:H1363)</f>
        <v>0</v>
      </c>
      <c r="I1364" s="24" t="str">
        <f t="shared" ca="1" si="306"/>
        <v>LOCKED</v>
      </c>
      <c r="J1364" s="15" t="str">
        <f t="shared" si="310"/>
        <v>REHABILITATION: PORTAGE AVENUE ALLEY - WHYTEWOLD ROAD TO VERNON ROAD</v>
      </c>
      <c r="K1364" s="16" t="e">
        <f>MATCH(J1364,'Pay Items'!$K$1:$K$647,0)</f>
        <v>#N/A</v>
      </c>
      <c r="L1364" s="17" t="str">
        <f t="shared" ca="1" si="307"/>
        <v>G</v>
      </c>
      <c r="M1364" s="17" t="str">
        <f t="shared" ca="1" si="308"/>
        <v>C2</v>
      </c>
      <c r="N1364" s="17" t="str">
        <f t="shared" ca="1" si="309"/>
        <v>C2</v>
      </c>
    </row>
    <row r="1365" spans="1:14" s="188" customFormat="1" ht="39.950000000000003" customHeight="1" thickTop="1" x14ac:dyDescent="0.2">
      <c r="A1365" s="385"/>
      <c r="B1365" s="386" t="s">
        <v>2066</v>
      </c>
      <c r="C1365" s="439" t="s">
        <v>2166</v>
      </c>
      <c r="D1365" s="440"/>
      <c r="E1365" s="440"/>
      <c r="F1365" s="441"/>
      <c r="G1365" s="385"/>
      <c r="H1365" s="387"/>
      <c r="I1365" s="24" t="str">
        <f t="shared" ca="1" si="306"/>
        <v>LOCKED</v>
      </c>
      <c r="J1365" s="15" t="str">
        <f t="shared" si="310"/>
        <v>SIDEWALK RENEWAL: VARIOUS LOCATIONS</v>
      </c>
      <c r="K1365" s="16" t="e">
        <f>MATCH(J1365,'Pay Items'!$K$1:$K$647,0)</f>
        <v>#N/A</v>
      </c>
      <c r="L1365" s="17" t="str">
        <f t="shared" ca="1" si="307"/>
        <v>G</v>
      </c>
      <c r="M1365" s="17" t="str">
        <f t="shared" ca="1" si="308"/>
        <v>C2</v>
      </c>
      <c r="N1365" s="17" t="str">
        <f t="shared" ca="1" si="309"/>
        <v>C2</v>
      </c>
    </row>
    <row r="1366" spans="1:14" s="188" customFormat="1" ht="39.950000000000003" customHeight="1" x14ac:dyDescent="0.2">
      <c r="A1366" s="385"/>
      <c r="B1366" s="386"/>
      <c r="C1366" s="388" t="s">
        <v>2167</v>
      </c>
      <c r="D1366" s="415"/>
      <c r="E1366" s="389"/>
      <c r="F1366" s="192" t="s">
        <v>173</v>
      </c>
      <c r="G1366" s="193"/>
      <c r="H1366" s="193"/>
      <c r="I1366" s="24" t="str">
        <f t="shared" ca="1" si="306"/>
        <v>LOCKED</v>
      </c>
      <c r="J1366" s="15" t="str">
        <f t="shared" si="310"/>
        <v>MORTON BAY TO BARKER BOULEVARD</v>
      </c>
      <c r="K1366" s="16" t="e">
        <f>MATCH(J1366,'Pay Items'!$K$1:$K$647,0)</f>
        <v>#N/A</v>
      </c>
      <c r="L1366" s="17" t="str">
        <f t="shared" ca="1" si="307"/>
        <v>G</v>
      </c>
      <c r="M1366" s="17" t="str">
        <f t="shared" ca="1" si="308"/>
        <v>C2</v>
      </c>
      <c r="N1366" s="17" t="str">
        <f t="shared" ca="1" si="309"/>
        <v>C2</v>
      </c>
    </row>
    <row r="1367" spans="1:14" s="188" customFormat="1" ht="30" customHeight="1" x14ac:dyDescent="0.2">
      <c r="A1367" s="390"/>
      <c r="B1367" s="391"/>
      <c r="C1367" s="392" t="s">
        <v>196</v>
      </c>
      <c r="D1367" s="393"/>
      <c r="E1367" s="394" t="s">
        <v>173</v>
      </c>
      <c r="F1367" s="192" t="s">
        <v>173</v>
      </c>
      <c r="G1367" s="193"/>
      <c r="H1367" s="193"/>
      <c r="I1367" s="24" t="str">
        <f t="shared" ca="1" si="306"/>
        <v>LOCKED</v>
      </c>
      <c r="J1367" s="15" t="str">
        <f t="shared" si="310"/>
        <v>EARTH AND BASE WORKS</v>
      </c>
      <c r="K1367" s="16">
        <f>MATCH(J1367,'Pay Items'!$K$1:$K$647,0)</f>
        <v>3</v>
      </c>
      <c r="L1367" s="17" t="str">
        <f t="shared" ca="1" si="307"/>
        <v>G</v>
      </c>
      <c r="M1367" s="17" t="str">
        <f t="shared" ca="1" si="308"/>
        <v>C2</v>
      </c>
      <c r="N1367" s="17" t="str">
        <f t="shared" ca="1" si="309"/>
        <v>C2</v>
      </c>
    </row>
    <row r="1368" spans="1:14" s="188" customFormat="1" ht="30" customHeight="1" x14ac:dyDescent="0.2">
      <c r="A1368" s="137" t="s">
        <v>252</v>
      </c>
      <c r="B1368" s="366" t="s">
        <v>2067</v>
      </c>
      <c r="C1368" s="367" t="s">
        <v>108</v>
      </c>
      <c r="D1368" s="368" t="s">
        <v>1273</v>
      </c>
      <c r="E1368" s="369" t="s">
        <v>178</v>
      </c>
      <c r="F1368" s="396">
        <v>70</v>
      </c>
      <c r="G1368" s="397"/>
      <c r="H1368" s="374">
        <f t="shared" ref="H1368" si="313">ROUND(G1368*F1368,2)</f>
        <v>0</v>
      </c>
      <c r="I1368" s="24" t="str">
        <f t="shared" ca="1" si="306"/>
        <v/>
      </c>
      <c r="J1368" s="15" t="str">
        <f t="shared" si="310"/>
        <v>A012Grading of BoulevardsCW 3110-R22m²</v>
      </c>
      <c r="K1368" s="16">
        <f>MATCH(J1368,'Pay Items'!$K$1:$K$647,0)</f>
        <v>37</v>
      </c>
      <c r="L1368" s="17" t="str">
        <f t="shared" ca="1" si="307"/>
        <v>F0</v>
      </c>
      <c r="M1368" s="17" t="str">
        <f t="shared" ca="1" si="308"/>
        <v>C2</v>
      </c>
      <c r="N1368" s="17" t="str">
        <f t="shared" ca="1" si="309"/>
        <v>C2</v>
      </c>
    </row>
    <row r="1369" spans="1:14" s="188" customFormat="1" ht="30" customHeight="1" x14ac:dyDescent="0.2">
      <c r="A1369" s="390"/>
      <c r="B1369" s="391"/>
      <c r="C1369" s="398" t="s">
        <v>1612</v>
      </c>
      <c r="D1369" s="393"/>
      <c r="E1369" s="399"/>
      <c r="F1369" s="192" t="s">
        <v>173</v>
      </c>
      <c r="G1369" s="193"/>
      <c r="H1369" s="193"/>
      <c r="I1369" s="24" t="str">
        <f t="shared" ca="1" si="306"/>
        <v>LOCKED</v>
      </c>
      <c r="J1369" s="15" t="str">
        <f t="shared" si="310"/>
        <v>ROADWORKS - REMOVALS/RENEWALS</v>
      </c>
      <c r="K1369" s="16" t="e">
        <f>MATCH(J1369,'Pay Items'!$K$1:$K$647,0)</f>
        <v>#N/A</v>
      </c>
      <c r="L1369" s="17" t="str">
        <f t="shared" ca="1" si="307"/>
        <v>G</v>
      </c>
      <c r="M1369" s="17" t="str">
        <f t="shared" ca="1" si="308"/>
        <v>C2</v>
      </c>
      <c r="N1369" s="17" t="str">
        <f t="shared" ca="1" si="309"/>
        <v>C2</v>
      </c>
    </row>
    <row r="1370" spans="1:14" s="188" customFormat="1" ht="30" customHeight="1" x14ac:dyDescent="0.2">
      <c r="A1370" s="135" t="s">
        <v>787</v>
      </c>
      <c r="B1370" s="366" t="s">
        <v>2068</v>
      </c>
      <c r="C1370" s="367" t="s">
        <v>323</v>
      </c>
      <c r="D1370" s="368" t="s">
        <v>1309</v>
      </c>
      <c r="E1370" s="369"/>
      <c r="F1370" s="192" t="s">
        <v>173</v>
      </c>
      <c r="G1370" s="193"/>
      <c r="H1370" s="193"/>
      <c r="I1370" s="24" t="str">
        <f t="shared" ca="1" si="306"/>
        <v>LOCKED</v>
      </c>
      <c r="J1370" s="15" t="str">
        <f t="shared" si="310"/>
        <v>B114rlMiscellaneous Concrete Slab RenewalCW 3235-R9</v>
      </c>
      <c r="K1370" s="16">
        <f>MATCH(J1370,'Pay Items'!$K$1:$K$647,0)</f>
        <v>180</v>
      </c>
      <c r="L1370" s="17" t="str">
        <f t="shared" ca="1" si="307"/>
        <v>G</v>
      </c>
      <c r="M1370" s="17" t="str">
        <f t="shared" ca="1" si="308"/>
        <v>C2</v>
      </c>
      <c r="N1370" s="17" t="str">
        <f t="shared" ca="1" si="309"/>
        <v>C2</v>
      </c>
    </row>
    <row r="1371" spans="1:14" s="188" customFormat="1" ht="30" customHeight="1" x14ac:dyDescent="0.2">
      <c r="A1371" s="135" t="s">
        <v>791</v>
      </c>
      <c r="B1371" s="370" t="s">
        <v>338</v>
      </c>
      <c r="C1371" s="367" t="s">
        <v>1656</v>
      </c>
      <c r="D1371" s="368" t="s">
        <v>2147</v>
      </c>
      <c r="E1371" s="369"/>
      <c r="F1371" s="192" t="s">
        <v>173</v>
      </c>
      <c r="G1371" s="193"/>
      <c r="H1371" s="193"/>
      <c r="I1371" s="24" t="str">
        <f t="shared" ca="1" si="306"/>
        <v>LOCKED</v>
      </c>
      <c r="J1371" s="15" t="str">
        <f t="shared" si="310"/>
        <v>B118rl100 mm Type 5 Concrete SidewalkSD-228A, E16</v>
      </c>
      <c r="K1371" s="16" t="e">
        <f>MATCH(J1371,'Pay Items'!$K$1:$K$647,0)</f>
        <v>#N/A</v>
      </c>
      <c r="L1371" s="17" t="str">
        <f t="shared" ca="1" si="307"/>
        <v>G</v>
      </c>
      <c r="M1371" s="17" t="str">
        <f t="shared" ca="1" si="308"/>
        <v>C2</v>
      </c>
      <c r="N1371" s="17" t="str">
        <f t="shared" ca="1" si="309"/>
        <v>C2</v>
      </c>
    </row>
    <row r="1372" spans="1:14" s="188" customFormat="1" ht="30" customHeight="1" x14ac:dyDescent="0.2">
      <c r="A1372" s="135" t="s">
        <v>792</v>
      </c>
      <c r="B1372" s="371" t="s">
        <v>684</v>
      </c>
      <c r="C1372" s="367" t="s">
        <v>685</v>
      </c>
      <c r="D1372" s="368"/>
      <c r="E1372" s="369" t="s">
        <v>178</v>
      </c>
      <c r="F1372" s="396">
        <v>5</v>
      </c>
      <c r="G1372" s="397"/>
      <c r="H1372" s="374">
        <f>ROUND(G1372*F1372,2)</f>
        <v>0</v>
      </c>
      <c r="I1372" s="24" t="str">
        <f t="shared" ca="1" si="306"/>
        <v/>
      </c>
      <c r="J1372" s="15" t="str">
        <f t="shared" si="310"/>
        <v>B119rlLess than 5 sq.m.m²</v>
      </c>
      <c r="K1372" s="16">
        <f>MATCH(J1372,'Pay Items'!$K$1:$K$647,0)</f>
        <v>185</v>
      </c>
      <c r="L1372" s="17" t="str">
        <f t="shared" ca="1" si="307"/>
        <v>F0</v>
      </c>
      <c r="M1372" s="17" t="str">
        <f t="shared" ca="1" si="308"/>
        <v>C2</v>
      </c>
      <c r="N1372" s="17" t="str">
        <f t="shared" ca="1" si="309"/>
        <v>C2</v>
      </c>
    </row>
    <row r="1373" spans="1:14" s="188" customFormat="1" ht="30" customHeight="1" x14ac:dyDescent="0.2">
      <c r="A1373" s="135" t="s">
        <v>793</v>
      </c>
      <c r="B1373" s="371" t="s">
        <v>686</v>
      </c>
      <c r="C1373" s="367" t="s">
        <v>687</v>
      </c>
      <c r="D1373" s="368"/>
      <c r="E1373" s="369" t="s">
        <v>178</v>
      </c>
      <c r="F1373" s="396">
        <v>10</v>
      </c>
      <c r="G1373" s="397"/>
      <c r="H1373" s="374">
        <f>ROUND(G1373*F1373,2)</f>
        <v>0</v>
      </c>
      <c r="I1373" s="24" t="str">
        <f t="shared" ca="1" si="306"/>
        <v/>
      </c>
      <c r="J1373" s="15" t="str">
        <f t="shared" si="310"/>
        <v>B120rl5 sq.m. to 20 sq.m.m²</v>
      </c>
      <c r="K1373" s="16">
        <f>MATCH(J1373,'Pay Items'!$K$1:$K$647,0)</f>
        <v>186</v>
      </c>
      <c r="L1373" s="17" t="str">
        <f t="shared" ca="1" si="307"/>
        <v>F0</v>
      </c>
      <c r="M1373" s="17" t="str">
        <f t="shared" ca="1" si="308"/>
        <v>C2</v>
      </c>
      <c r="N1373" s="17" t="str">
        <f t="shared" ca="1" si="309"/>
        <v>C2</v>
      </c>
    </row>
    <row r="1374" spans="1:14" s="188" customFormat="1" ht="30" customHeight="1" x14ac:dyDescent="0.2">
      <c r="A1374" s="135" t="s">
        <v>794</v>
      </c>
      <c r="B1374" s="371" t="s">
        <v>688</v>
      </c>
      <c r="C1374" s="367" t="s">
        <v>689</v>
      </c>
      <c r="D1374" s="368" t="s">
        <v>173</v>
      </c>
      <c r="E1374" s="369" t="s">
        <v>178</v>
      </c>
      <c r="F1374" s="396">
        <v>25</v>
      </c>
      <c r="G1374" s="397"/>
      <c r="H1374" s="374">
        <f>ROUND(G1374*F1374,2)</f>
        <v>0</v>
      </c>
      <c r="I1374" s="24" t="str">
        <f t="shared" ca="1" si="306"/>
        <v/>
      </c>
      <c r="J1374" s="15" t="str">
        <f t="shared" si="310"/>
        <v>B121rlGreater than 20 sq.m.m²</v>
      </c>
      <c r="K1374" s="16">
        <f>MATCH(J1374,'Pay Items'!$K$1:$K$647,0)</f>
        <v>187</v>
      </c>
      <c r="L1374" s="17" t="str">
        <f t="shared" ca="1" si="307"/>
        <v>F0</v>
      </c>
      <c r="M1374" s="17" t="str">
        <f t="shared" ca="1" si="308"/>
        <v>C2</v>
      </c>
      <c r="N1374" s="17" t="str">
        <f t="shared" ca="1" si="309"/>
        <v>C2</v>
      </c>
    </row>
    <row r="1375" spans="1:14" s="188" customFormat="1" ht="30" customHeight="1" x14ac:dyDescent="0.2">
      <c r="A1375" s="73" t="s">
        <v>826</v>
      </c>
      <c r="B1375" s="59" t="s">
        <v>2069</v>
      </c>
      <c r="C1375" s="60" t="s">
        <v>157</v>
      </c>
      <c r="D1375" s="61" t="s">
        <v>1364</v>
      </c>
      <c r="E1375" s="68"/>
      <c r="F1375" s="192" t="s">
        <v>173</v>
      </c>
      <c r="G1375" s="193"/>
      <c r="H1375" s="193"/>
      <c r="I1375" s="24" t="str">
        <f t="shared" ca="1" si="306"/>
        <v>LOCKED</v>
      </c>
      <c r="J1375" s="15" t="str">
        <f t="shared" si="310"/>
        <v>B154rlConcrete Curb RenewalCW 3240-R10</v>
      </c>
      <c r="K1375" s="16">
        <f>MATCH(J1375,'Pay Items'!$K$1:$K$647,0)</f>
        <v>248</v>
      </c>
      <c r="L1375" s="17" t="str">
        <f t="shared" ca="1" si="307"/>
        <v>G</v>
      </c>
      <c r="M1375" s="17" t="str">
        <f t="shared" ca="1" si="308"/>
        <v>C2</v>
      </c>
      <c r="N1375" s="17" t="str">
        <f t="shared" ca="1" si="309"/>
        <v>C2</v>
      </c>
    </row>
    <row r="1376" spans="1:14" s="188" customFormat="1" ht="39.950000000000003" customHeight="1" x14ac:dyDescent="0.2">
      <c r="A1376" s="73" t="s">
        <v>928</v>
      </c>
      <c r="B1376" s="71" t="s">
        <v>338</v>
      </c>
      <c r="C1376" s="60" t="s">
        <v>1662</v>
      </c>
      <c r="D1376" s="61" t="s">
        <v>701</v>
      </c>
      <c r="E1376" s="68" t="s">
        <v>182</v>
      </c>
      <c r="F1376" s="69">
        <v>5</v>
      </c>
      <c r="G1376" s="400"/>
      <c r="H1376" s="64">
        <f t="shared" ref="H1376" si="314">ROUND(G1376*F1376,2)</f>
        <v>0</v>
      </c>
      <c r="I1376" s="24" t="str">
        <f t="shared" ca="1" si="306"/>
        <v/>
      </c>
      <c r="J1376" s="15" t="str">
        <f t="shared" si="310"/>
        <v>B184rlAType 2 Concrete Curb Ramp (8-12 mm reveal ht, Monolithic)SD-229C,Dm</v>
      </c>
      <c r="K1376" s="16" t="e">
        <f>MATCH(J1376,'Pay Items'!$K$1:$K$647,0)</f>
        <v>#N/A</v>
      </c>
      <c r="L1376" s="17" t="str">
        <f t="shared" ca="1" si="307"/>
        <v>F0</v>
      </c>
      <c r="M1376" s="17" t="str">
        <f t="shared" ca="1" si="308"/>
        <v>C2</v>
      </c>
      <c r="N1376" s="17" t="str">
        <f t="shared" ca="1" si="309"/>
        <v>C2</v>
      </c>
    </row>
    <row r="1377" spans="1:14" s="188" customFormat="1" ht="39.950000000000003" customHeight="1" x14ac:dyDescent="0.2">
      <c r="A1377" s="390"/>
      <c r="B1377" s="401"/>
      <c r="C1377" s="398" t="s">
        <v>200</v>
      </c>
      <c r="D1377" s="393"/>
      <c r="E1377" s="402"/>
      <c r="F1377" s="192" t="s">
        <v>173</v>
      </c>
      <c r="G1377" s="193"/>
      <c r="H1377" s="193"/>
      <c r="I1377" s="24" t="str">
        <f t="shared" ca="1" si="306"/>
        <v>LOCKED</v>
      </c>
      <c r="J1377" s="15" t="str">
        <f t="shared" si="310"/>
        <v>ASSOCIATED DRAINAGE AND UNDERGROUND WORKS</v>
      </c>
      <c r="K1377" s="16">
        <f>MATCH(J1377,'Pay Items'!$K$1:$K$647,0)</f>
        <v>442</v>
      </c>
      <c r="L1377" s="17" t="str">
        <f t="shared" ca="1" si="307"/>
        <v>G</v>
      </c>
      <c r="M1377" s="17" t="str">
        <f t="shared" ca="1" si="308"/>
        <v>C2</v>
      </c>
      <c r="N1377" s="17" t="str">
        <f t="shared" ca="1" si="309"/>
        <v>C2</v>
      </c>
    </row>
    <row r="1378" spans="1:14" s="188" customFormat="1" ht="30" customHeight="1" x14ac:dyDescent="0.2">
      <c r="A1378" s="137" t="s">
        <v>67</v>
      </c>
      <c r="B1378" s="366" t="s">
        <v>2168</v>
      </c>
      <c r="C1378" s="215" t="s">
        <v>1040</v>
      </c>
      <c r="D1378" s="216" t="s">
        <v>1041</v>
      </c>
      <c r="E1378" s="369"/>
      <c r="F1378" s="192" t="s">
        <v>173</v>
      </c>
      <c r="G1378" s="193"/>
      <c r="H1378" s="193"/>
      <c r="I1378" s="24" t="str">
        <f t="shared" ca="1" si="306"/>
        <v>LOCKED</v>
      </c>
      <c r="J1378" s="15" t="str">
        <f t="shared" si="310"/>
        <v>E023Frames &amp; CoversCW 3210-R8</v>
      </c>
      <c r="K1378" s="16">
        <f>MATCH(J1378,'Pay Items'!$K$1:$K$647,0)</f>
        <v>509</v>
      </c>
      <c r="L1378" s="17" t="str">
        <f t="shared" ca="1" si="307"/>
        <v>G</v>
      </c>
      <c r="M1378" s="17" t="str">
        <f t="shared" ca="1" si="308"/>
        <v>C2</v>
      </c>
      <c r="N1378" s="17" t="str">
        <f t="shared" ca="1" si="309"/>
        <v>C2</v>
      </c>
    </row>
    <row r="1379" spans="1:14" s="188" customFormat="1" ht="39.950000000000003" customHeight="1" x14ac:dyDescent="0.2">
      <c r="A1379" s="137" t="s">
        <v>68</v>
      </c>
      <c r="B1379" s="370" t="s">
        <v>338</v>
      </c>
      <c r="C1379" s="217" t="s">
        <v>1191</v>
      </c>
      <c r="D1379" s="368"/>
      <c r="E1379" s="369" t="s">
        <v>181</v>
      </c>
      <c r="F1379" s="372">
        <v>1</v>
      </c>
      <c r="G1379" s="397"/>
      <c r="H1379" s="374">
        <f t="shared" ref="H1379:H1380" si="315">ROUND(G1379*F1379,2)</f>
        <v>0</v>
      </c>
      <c r="I1379" s="24" t="str">
        <f t="shared" ca="1" si="306"/>
        <v/>
      </c>
      <c r="J1379" s="15" t="str">
        <f t="shared" si="310"/>
        <v>E024AP-006 - Standard Frame for Manhole and Catch Basineach</v>
      </c>
      <c r="K1379" s="16">
        <f>MATCH(J1379,'Pay Items'!$K$1:$K$647,0)</f>
        <v>510</v>
      </c>
      <c r="L1379" s="17" t="str">
        <f t="shared" ca="1" si="307"/>
        <v>F0</v>
      </c>
      <c r="M1379" s="17" t="str">
        <f t="shared" ca="1" si="308"/>
        <v>C2</v>
      </c>
      <c r="N1379" s="17" t="str">
        <f t="shared" ca="1" si="309"/>
        <v>C2</v>
      </c>
    </row>
    <row r="1380" spans="1:14" s="188" customFormat="1" ht="39.950000000000003" customHeight="1" x14ac:dyDescent="0.2">
      <c r="A1380" s="137" t="s">
        <v>69</v>
      </c>
      <c r="B1380" s="370" t="s">
        <v>339</v>
      </c>
      <c r="C1380" s="217" t="s">
        <v>1192</v>
      </c>
      <c r="D1380" s="368"/>
      <c r="E1380" s="369" t="s">
        <v>181</v>
      </c>
      <c r="F1380" s="372">
        <v>1</v>
      </c>
      <c r="G1380" s="397"/>
      <c r="H1380" s="374">
        <f t="shared" si="315"/>
        <v>0</v>
      </c>
      <c r="I1380" s="24" t="str">
        <f t="shared" ca="1" si="306"/>
        <v/>
      </c>
      <c r="J1380" s="15" t="str">
        <f t="shared" si="310"/>
        <v>E025AP-007 - Standard Solid Cover for Standard Frameeach</v>
      </c>
      <c r="K1380" s="16">
        <f>MATCH(J1380,'Pay Items'!$K$1:$K$647,0)</f>
        <v>511</v>
      </c>
      <c r="L1380" s="17" t="str">
        <f t="shared" ca="1" si="307"/>
        <v>F0</v>
      </c>
      <c r="M1380" s="17" t="str">
        <f t="shared" ca="1" si="308"/>
        <v>C2</v>
      </c>
      <c r="N1380" s="17" t="str">
        <f t="shared" ca="1" si="309"/>
        <v>C2</v>
      </c>
    </row>
    <row r="1381" spans="1:14" s="188" customFormat="1" ht="30" customHeight="1" x14ac:dyDescent="0.2">
      <c r="A1381" s="390"/>
      <c r="B1381" s="403"/>
      <c r="C1381" s="398" t="s">
        <v>201</v>
      </c>
      <c r="D1381" s="393"/>
      <c r="E1381" s="402"/>
      <c r="F1381" s="192" t="s">
        <v>173</v>
      </c>
      <c r="G1381" s="193"/>
      <c r="H1381" s="193"/>
      <c r="I1381" s="24" t="str">
        <f t="shared" ca="1" si="306"/>
        <v>LOCKED</v>
      </c>
      <c r="J1381" s="15" t="str">
        <f t="shared" si="310"/>
        <v>ADJUSTMENTS</v>
      </c>
      <c r="K1381" s="16">
        <f>MATCH(J1381,'Pay Items'!$K$1:$K$647,0)</f>
        <v>587</v>
      </c>
      <c r="L1381" s="17" t="str">
        <f t="shared" ca="1" si="307"/>
        <v>G</v>
      </c>
      <c r="M1381" s="17" t="str">
        <f t="shared" ca="1" si="308"/>
        <v>C2</v>
      </c>
      <c r="N1381" s="17" t="str">
        <f t="shared" ca="1" si="309"/>
        <v>C2</v>
      </c>
    </row>
    <row r="1382" spans="1:14" s="188" customFormat="1" ht="39.950000000000003" customHeight="1" x14ac:dyDescent="0.2">
      <c r="A1382" s="137" t="s">
        <v>230</v>
      </c>
      <c r="B1382" s="366" t="s">
        <v>2070</v>
      </c>
      <c r="C1382" s="217" t="s">
        <v>1042</v>
      </c>
      <c r="D1382" s="216" t="s">
        <v>1041</v>
      </c>
      <c r="E1382" s="369" t="s">
        <v>181</v>
      </c>
      <c r="F1382" s="372">
        <v>2</v>
      </c>
      <c r="G1382" s="397"/>
      <c r="H1382" s="374">
        <f>ROUND(G1382*F1382,2)</f>
        <v>0</v>
      </c>
      <c r="I1382" s="24" t="str">
        <f t="shared" ca="1" si="306"/>
        <v/>
      </c>
      <c r="J1382" s="15" t="str">
        <f t="shared" si="310"/>
        <v>F001Adjustment of Manholes/Catch Basins FramesCW 3210-R8each</v>
      </c>
      <c r="K1382" s="16">
        <f>MATCH(J1382,'Pay Items'!$K$1:$K$647,0)</f>
        <v>588</v>
      </c>
      <c r="L1382" s="17" t="str">
        <f t="shared" ca="1" si="307"/>
        <v>F0</v>
      </c>
      <c r="M1382" s="17" t="str">
        <f t="shared" ca="1" si="308"/>
        <v>C2</v>
      </c>
      <c r="N1382" s="17" t="str">
        <f t="shared" ca="1" si="309"/>
        <v>C2</v>
      </c>
    </row>
    <row r="1383" spans="1:14" s="188" customFormat="1" ht="30" customHeight="1" x14ac:dyDescent="0.2">
      <c r="A1383" s="390"/>
      <c r="B1383" s="391"/>
      <c r="C1383" s="398" t="s">
        <v>202</v>
      </c>
      <c r="D1383" s="393"/>
      <c r="E1383" s="399"/>
      <c r="F1383" s="192" t="s">
        <v>173</v>
      </c>
      <c r="G1383" s="193"/>
      <c r="H1383" s="193"/>
      <c r="I1383" s="24" t="str">
        <f t="shared" ca="1" si="306"/>
        <v>LOCKED</v>
      </c>
      <c r="J1383" s="15" t="str">
        <f t="shared" si="310"/>
        <v>LANDSCAPING</v>
      </c>
      <c r="K1383" s="16">
        <f>MATCH(J1383,'Pay Items'!$K$1:$K$647,0)</f>
        <v>616</v>
      </c>
      <c r="L1383" s="17" t="str">
        <f t="shared" ca="1" si="307"/>
        <v>G</v>
      </c>
      <c r="M1383" s="17" t="str">
        <f t="shared" ca="1" si="308"/>
        <v>C2</v>
      </c>
      <c r="N1383" s="17" t="str">
        <f t="shared" ca="1" si="309"/>
        <v>C2</v>
      </c>
    </row>
    <row r="1384" spans="1:14" s="188" customFormat="1" ht="30" customHeight="1" x14ac:dyDescent="0.2">
      <c r="A1384" s="135" t="s">
        <v>242</v>
      </c>
      <c r="B1384" s="366" t="s">
        <v>2071</v>
      </c>
      <c r="C1384" s="367" t="s">
        <v>147</v>
      </c>
      <c r="D1384" s="368" t="s">
        <v>1513</v>
      </c>
      <c r="E1384" s="369"/>
      <c r="F1384" s="192" t="s">
        <v>173</v>
      </c>
      <c r="G1384" s="193"/>
      <c r="H1384" s="193"/>
      <c r="I1384" s="24" t="str">
        <f t="shared" ca="1" si="306"/>
        <v>LOCKED</v>
      </c>
      <c r="J1384" s="15" t="str">
        <f t="shared" si="310"/>
        <v>G001SoddingCW 3510-R10</v>
      </c>
      <c r="K1384" s="16">
        <f>MATCH(J1384,'Pay Items'!$K$1:$K$647,0)</f>
        <v>617</v>
      </c>
      <c r="L1384" s="17" t="str">
        <f t="shared" ca="1" si="307"/>
        <v>G</v>
      </c>
      <c r="M1384" s="17" t="str">
        <f t="shared" ca="1" si="308"/>
        <v>C2</v>
      </c>
      <c r="N1384" s="17" t="str">
        <f t="shared" ca="1" si="309"/>
        <v>C2</v>
      </c>
    </row>
    <row r="1385" spans="1:14" s="188" customFormat="1" ht="30" customHeight="1" x14ac:dyDescent="0.2">
      <c r="A1385" s="135" t="s">
        <v>243</v>
      </c>
      <c r="B1385" s="370" t="s">
        <v>338</v>
      </c>
      <c r="C1385" s="367" t="s">
        <v>867</v>
      </c>
      <c r="D1385" s="368"/>
      <c r="E1385" s="369" t="s">
        <v>178</v>
      </c>
      <c r="F1385" s="396">
        <v>20</v>
      </c>
      <c r="G1385" s="397"/>
      <c r="H1385" s="374">
        <f>ROUND(G1385*F1385,2)</f>
        <v>0</v>
      </c>
      <c r="I1385" s="24" t="str">
        <f t="shared" ca="1" si="306"/>
        <v/>
      </c>
      <c r="J1385" s="15" t="str">
        <f t="shared" si="310"/>
        <v>G002width &lt; 600 mmm²</v>
      </c>
      <c r="K1385" s="16">
        <f>MATCH(J1385,'Pay Items'!$K$1:$K$647,0)</f>
        <v>618</v>
      </c>
      <c r="L1385" s="17" t="str">
        <f t="shared" ca="1" si="307"/>
        <v>F0</v>
      </c>
      <c r="M1385" s="17" t="str">
        <f t="shared" ca="1" si="308"/>
        <v>C2</v>
      </c>
      <c r="N1385" s="17" t="str">
        <f t="shared" ca="1" si="309"/>
        <v>C2</v>
      </c>
    </row>
    <row r="1386" spans="1:14" s="188" customFormat="1" ht="30" customHeight="1" x14ac:dyDescent="0.2">
      <c r="A1386" s="135" t="s">
        <v>244</v>
      </c>
      <c r="B1386" s="370" t="s">
        <v>339</v>
      </c>
      <c r="C1386" s="367" t="s">
        <v>868</v>
      </c>
      <c r="D1386" s="368"/>
      <c r="E1386" s="369" t="s">
        <v>178</v>
      </c>
      <c r="F1386" s="396">
        <v>50</v>
      </c>
      <c r="G1386" s="397"/>
      <c r="H1386" s="374">
        <f>ROUND(G1386*F1386,2)</f>
        <v>0</v>
      </c>
      <c r="I1386" s="24" t="str">
        <f t="shared" ca="1" si="306"/>
        <v/>
      </c>
      <c r="J1386" s="15" t="str">
        <f t="shared" si="310"/>
        <v>G003width &gt; or = 600 mmm²</v>
      </c>
      <c r="K1386" s="16">
        <f>MATCH(J1386,'Pay Items'!$K$1:$K$647,0)</f>
        <v>619</v>
      </c>
      <c r="L1386" s="17" t="str">
        <f t="shared" ca="1" si="307"/>
        <v>F0</v>
      </c>
      <c r="M1386" s="17" t="str">
        <f t="shared" ca="1" si="308"/>
        <v>C2</v>
      </c>
      <c r="N1386" s="17" t="str">
        <f t="shared" ca="1" si="309"/>
        <v>C2</v>
      </c>
    </row>
    <row r="1387" spans="1:14" s="188" customFormat="1" ht="39.950000000000003" customHeight="1" x14ac:dyDescent="0.2">
      <c r="A1387" s="385"/>
      <c r="B1387" s="386"/>
      <c r="C1387" s="388" t="s">
        <v>2169</v>
      </c>
      <c r="D1387" s="414"/>
      <c r="E1387" s="389"/>
      <c r="F1387" s="192" t="s">
        <v>173</v>
      </c>
      <c r="G1387" s="193"/>
      <c r="H1387" s="193"/>
      <c r="I1387" s="24" t="str">
        <f t="shared" ca="1" si="306"/>
        <v>LOCKED</v>
      </c>
      <c r="J1387" s="15" t="str">
        <f t="shared" si="310"/>
        <v>WESTGROVE WAY TO WESTGROVE SCHOOL</v>
      </c>
      <c r="K1387" s="16" t="e">
        <f>MATCH(J1387,'Pay Items'!$K$1:$K$647,0)</f>
        <v>#N/A</v>
      </c>
      <c r="L1387" s="17" t="str">
        <f t="shared" ca="1" si="307"/>
        <v>G</v>
      </c>
      <c r="M1387" s="17" t="str">
        <f t="shared" ca="1" si="308"/>
        <v>C2</v>
      </c>
      <c r="N1387" s="17" t="str">
        <f t="shared" ca="1" si="309"/>
        <v>C2</v>
      </c>
    </row>
    <row r="1388" spans="1:14" s="188" customFormat="1" ht="30" customHeight="1" x14ac:dyDescent="0.2">
      <c r="A1388" s="390"/>
      <c r="B1388" s="391"/>
      <c r="C1388" s="392" t="s">
        <v>196</v>
      </c>
      <c r="D1388" s="393"/>
      <c r="E1388" s="394" t="s">
        <v>173</v>
      </c>
      <c r="F1388" s="192" t="s">
        <v>173</v>
      </c>
      <c r="G1388" s="193"/>
      <c r="H1388" s="193"/>
      <c r="I1388" s="24" t="str">
        <f t="shared" ca="1" si="306"/>
        <v>LOCKED</v>
      </c>
      <c r="J1388" s="15" t="str">
        <f t="shared" si="310"/>
        <v>EARTH AND BASE WORKS</v>
      </c>
      <c r="K1388" s="16">
        <f>MATCH(J1388,'Pay Items'!$K$1:$K$647,0)</f>
        <v>3</v>
      </c>
      <c r="L1388" s="17" t="str">
        <f t="shared" ca="1" si="307"/>
        <v>G</v>
      </c>
      <c r="M1388" s="17" t="str">
        <f t="shared" ca="1" si="308"/>
        <v>C2</v>
      </c>
      <c r="N1388" s="17" t="str">
        <f t="shared" ca="1" si="309"/>
        <v>C2</v>
      </c>
    </row>
    <row r="1389" spans="1:14" s="188" customFormat="1" ht="30" customHeight="1" x14ac:dyDescent="0.2">
      <c r="A1389" s="137" t="s">
        <v>252</v>
      </c>
      <c r="B1389" s="366" t="s">
        <v>2072</v>
      </c>
      <c r="C1389" s="367" t="s">
        <v>108</v>
      </c>
      <c r="D1389" s="368" t="s">
        <v>1273</v>
      </c>
      <c r="E1389" s="369" t="s">
        <v>178</v>
      </c>
      <c r="F1389" s="396">
        <v>80</v>
      </c>
      <c r="G1389" s="397"/>
      <c r="H1389" s="374">
        <f t="shared" ref="H1389" si="316">ROUND(G1389*F1389,2)</f>
        <v>0</v>
      </c>
      <c r="I1389" s="24" t="str">
        <f t="shared" ca="1" si="306"/>
        <v/>
      </c>
      <c r="J1389" s="15" t="str">
        <f t="shared" si="310"/>
        <v>A012Grading of BoulevardsCW 3110-R22m²</v>
      </c>
      <c r="K1389" s="16">
        <f>MATCH(J1389,'Pay Items'!$K$1:$K$647,0)</f>
        <v>37</v>
      </c>
      <c r="L1389" s="17" t="str">
        <f t="shared" ca="1" si="307"/>
        <v>F0</v>
      </c>
      <c r="M1389" s="17" t="str">
        <f t="shared" ca="1" si="308"/>
        <v>C2</v>
      </c>
      <c r="N1389" s="17" t="str">
        <f t="shared" ca="1" si="309"/>
        <v>C2</v>
      </c>
    </row>
    <row r="1390" spans="1:14" s="188" customFormat="1" ht="30" customHeight="1" x14ac:dyDescent="0.2">
      <c r="A1390" s="390"/>
      <c r="B1390" s="391"/>
      <c r="C1390" s="398" t="s">
        <v>1612</v>
      </c>
      <c r="D1390" s="393"/>
      <c r="E1390" s="399"/>
      <c r="F1390" s="192" t="s">
        <v>173</v>
      </c>
      <c r="G1390" s="193"/>
      <c r="H1390" s="193"/>
      <c r="I1390" s="24" t="str">
        <f t="shared" ca="1" si="306"/>
        <v>LOCKED</v>
      </c>
      <c r="J1390" s="15" t="str">
        <f t="shared" si="310"/>
        <v>ROADWORKS - REMOVALS/RENEWALS</v>
      </c>
      <c r="K1390" s="16" t="e">
        <f>MATCH(J1390,'Pay Items'!$K$1:$K$647,0)</f>
        <v>#N/A</v>
      </c>
      <c r="L1390" s="17" t="str">
        <f t="shared" ca="1" si="307"/>
        <v>G</v>
      </c>
      <c r="M1390" s="17" t="str">
        <f t="shared" ca="1" si="308"/>
        <v>C2</v>
      </c>
      <c r="N1390" s="17" t="str">
        <f t="shared" ca="1" si="309"/>
        <v>C2</v>
      </c>
    </row>
    <row r="1391" spans="1:14" s="188" customFormat="1" ht="30" customHeight="1" x14ac:dyDescent="0.2">
      <c r="A1391" s="135" t="s">
        <v>263</v>
      </c>
      <c r="B1391" s="366" t="s">
        <v>2073</v>
      </c>
      <c r="C1391" s="367" t="s">
        <v>448</v>
      </c>
      <c r="D1391" s="368" t="s">
        <v>2141</v>
      </c>
      <c r="E1391" s="369"/>
      <c r="F1391" s="192" t="s">
        <v>173</v>
      </c>
      <c r="G1391" s="193"/>
      <c r="H1391" s="193"/>
      <c r="I1391" s="24" t="str">
        <f t="shared" ca="1" si="306"/>
        <v>LOCKED</v>
      </c>
      <c r="J1391" s="15" t="str">
        <f t="shared" si="310"/>
        <v>B004Slab ReplacementCW 3230-R8, E10, E15</v>
      </c>
      <c r="K1391" s="16" t="e">
        <f>MATCH(J1391,'Pay Items'!$K$1:$K$647,0)</f>
        <v>#N/A</v>
      </c>
      <c r="L1391" s="17" t="str">
        <f t="shared" ca="1" si="307"/>
        <v>G</v>
      </c>
      <c r="M1391" s="17" t="str">
        <f t="shared" ca="1" si="308"/>
        <v>C2</v>
      </c>
      <c r="N1391" s="17" t="str">
        <f t="shared" ca="1" si="309"/>
        <v>C2</v>
      </c>
    </row>
    <row r="1392" spans="1:14" s="188" customFormat="1" ht="39.950000000000003" customHeight="1" x14ac:dyDescent="0.2">
      <c r="A1392" s="135" t="s">
        <v>270</v>
      </c>
      <c r="B1392" s="370" t="s">
        <v>338</v>
      </c>
      <c r="C1392" s="367" t="s">
        <v>1613</v>
      </c>
      <c r="D1392" s="368" t="s">
        <v>173</v>
      </c>
      <c r="E1392" s="369" t="s">
        <v>178</v>
      </c>
      <c r="F1392" s="396">
        <v>40</v>
      </c>
      <c r="G1392" s="397"/>
      <c r="H1392" s="374">
        <f>ROUND(G1392*F1392,2)</f>
        <v>0</v>
      </c>
      <c r="I1392" s="24" t="str">
        <f t="shared" ca="1" si="306"/>
        <v/>
      </c>
      <c r="J1392" s="15" t="str">
        <f t="shared" si="310"/>
        <v>B014150 mm Type 2 Concrete Pavement (Reinforced)m²</v>
      </c>
      <c r="K1392" s="16" t="e">
        <f>MATCH(J1392,'Pay Items'!$K$1:$K$647,0)</f>
        <v>#N/A</v>
      </c>
      <c r="L1392" s="17" t="str">
        <f t="shared" ca="1" si="307"/>
        <v>F0</v>
      </c>
      <c r="M1392" s="17" t="str">
        <f t="shared" ca="1" si="308"/>
        <v>C2</v>
      </c>
      <c r="N1392" s="17" t="str">
        <f t="shared" ca="1" si="309"/>
        <v>C2</v>
      </c>
    </row>
    <row r="1393" spans="1:14" s="188" customFormat="1" ht="30" customHeight="1" x14ac:dyDescent="0.2">
      <c r="A1393" s="135" t="s">
        <v>289</v>
      </c>
      <c r="B1393" s="366" t="s">
        <v>2074</v>
      </c>
      <c r="C1393" s="367" t="s">
        <v>161</v>
      </c>
      <c r="D1393" s="368" t="s">
        <v>903</v>
      </c>
      <c r="E1393" s="369"/>
      <c r="F1393" s="192" t="s">
        <v>173</v>
      </c>
      <c r="G1393" s="193"/>
      <c r="H1393" s="193"/>
      <c r="I1393" s="24" t="str">
        <f t="shared" ca="1" si="306"/>
        <v>LOCKED</v>
      </c>
      <c r="J1393" s="15" t="str">
        <f t="shared" si="310"/>
        <v>B094Drilled DowelsCW 3230-R8</v>
      </c>
      <c r="K1393" s="16">
        <f>MATCH(J1393,'Pay Items'!$K$1:$K$647,0)</f>
        <v>152</v>
      </c>
      <c r="L1393" s="17" t="str">
        <f t="shared" ca="1" si="307"/>
        <v>G</v>
      </c>
      <c r="M1393" s="17" t="str">
        <f t="shared" ca="1" si="308"/>
        <v>C2</v>
      </c>
      <c r="N1393" s="17" t="str">
        <f t="shared" ca="1" si="309"/>
        <v>C2</v>
      </c>
    </row>
    <row r="1394" spans="1:14" s="188" customFormat="1" ht="30" customHeight="1" x14ac:dyDescent="0.2">
      <c r="A1394" s="135" t="s">
        <v>290</v>
      </c>
      <c r="B1394" s="370" t="s">
        <v>338</v>
      </c>
      <c r="C1394" s="367" t="s">
        <v>189</v>
      </c>
      <c r="D1394" s="368" t="s">
        <v>173</v>
      </c>
      <c r="E1394" s="369" t="s">
        <v>181</v>
      </c>
      <c r="F1394" s="396">
        <v>20</v>
      </c>
      <c r="G1394" s="397"/>
      <c r="H1394" s="374">
        <f>ROUND(G1394*F1394,2)</f>
        <v>0</v>
      </c>
      <c r="I1394" s="24" t="str">
        <f t="shared" ca="1" si="306"/>
        <v/>
      </c>
      <c r="J1394" s="15" t="str">
        <f t="shared" si="310"/>
        <v>B09519.1 mm Diametereach</v>
      </c>
      <c r="K1394" s="16">
        <f>MATCH(J1394,'Pay Items'!$K$1:$K$647,0)</f>
        <v>153</v>
      </c>
      <c r="L1394" s="17" t="str">
        <f t="shared" ca="1" si="307"/>
        <v>F0</v>
      </c>
      <c r="M1394" s="17" t="str">
        <f t="shared" ca="1" si="308"/>
        <v>C2</v>
      </c>
      <c r="N1394" s="17" t="str">
        <f t="shared" ca="1" si="309"/>
        <v>C2</v>
      </c>
    </row>
    <row r="1395" spans="1:14" s="188" customFormat="1" ht="30" customHeight="1" x14ac:dyDescent="0.2">
      <c r="A1395" s="135" t="s">
        <v>292</v>
      </c>
      <c r="B1395" s="366" t="s">
        <v>2075</v>
      </c>
      <c r="C1395" s="367" t="s">
        <v>162</v>
      </c>
      <c r="D1395" s="368" t="s">
        <v>903</v>
      </c>
      <c r="E1395" s="369"/>
      <c r="F1395" s="192" t="s">
        <v>173</v>
      </c>
      <c r="G1395" s="193"/>
      <c r="H1395" s="193"/>
      <c r="I1395" s="24" t="str">
        <f t="shared" ca="1" si="306"/>
        <v>LOCKED</v>
      </c>
      <c r="J1395" s="15" t="str">
        <f t="shared" si="310"/>
        <v>B097Drilled Tie BarsCW 3230-R8</v>
      </c>
      <c r="K1395" s="16">
        <f>MATCH(J1395,'Pay Items'!$K$1:$K$647,0)</f>
        <v>155</v>
      </c>
      <c r="L1395" s="17" t="str">
        <f t="shared" ca="1" si="307"/>
        <v>G</v>
      </c>
      <c r="M1395" s="17" t="str">
        <f t="shared" ca="1" si="308"/>
        <v>C2</v>
      </c>
      <c r="N1395" s="17" t="str">
        <f t="shared" ca="1" si="309"/>
        <v>C2</v>
      </c>
    </row>
    <row r="1396" spans="1:14" s="188" customFormat="1" ht="30" customHeight="1" x14ac:dyDescent="0.2">
      <c r="A1396" s="135" t="s">
        <v>293</v>
      </c>
      <c r="B1396" s="370" t="s">
        <v>338</v>
      </c>
      <c r="C1396" s="367" t="s">
        <v>187</v>
      </c>
      <c r="D1396" s="368" t="s">
        <v>173</v>
      </c>
      <c r="E1396" s="369" t="s">
        <v>181</v>
      </c>
      <c r="F1396" s="396">
        <v>25</v>
      </c>
      <c r="G1396" s="397"/>
      <c r="H1396" s="374">
        <f>ROUND(G1396*F1396,2)</f>
        <v>0</v>
      </c>
      <c r="I1396" s="24" t="str">
        <f t="shared" ca="1" si="306"/>
        <v/>
      </c>
      <c r="J1396" s="15" t="str">
        <f t="shared" si="310"/>
        <v>B09820 M Deformed Tie Bareach</v>
      </c>
      <c r="K1396" s="16">
        <f>MATCH(J1396,'Pay Items'!$K$1:$K$647,0)</f>
        <v>157</v>
      </c>
      <c r="L1396" s="17" t="str">
        <f t="shared" ca="1" si="307"/>
        <v>F0</v>
      </c>
      <c r="M1396" s="17" t="str">
        <f t="shared" ca="1" si="308"/>
        <v>C2</v>
      </c>
      <c r="N1396" s="17" t="str">
        <f t="shared" ca="1" si="309"/>
        <v>C2</v>
      </c>
    </row>
    <row r="1397" spans="1:14" s="188" customFormat="1" ht="30" customHeight="1" x14ac:dyDescent="0.2">
      <c r="A1397" s="135" t="s">
        <v>787</v>
      </c>
      <c r="B1397" s="366" t="s">
        <v>2076</v>
      </c>
      <c r="C1397" s="367" t="s">
        <v>323</v>
      </c>
      <c r="D1397" s="368" t="s">
        <v>1309</v>
      </c>
      <c r="E1397" s="369"/>
      <c r="F1397" s="192" t="s">
        <v>173</v>
      </c>
      <c r="G1397" s="193"/>
      <c r="H1397" s="193"/>
      <c r="I1397" s="24" t="str">
        <f t="shared" ca="1" si="306"/>
        <v>LOCKED</v>
      </c>
      <c r="J1397" s="15" t="str">
        <f t="shared" si="310"/>
        <v>B114rlMiscellaneous Concrete Slab RenewalCW 3235-R9</v>
      </c>
      <c r="K1397" s="16">
        <f>MATCH(J1397,'Pay Items'!$K$1:$K$647,0)</f>
        <v>180</v>
      </c>
      <c r="L1397" s="17" t="str">
        <f t="shared" ca="1" si="307"/>
        <v>G</v>
      </c>
      <c r="M1397" s="17" t="str">
        <f t="shared" ca="1" si="308"/>
        <v>C2</v>
      </c>
      <c r="N1397" s="17" t="str">
        <f t="shared" ca="1" si="309"/>
        <v>C2</v>
      </c>
    </row>
    <row r="1398" spans="1:14" s="188" customFormat="1" ht="30" customHeight="1" x14ac:dyDescent="0.2">
      <c r="A1398" s="135" t="s">
        <v>791</v>
      </c>
      <c r="B1398" s="370" t="s">
        <v>338</v>
      </c>
      <c r="C1398" s="367" t="s">
        <v>1656</v>
      </c>
      <c r="D1398" s="368" t="s">
        <v>2147</v>
      </c>
      <c r="E1398" s="369"/>
      <c r="F1398" s="192" t="s">
        <v>173</v>
      </c>
      <c r="G1398" s="193"/>
      <c r="H1398" s="193"/>
      <c r="I1398" s="24" t="str">
        <f t="shared" ca="1" si="306"/>
        <v>LOCKED</v>
      </c>
      <c r="J1398" s="15" t="str">
        <f t="shared" si="310"/>
        <v>B118rl100 mm Type 5 Concrete SidewalkSD-228A, E16</v>
      </c>
      <c r="K1398" s="16" t="e">
        <f>MATCH(J1398,'Pay Items'!$K$1:$K$647,0)</f>
        <v>#N/A</v>
      </c>
      <c r="L1398" s="17" t="str">
        <f t="shared" ca="1" si="307"/>
        <v>G</v>
      </c>
      <c r="M1398" s="17" t="str">
        <f t="shared" ca="1" si="308"/>
        <v>C2</v>
      </c>
      <c r="N1398" s="17" t="str">
        <f t="shared" ca="1" si="309"/>
        <v>C2</v>
      </c>
    </row>
    <row r="1399" spans="1:14" s="188" customFormat="1" ht="30" customHeight="1" x14ac:dyDescent="0.2">
      <c r="A1399" s="135" t="s">
        <v>794</v>
      </c>
      <c r="B1399" s="371" t="s">
        <v>684</v>
      </c>
      <c r="C1399" s="367" t="s">
        <v>689</v>
      </c>
      <c r="D1399" s="368" t="s">
        <v>173</v>
      </c>
      <c r="E1399" s="369" t="s">
        <v>178</v>
      </c>
      <c r="F1399" s="396">
        <v>50</v>
      </c>
      <c r="G1399" s="397"/>
      <c r="H1399" s="374">
        <f>ROUND(G1399*F1399,2)</f>
        <v>0</v>
      </c>
      <c r="I1399" s="24" t="str">
        <f t="shared" ca="1" si="306"/>
        <v/>
      </c>
      <c r="J1399" s="15" t="str">
        <f t="shared" si="310"/>
        <v>B121rlGreater than 20 sq.m.m²</v>
      </c>
      <c r="K1399" s="16">
        <f>MATCH(J1399,'Pay Items'!$K$1:$K$647,0)</f>
        <v>187</v>
      </c>
      <c r="L1399" s="17" t="str">
        <f t="shared" ca="1" si="307"/>
        <v>F0</v>
      </c>
      <c r="M1399" s="17" t="str">
        <f t="shared" ca="1" si="308"/>
        <v>C2</v>
      </c>
      <c r="N1399" s="17" t="str">
        <f t="shared" ca="1" si="309"/>
        <v>C2</v>
      </c>
    </row>
    <row r="1400" spans="1:14" s="188" customFormat="1" ht="30" customHeight="1" x14ac:dyDescent="0.2">
      <c r="A1400" s="73" t="s">
        <v>826</v>
      </c>
      <c r="B1400" s="59" t="s">
        <v>2170</v>
      </c>
      <c r="C1400" s="60" t="s">
        <v>157</v>
      </c>
      <c r="D1400" s="61" t="s">
        <v>1364</v>
      </c>
      <c r="E1400" s="68"/>
      <c r="F1400" s="192" t="s">
        <v>173</v>
      </c>
      <c r="G1400" s="193"/>
      <c r="H1400" s="193"/>
      <c r="I1400" s="24" t="str">
        <f t="shared" ca="1" si="306"/>
        <v>LOCKED</v>
      </c>
      <c r="J1400" s="15" t="str">
        <f t="shared" si="310"/>
        <v>B154rlConcrete Curb RenewalCW 3240-R10</v>
      </c>
      <c r="K1400" s="16">
        <f>MATCH(J1400,'Pay Items'!$K$1:$K$647,0)</f>
        <v>248</v>
      </c>
      <c r="L1400" s="17" t="str">
        <f t="shared" ca="1" si="307"/>
        <v>G</v>
      </c>
      <c r="M1400" s="17" t="str">
        <f t="shared" ca="1" si="308"/>
        <v>C2</v>
      </c>
      <c r="N1400" s="17" t="str">
        <f t="shared" ca="1" si="309"/>
        <v>C2</v>
      </c>
    </row>
    <row r="1401" spans="1:14" s="188" customFormat="1" ht="39.950000000000003" customHeight="1" x14ac:dyDescent="0.2">
      <c r="A1401" s="135" t="s">
        <v>1143</v>
      </c>
      <c r="B1401" s="370" t="s">
        <v>338</v>
      </c>
      <c r="C1401" s="367" t="s">
        <v>1765</v>
      </c>
      <c r="D1401" s="368" t="s">
        <v>2149</v>
      </c>
      <c r="E1401" s="369"/>
      <c r="F1401" s="192" t="s">
        <v>173</v>
      </c>
      <c r="G1401" s="193"/>
      <c r="H1401" s="193"/>
      <c r="I1401" s="24" t="str">
        <f t="shared" ca="1" si="306"/>
        <v>LOCKED</v>
      </c>
      <c r="J1401" s="15" t="str">
        <f t="shared" si="310"/>
        <v>B155rlAType 2 Concrete Barrier (150 mm reveal ht, Dowelled)SD-205,SD-206A, E15</v>
      </c>
      <c r="K1401" s="16" t="e">
        <f>MATCH(J1401,'Pay Items'!$K$1:$K$647,0)</f>
        <v>#N/A</v>
      </c>
      <c r="L1401" s="17" t="str">
        <f t="shared" ca="1" si="307"/>
        <v>G</v>
      </c>
      <c r="M1401" s="17" t="str">
        <f t="shared" ca="1" si="308"/>
        <v>C2</v>
      </c>
      <c r="N1401" s="17" t="str">
        <f t="shared" ca="1" si="309"/>
        <v>C2</v>
      </c>
    </row>
    <row r="1402" spans="1:14" s="188" customFormat="1" ht="30" customHeight="1" x14ac:dyDescent="0.2">
      <c r="A1402" s="135" t="s">
        <v>2124</v>
      </c>
      <c r="B1402" s="371" t="s">
        <v>684</v>
      </c>
      <c r="C1402" s="367" t="s">
        <v>697</v>
      </c>
      <c r="D1402" s="368"/>
      <c r="E1402" s="404" t="s">
        <v>182</v>
      </c>
      <c r="F1402" s="405">
        <v>5</v>
      </c>
      <c r="G1402" s="397"/>
      <c r="H1402" s="406">
        <f>ROUND(G1402*F1402,2)</f>
        <v>0</v>
      </c>
      <c r="I1402" s="24" t="str">
        <f t="shared" ca="1" si="306"/>
        <v/>
      </c>
      <c r="J1402" s="15" t="str">
        <f t="shared" si="310"/>
        <v>B155rlA23 m to 30 mm</v>
      </c>
      <c r="K1402" s="16" t="e">
        <f>MATCH(J1402,'Pay Items'!$K$1:$K$647,0)</f>
        <v>#N/A</v>
      </c>
      <c r="L1402" s="17" t="str">
        <f t="shared" ca="1" si="307"/>
        <v>F0</v>
      </c>
      <c r="M1402" s="17" t="str">
        <f t="shared" ca="1" si="308"/>
        <v>C2</v>
      </c>
      <c r="N1402" s="17" t="str">
        <f t="shared" ca="1" si="309"/>
        <v>C2</v>
      </c>
    </row>
    <row r="1403" spans="1:14" s="188" customFormat="1" ht="39.950000000000003" customHeight="1" x14ac:dyDescent="0.2">
      <c r="A1403" s="73" t="s">
        <v>928</v>
      </c>
      <c r="B1403" s="71" t="s">
        <v>339</v>
      </c>
      <c r="C1403" s="60" t="s">
        <v>1662</v>
      </c>
      <c r="D1403" s="61" t="s">
        <v>701</v>
      </c>
      <c r="E1403" s="68" t="s">
        <v>182</v>
      </c>
      <c r="F1403" s="69">
        <v>5</v>
      </c>
      <c r="G1403" s="400"/>
      <c r="H1403" s="64">
        <f t="shared" ref="H1403" si="317">ROUND(G1403*F1403,2)</f>
        <v>0</v>
      </c>
      <c r="I1403" s="24" t="str">
        <f t="shared" ca="1" si="306"/>
        <v/>
      </c>
      <c r="J1403" s="15" t="str">
        <f t="shared" si="310"/>
        <v>B184rlAType 2 Concrete Curb Ramp (8-12 mm reveal ht, Monolithic)SD-229C,Dm</v>
      </c>
      <c r="K1403" s="16" t="e">
        <f>MATCH(J1403,'Pay Items'!$K$1:$K$647,0)</f>
        <v>#N/A</v>
      </c>
      <c r="L1403" s="17" t="str">
        <f t="shared" ca="1" si="307"/>
        <v>F0</v>
      </c>
      <c r="M1403" s="17" t="str">
        <f t="shared" ca="1" si="308"/>
        <v>C2</v>
      </c>
      <c r="N1403" s="17" t="str">
        <f t="shared" ca="1" si="309"/>
        <v>C2</v>
      </c>
    </row>
    <row r="1404" spans="1:14" s="188" customFormat="1" ht="39.950000000000003" customHeight="1" x14ac:dyDescent="0.2">
      <c r="A1404" s="390"/>
      <c r="B1404" s="401"/>
      <c r="C1404" s="398" t="s">
        <v>200</v>
      </c>
      <c r="D1404" s="393"/>
      <c r="E1404" s="402"/>
      <c r="F1404" s="192" t="s">
        <v>173</v>
      </c>
      <c r="G1404" s="193"/>
      <c r="H1404" s="193"/>
      <c r="I1404" s="24" t="str">
        <f t="shared" ca="1" si="306"/>
        <v>LOCKED</v>
      </c>
      <c r="J1404" s="15" t="str">
        <f t="shared" si="310"/>
        <v>ASSOCIATED DRAINAGE AND UNDERGROUND WORKS</v>
      </c>
      <c r="K1404" s="16">
        <f>MATCH(J1404,'Pay Items'!$K$1:$K$647,0)</f>
        <v>442</v>
      </c>
      <c r="L1404" s="17" t="str">
        <f t="shared" ca="1" si="307"/>
        <v>G</v>
      </c>
      <c r="M1404" s="17" t="str">
        <f t="shared" ca="1" si="308"/>
        <v>C2</v>
      </c>
      <c r="N1404" s="17" t="str">
        <f t="shared" ca="1" si="309"/>
        <v>C2</v>
      </c>
    </row>
    <row r="1405" spans="1:14" s="188" customFormat="1" ht="30" customHeight="1" x14ac:dyDescent="0.2">
      <c r="A1405" s="137" t="s">
        <v>227</v>
      </c>
      <c r="B1405" s="366" t="s">
        <v>2171</v>
      </c>
      <c r="C1405" s="367" t="s">
        <v>405</v>
      </c>
      <c r="D1405" s="368" t="s">
        <v>2145</v>
      </c>
      <c r="E1405" s="369"/>
      <c r="F1405" s="192" t="s">
        <v>173</v>
      </c>
      <c r="G1405" s="193"/>
      <c r="H1405" s="193"/>
      <c r="I1405" s="24" t="str">
        <f t="shared" ca="1" si="306"/>
        <v>LOCKED</v>
      </c>
      <c r="J1405" s="15" t="str">
        <f t="shared" si="310"/>
        <v>E006Catch PitCW 2130-R12, E17</v>
      </c>
      <c r="K1405" s="16" t="e">
        <f>MATCH(J1405,'Pay Items'!$K$1:$K$647,0)</f>
        <v>#N/A</v>
      </c>
      <c r="L1405" s="17" t="str">
        <f t="shared" ca="1" si="307"/>
        <v>G</v>
      </c>
      <c r="M1405" s="17" t="str">
        <f t="shared" ca="1" si="308"/>
        <v>C2</v>
      </c>
      <c r="N1405" s="17" t="str">
        <f t="shared" ca="1" si="309"/>
        <v>C2</v>
      </c>
    </row>
    <row r="1406" spans="1:14" s="188" customFormat="1" ht="30" customHeight="1" x14ac:dyDescent="0.2">
      <c r="A1406" s="137" t="s">
        <v>228</v>
      </c>
      <c r="B1406" s="370" t="s">
        <v>338</v>
      </c>
      <c r="C1406" s="367" t="s">
        <v>406</v>
      </c>
      <c r="D1406" s="368"/>
      <c r="E1406" s="369" t="s">
        <v>181</v>
      </c>
      <c r="F1406" s="372">
        <v>1</v>
      </c>
      <c r="G1406" s="397"/>
      <c r="H1406" s="374">
        <f>ROUND(G1406*F1406,2)</f>
        <v>0</v>
      </c>
      <c r="I1406" s="24" t="str">
        <f t="shared" ca="1" si="306"/>
        <v/>
      </c>
      <c r="J1406" s="15" t="str">
        <f t="shared" si="310"/>
        <v>E007SD-023each</v>
      </c>
      <c r="K1406" s="16">
        <f>MATCH(J1406,'Pay Items'!$K$1:$K$647,0)</f>
        <v>449</v>
      </c>
      <c r="L1406" s="17" t="str">
        <f t="shared" ca="1" si="307"/>
        <v>F0</v>
      </c>
      <c r="M1406" s="17" t="str">
        <f t="shared" ca="1" si="308"/>
        <v>C2</v>
      </c>
      <c r="N1406" s="17" t="str">
        <f t="shared" ca="1" si="309"/>
        <v>C2</v>
      </c>
    </row>
    <row r="1407" spans="1:14" s="188" customFormat="1" ht="30" customHeight="1" x14ac:dyDescent="0.2">
      <c r="A1407" s="137" t="s">
        <v>56</v>
      </c>
      <c r="B1407" s="366" t="s">
        <v>2172</v>
      </c>
      <c r="C1407" s="367" t="s">
        <v>592</v>
      </c>
      <c r="D1407" s="368" t="s">
        <v>11</v>
      </c>
      <c r="E1407" s="369" t="s">
        <v>182</v>
      </c>
      <c r="F1407" s="372">
        <v>5</v>
      </c>
      <c r="G1407" s="397"/>
      <c r="H1407" s="374">
        <f>ROUND(G1407*F1407,2)</f>
        <v>0</v>
      </c>
      <c r="I1407" s="24" t="str">
        <f t="shared" ca="1" si="306"/>
        <v/>
      </c>
      <c r="J1407" s="15" t="str">
        <f t="shared" si="310"/>
        <v>E012Drainage Connection PipeCW 2130-R12m</v>
      </c>
      <c r="K1407" s="16">
        <f>MATCH(J1407,'Pay Items'!$K$1:$K$647,0)</f>
        <v>460</v>
      </c>
      <c r="L1407" s="17" t="str">
        <f t="shared" ca="1" si="307"/>
        <v>F0</v>
      </c>
      <c r="M1407" s="17" t="str">
        <f t="shared" ca="1" si="308"/>
        <v>C2</v>
      </c>
      <c r="N1407" s="17" t="str">
        <f t="shared" ca="1" si="309"/>
        <v>C2</v>
      </c>
    </row>
    <row r="1408" spans="1:14" s="188" customFormat="1" ht="30" customHeight="1" x14ac:dyDescent="0.2">
      <c r="A1408" s="137" t="s">
        <v>67</v>
      </c>
      <c r="B1408" s="366" t="s">
        <v>2173</v>
      </c>
      <c r="C1408" s="215" t="s">
        <v>1040</v>
      </c>
      <c r="D1408" s="216" t="s">
        <v>1041</v>
      </c>
      <c r="E1408" s="369"/>
      <c r="F1408" s="192" t="s">
        <v>173</v>
      </c>
      <c r="G1408" s="193"/>
      <c r="H1408" s="193"/>
      <c r="I1408" s="24" t="str">
        <f t="shared" ca="1" si="306"/>
        <v>LOCKED</v>
      </c>
      <c r="J1408" s="15" t="str">
        <f t="shared" si="310"/>
        <v>E023Frames &amp; CoversCW 3210-R8</v>
      </c>
      <c r="K1408" s="16">
        <f>MATCH(J1408,'Pay Items'!$K$1:$K$647,0)</f>
        <v>509</v>
      </c>
      <c r="L1408" s="17" t="str">
        <f t="shared" ca="1" si="307"/>
        <v>G</v>
      </c>
      <c r="M1408" s="17" t="str">
        <f t="shared" ca="1" si="308"/>
        <v>C2</v>
      </c>
      <c r="N1408" s="17" t="str">
        <f t="shared" ca="1" si="309"/>
        <v>C2</v>
      </c>
    </row>
    <row r="1409" spans="1:14" s="188" customFormat="1" ht="39.950000000000003" customHeight="1" x14ac:dyDescent="0.2">
      <c r="A1409" s="137" t="s">
        <v>68</v>
      </c>
      <c r="B1409" s="370" t="s">
        <v>338</v>
      </c>
      <c r="C1409" s="217" t="s">
        <v>1191</v>
      </c>
      <c r="D1409" s="368"/>
      <c r="E1409" s="369" t="s">
        <v>181</v>
      </c>
      <c r="F1409" s="372">
        <v>1</v>
      </c>
      <c r="G1409" s="397"/>
      <c r="H1409" s="374">
        <f t="shared" ref="H1409:H1410" si="318">ROUND(G1409*F1409,2)</f>
        <v>0</v>
      </c>
      <c r="I1409" s="24" t="str">
        <f t="shared" ca="1" si="306"/>
        <v/>
      </c>
      <c r="J1409" s="15" t="str">
        <f t="shared" si="310"/>
        <v>E024AP-006 - Standard Frame for Manhole and Catch Basineach</v>
      </c>
      <c r="K1409" s="16">
        <f>MATCH(J1409,'Pay Items'!$K$1:$K$647,0)</f>
        <v>510</v>
      </c>
      <c r="L1409" s="17" t="str">
        <f t="shared" ca="1" si="307"/>
        <v>F0</v>
      </c>
      <c r="M1409" s="17" t="str">
        <f t="shared" ca="1" si="308"/>
        <v>C2</v>
      </c>
      <c r="N1409" s="17" t="str">
        <f t="shared" ca="1" si="309"/>
        <v>C2</v>
      </c>
    </row>
    <row r="1410" spans="1:14" s="188" customFormat="1" ht="39.950000000000003" customHeight="1" x14ac:dyDescent="0.2">
      <c r="A1410" s="137" t="s">
        <v>69</v>
      </c>
      <c r="B1410" s="370" t="s">
        <v>339</v>
      </c>
      <c r="C1410" s="217" t="s">
        <v>1192</v>
      </c>
      <c r="D1410" s="368"/>
      <c r="E1410" s="369" t="s">
        <v>181</v>
      </c>
      <c r="F1410" s="372">
        <v>1</v>
      </c>
      <c r="G1410" s="397"/>
      <c r="H1410" s="374">
        <f t="shared" si="318"/>
        <v>0</v>
      </c>
      <c r="I1410" s="24" t="str">
        <f t="shared" ca="1" si="306"/>
        <v/>
      </c>
      <c r="J1410" s="15" t="str">
        <f t="shared" si="310"/>
        <v>E025AP-007 - Standard Solid Cover for Standard Frameeach</v>
      </c>
      <c r="K1410" s="16">
        <f>MATCH(J1410,'Pay Items'!$K$1:$K$647,0)</f>
        <v>511</v>
      </c>
      <c r="L1410" s="17" t="str">
        <f t="shared" ca="1" si="307"/>
        <v>F0</v>
      </c>
      <c r="M1410" s="17" t="str">
        <f t="shared" ca="1" si="308"/>
        <v>C2</v>
      </c>
      <c r="N1410" s="17" t="str">
        <f t="shared" ca="1" si="309"/>
        <v>C2</v>
      </c>
    </row>
    <row r="1411" spans="1:14" s="188" customFormat="1" ht="30" customHeight="1" x14ac:dyDescent="0.2">
      <c r="A1411" s="137" t="s">
        <v>76</v>
      </c>
      <c r="B1411" s="366" t="s">
        <v>2174</v>
      </c>
      <c r="C1411" s="375" t="s">
        <v>410</v>
      </c>
      <c r="D1411" s="368" t="s">
        <v>11</v>
      </c>
      <c r="E1411" s="369"/>
      <c r="F1411" s="192" t="s">
        <v>173</v>
      </c>
      <c r="G1411" s="193"/>
      <c r="H1411" s="193"/>
      <c r="I1411" s="24" t="str">
        <f t="shared" ca="1" si="306"/>
        <v>LOCKED</v>
      </c>
      <c r="J1411" s="15" t="str">
        <f t="shared" si="310"/>
        <v>E034Connecting to Existing Catch BasinCW 2130-R12</v>
      </c>
      <c r="K1411" s="16">
        <f>MATCH(J1411,'Pay Items'!$K$1:$K$647,0)</f>
        <v>526</v>
      </c>
      <c r="L1411" s="17" t="str">
        <f t="shared" ca="1" si="307"/>
        <v>G</v>
      </c>
      <c r="M1411" s="17" t="str">
        <f t="shared" ca="1" si="308"/>
        <v>C2</v>
      </c>
      <c r="N1411" s="17" t="str">
        <f t="shared" ca="1" si="309"/>
        <v>C2</v>
      </c>
    </row>
    <row r="1412" spans="1:14" s="188" customFormat="1" ht="30" customHeight="1" x14ac:dyDescent="0.2">
      <c r="A1412" s="137" t="s">
        <v>77</v>
      </c>
      <c r="B1412" s="370" t="s">
        <v>338</v>
      </c>
      <c r="C1412" s="375" t="s">
        <v>973</v>
      </c>
      <c r="D1412" s="368"/>
      <c r="E1412" s="369" t="s">
        <v>181</v>
      </c>
      <c r="F1412" s="372">
        <v>1</v>
      </c>
      <c r="G1412" s="397"/>
      <c r="H1412" s="374">
        <f>ROUND(G1412*F1412,2)</f>
        <v>0</v>
      </c>
      <c r="I1412" s="24" t="str">
        <f t="shared" ca="1" si="306"/>
        <v/>
      </c>
      <c r="J1412" s="15" t="str">
        <f t="shared" si="310"/>
        <v>E035250 mm Drainage Connection Pipeeach</v>
      </c>
      <c r="K1412" s="16">
        <f>MATCH(J1412,'Pay Items'!$K$1:$K$647,0)</f>
        <v>529</v>
      </c>
      <c r="L1412" s="17" t="str">
        <f t="shared" ca="1" si="307"/>
        <v>F0</v>
      </c>
      <c r="M1412" s="17" t="str">
        <f t="shared" ca="1" si="308"/>
        <v>C2</v>
      </c>
      <c r="N1412" s="17" t="str">
        <f t="shared" ca="1" si="309"/>
        <v>C2</v>
      </c>
    </row>
    <row r="1413" spans="1:14" s="188" customFormat="1" ht="30" customHeight="1" x14ac:dyDescent="0.2">
      <c r="A1413" s="137" t="s">
        <v>0</v>
      </c>
      <c r="B1413" s="366" t="s">
        <v>2175</v>
      </c>
      <c r="C1413" s="367" t="s">
        <v>1</v>
      </c>
      <c r="D1413" s="368" t="s">
        <v>1562</v>
      </c>
      <c r="E1413" s="369" t="s">
        <v>181</v>
      </c>
      <c r="F1413" s="372">
        <v>1</v>
      </c>
      <c r="G1413" s="397"/>
      <c r="H1413" s="374">
        <f t="shared" ref="H1413" si="319">ROUND(G1413*F1413,2)</f>
        <v>0</v>
      </c>
      <c r="I1413" s="24" t="str">
        <f t="shared" ca="1" si="306"/>
        <v/>
      </c>
      <c r="J1413" s="15" t="str">
        <f t="shared" si="310"/>
        <v>E050ACatch Basin CleaningCW 2140-R5each</v>
      </c>
      <c r="K1413" s="16">
        <f>MATCH(J1413,'Pay Items'!$K$1:$K$647,0)</f>
        <v>555</v>
      </c>
      <c r="L1413" s="17" t="str">
        <f t="shared" ca="1" si="307"/>
        <v>F0</v>
      </c>
      <c r="M1413" s="17" t="str">
        <f t="shared" ca="1" si="308"/>
        <v>C2</v>
      </c>
      <c r="N1413" s="17" t="str">
        <f t="shared" ca="1" si="309"/>
        <v>C2</v>
      </c>
    </row>
    <row r="1414" spans="1:14" s="188" customFormat="1" ht="30" customHeight="1" x14ac:dyDescent="0.2">
      <c r="A1414" s="390"/>
      <c r="B1414" s="403"/>
      <c r="C1414" s="398" t="s">
        <v>201</v>
      </c>
      <c r="D1414" s="393"/>
      <c r="E1414" s="402"/>
      <c r="F1414" s="192" t="s">
        <v>173</v>
      </c>
      <c r="G1414" s="193"/>
      <c r="H1414" s="193"/>
      <c r="I1414" s="24" t="str">
        <f t="shared" ca="1" si="306"/>
        <v>LOCKED</v>
      </c>
      <c r="J1414" s="15" t="str">
        <f t="shared" si="310"/>
        <v>ADJUSTMENTS</v>
      </c>
      <c r="K1414" s="16">
        <f>MATCH(J1414,'Pay Items'!$K$1:$K$647,0)</f>
        <v>587</v>
      </c>
      <c r="L1414" s="17" t="str">
        <f t="shared" ca="1" si="307"/>
        <v>G</v>
      </c>
      <c r="M1414" s="17" t="str">
        <f t="shared" ca="1" si="308"/>
        <v>C2</v>
      </c>
      <c r="N1414" s="17" t="str">
        <f t="shared" ca="1" si="309"/>
        <v>C2</v>
      </c>
    </row>
    <row r="1415" spans="1:14" s="188" customFormat="1" ht="39.950000000000003" customHeight="1" x14ac:dyDescent="0.2">
      <c r="A1415" s="137" t="s">
        <v>230</v>
      </c>
      <c r="B1415" s="366" t="s">
        <v>2176</v>
      </c>
      <c r="C1415" s="217" t="s">
        <v>1042</v>
      </c>
      <c r="D1415" s="216" t="s">
        <v>1041</v>
      </c>
      <c r="E1415" s="369" t="s">
        <v>181</v>
      </c>
      <c r="F1415" s="372">
        <v>1</v>
      </c>
      <c r="G1415" s="397"/>
      <c r="H1415" s="374">
        <f>ROUND(G1415*F1415,2)</f>
        <v>0</v>
      </c>
      <c r="I1415" s="24" t="str">
        <f t="shared" ca="1" si="306"/>
        <v/>
      </c>
      <c r="J1415" s="15" t="str">
        <f t="shared" si="310"/>
        <v>F001Adjustment of Manholes/Catch Basins FramesCW 3210-R8each</v>
      </c>
      <c r="K1415" s="16">
        <f>MATCH(J1415,'Pay Items'!$K$1:$K$647,0)</f>
        <v>588</v>
      </c>
      <c r="L1415" s="17" t="str">
        <f t="shared" ca="1" si="307"/>
        <v>F0</v>
      </c>
      <c r="M1415" s="17" t="str">
        <f t="shared" ca="1" si="308"/>
        <v>C2</v>
      </c>
      <c r="N1415" s="17" t="str">
        <f t="shared" ca="1" si="309"/>
        <v>C2</v>
      </c>
    </row>
    <row r="1416" spans="1:14" s="188" customFormat="1" ht="30" customHeight="1" x14ac:dyDescent="0.2">
      <c r="A1416" s="390"/>
      <c r="B1416" s="391"/>
      <c r="C1416" s="398" t="s">
        <v>202</v>
      </c>
      <c r="D1416" s="393"/>
      <c r="E1416" s="399"/>
      <c r="F1416" s="192" t="s">
        <v>173</v>
      </c>
      <c r="G1416" s="193"/>
      <c r="H1416" s="193"/>
      <c r="I1416" s="24" t="str">
        <f t="shared" ca="1" si="306"/>
        <v>LOCKED</v>
      </c>
      <c r="J1416" s="15" t="str">
        <f t="shared" si="310"/>
        <v>LANDSCAPING</v>
      </c>
      <c r="K1416" s="16">
        <f>MATCH(J1416,'Pay Items'!$K$1:$K$647,0)</f>
        <v>616</v>
      </c>
      <c r="L1416" s="17" t="str">
        <f t="shared" ca="1" si="307"/>
        <v>G</v>
      </c>
      <c r="M1416" s="17" t="str">
        <f t="shared" ca="1" si="308"/>
        <v>C2</v>
      </c>
      <c r="N1416" s="17" t="str">
        <f t="shared" ca="1" si="309"/>
        <v>C2</v>
      </c>
    </row>
    <row r="1417" spans="1:14" s="188" customFormat="1" ht="30" customHeight="1" x14ac:dyDescent="0.2">
      <c r="A1417" s="135" t="s">
        <v>242</v>
      </c>
      <c r="B1417" s="366" t="s">
        <v>2177</v>
      </c>
      <c r="C1417" s="367" t="s">
        <v>147</v>
      </c>
      <c r="D1417" s="368" t="s">
        <v>1513</v>
      </c>
      <c r="E1417" s="369"/>
      <c r="F1417" s="192" t="s">
        <v>173</v>
      </c>
      <c r="G1417" s="193"/>
      <c r="H1417" s="193"/>
      <c r="I1417" s="24" t="str">
        <f t="shared" ca="1" si="306"/>
        <v>LOCKED</v>
      </c>
      <c r="J1417" s="15" t="str">
        <f t="shared" si="310"/>
        <v>G001SoddingCW 3510-R10</v>
      </c>
      <c r="K1417" s="16">
        <f>MATCH(J1417,'Pay Items'!$K$1:$K$647,0)</f>
        <v>617</v>
      </c>
      <c r="L1417" s="17" t="str">
        <f t="shared" ca="1" si="307"/>
        <v>G</v>
      </c>
      <c r="M1417" s="17" t="str">
        <f t="shared" ca="1" si="308"/>
        <v>C2</v>
      </c>
      <c r="N1417" s="17" t="str">
        <f t="shared" ca="1" si="309"/>
        <v>C2</v>
      </c>
    </row>
    <row r="1418" spans="1:14" s="188" customFormat="1" ht="30" customHeight="1" x14ac:dyDescent="0.2">
      <c r="A1418" s="135" t="s">
        <v>243</v>
      </c>
      <c r="B1418" s="370" t="s">
        <v>338</v>
      </c>
      <c r="C1418" s="367" t="s">
        <v>867</v>
      </c>
      <c r="D1418" s="368"/>
      <c r="E1418" s="369" t="s">
        <v>178</v>
      </c>
      <c r="F1418" s="396">
        <v>20</v>
      </c>
      <c r="G1418" s="397"/>
      <c r="H1418" s="374">
        <f>ROUND(G1418*F1418,2)</f>
        <v>0</v>
      </c>
      <c r="I1418" s="24" t="str">
        <f t="shared" ca="1" si="306"/>
        <v/>
      </c>
      <c r="J1418" s="15" t="str">
        <f t="shared" si="310"/>
        <v>G002width &lt; 600 mmm²</v>
      </c>
      <c r="K1418" s="16">
        <f>MATCH(J1418,'Pay Items'!$K$1:$K$647,0)</f>
        <v>618</v>
      </c>
      <c r="L1418" s="17" t="str">
        <f t="shared" ca="1" si="307"/>
        <v>F0</v>
      </c>
      <c r="M1418" s="17" t="str">
        <f t="shared" ca="1" si="308"/>
        <v>C2</v>
      </c>
      <c r="N1418" s="17" t="str">
        <f t="shared" ca="1" si="309"/>
        <v>C2</v>
      </c>
    </row>
    <row r="1419" spans="1:14" s="188" customFormat="1" ht="30" customHeight="1" x14ac:dyDescent="0.2">
      <c r="A1419" s="135" t="s">
        <v>244</v>
      </c>
      <c r="B1419" s="370" t="s">
        <v>339</v>
      </c>
      <c r="C1419" s="367" t="s">
        <v>868</v>
      </c>
      <c r="D1419" s="368"/>
      <c r="E1419" s="369" t="s">
        <v>178</v>
      </c>
      <c r="F1419" s="396">
        <v>60</v>
      </c>
      <c r="G1419" s="397"/>
      <c r="H1419" s="374">
        <f>ROUND(G1419*F1419,2)</f>
        <v>0</v>
      </c>
      <c r="I1419" s="24" t="str">
        <f t="shared" ca="1" si="306"/>
        <v/>
      </c>
      <c r="J1419" s="15" t="str">
        <f t="shared" si="310"/>
        <v>G003width &gt; or = 600 mmm²</v>
      </c>
      <c r="K1419" s="16">
        <f>MATCH(J1419,'Pay Items'!$K$1:$K$647,0)</f>
        <v>619</v>
      </c>
      <c r="L1419" s="17" t="str">
        <f t="shared" ca="1" si="307"/>
        <v>F0</v>
      </c>
      <c r="M1419" s="17" t="str">
        <f t="shared" ca="1" si="308"/>
        <v>C2</v>
      </c>
      <c r="N1419" s="17" t="str">
        <f t="shared" ca="1" si="309"/>
        <v>C2</v>
      </c>
    </row>
    <row r="1420" spans="1:14" s="188" customFormat="1" ht="39.950000000000003" customHeight="1" x14ac:dyDescent="0.2">
      <c r="A1420" s="385"/>
      <c r="B1420" s="386"/>
      <c r="C1420" s="388" t="s">
        <v>2178</v>
      </c>
      <c r="D1420" s="414"/>
      <c r="E1420" s="389"/>
      <c r="F1420" s="192" t="s">
        <v>173</v>
      </c>
      <c r="G1420" s="193"/>
      <c r="H1420" s="193"/>
      <c r="I1420" s="24" t="str">
        <f t="shared" ca="1" si="306"/>
        <v>LOCKED</v>
      </c>
      <c r="J1420" s="15" t="str">
        <f t="shared" si="310"/>
        <v>KERSEY BAY TO WESTGROVE SCHOOL</v>
      </c>
      <c r="K1420" s="16" t="e">
        <f>MATCH(J1420,'Pay Items'!$K$1:$K$647,0)</f>
        <v>#N/A</v>
      </c>
      <c r="L1420" s="17" t="str">
        <f t="shared" ca="1" si="307"/>
        <v>G</v>
      </c>
      <c r="M1420" s="17" t="str">
        <f t="shared" ca="1" si="308"/>
        <v>C2</v>
      </c>
      <c r="N1420" s="17" t="str">
        <f t="shared" ca="1" si="309"/>
        <v>C2</v>
      </c>
    </row>
    <row r="1421" spans="1:14" s="188" customFormat="1" ht="30" customHeight="1" x14ac:dyDescent="0.2">
      <c r="A1421" s="390"/>
      <c r="B1421" s="391"/>
      <c r="C1421" s="392" t="s">
        <v>196</v>
      </c>
      <c r="D1421" s="393"/>
      <c r="E1421" s="394" t="s">
        <v>173</v>
      </c>
      <c r="F1421" s="192" t="s">
        <v>173</v>
      </c>
      <c r="G1421" s="193"/>
      <c r="H1421" s="193"/>
      <c r="I1421" s="24" t="str">
        <f t="shared" ca="1" si="306"/>
        <v>LOCKED</v>
      </c>
      <c r="J1421" s="15" t="str">
        <f t="shared" si="310"/>
        <v>EARTH AND BASE WORKS</v>
      </c>
      <c r="K1421" s="16">
        <f>MATCH(J1421,'Pay Items'!$K$1:$K$647,0)</f>
        <v>3</v>
      </c>
      <c r="L1421" s="17" t="str">
        <f t="shared" ca="1" si="307"/>
        <v>G</v>
      </c>
      <c r="M1421" s="17" t="str">
        <f t="shared" ca="1" si="308"/>
        <v>C2</v>
      </c>
      <c r="N1421" s="17" t="str">
        <f t="shared" ca="1" si="309"/>
        <v>C2</v>
      </c>
    </row>
    <row r="1422" spans="1:14" s="188" customFormat="1" ht="30" customHeight="1" x14ac:dyDescent="0.2">
      <c r="A1422" s="137" t="s">
        <v>252</v>
      </c>
      <c r="B1422" s="366" t="s">
        <v>2179</v>
      </c>
      <c r="C1422" s="367" t="s">
        <v>108</v>
      </c>
      <c r="D1422" s="368" t="s">
        <v>1273</v>
      </c>
      <c r="E1422" s="369" t="s">
        <v>178</v>
      </c>
      <c r="F1422" s="396">
        <v>100</v>
      </c>
      <c r="G1422" s="397"/>
      <c r="H1422" s="374">
        <f t="shared" ref="H1422" si="320">ROUND(G1422*F1422,2)</f>
        <v>0</v>
      </c>
      <c r="I1422" s="24" t="str">
        <f t="shared" ca="1" si="306"/>
        <v/>
      </c>
      <c r="J1422" s="15" t="str">
        <f t="shared" si="310"/>
        <v>A012Grading of BoulevardsCW 3110-R22m²</v>
      </c>
      <c r="K1422" s="16">
        <f>MATCH(J1422,'Pay Items'!$K$1:$K$647,0)</f>
        <v>37</v>
      </c>
      <c r="L1422" s="17" t="str">
        <f t="shared" ca="1" si="307"/>
        <v>F0</v>
      </c>
      <c r="M1422" s="17" t="str">
        <f t="shared" ca="1" si="308"/>
        <v>C2</v>
      </c>
      <c r="N1422" s="17" t="str">
        <f t="shared" ca="1" si="309"/>
        <v>C2</v>
      </c>
    </row>
    <row r="1423" spans="1:14" s="188" customFormat="1" ht="30" customHeight="1" x14ac:dyDescent="0.2">
      <c r="A1423" s="390"/>
      <c r="B1423" s="391"/>
      <c r="C1423" s="398" t="s">
        <v>1612</v>
      </c>
      <c r="D1423" s="393"/>
      <c r="E1423" s="399"/>
      <c r="F1423" s="192" t="s">
        <v>173</v>
      </c>
      <c r="G1423" s="193"/>
      <c r="H1423" s="193"/>
      <c r="I1423" s="24" t="str">
        <f t="shared" ca="1" si="306"/>
        <v>LOCKED</v>
      </c>
      <c r="J1423" s="15" t="str">
        <f t="shared" si="310"/>
        <v>ROADWORKS - REMOVALS/RENEWALS</v>
      </c>
      <c r="K1423" s="16" t="e">
        <f>MATCH(J1423,'Pay Items'!$K$1:$K$647,0)</f>
        <v>#N/A</v>
      </c>
      <c r="L1423" s="17" t="str">
        <f t="shared" ca="1" si="307"/>
        <v>G</v>
      </c>
      <c r="M1423" s="17" t="str">
        <f t="shared" ca="1" si="308"/>
        <v>C2</v>
      </c>
      <c r="N1423" s="17" t="str">
        <f t="shared" ca="1" si="309"/>
        <v>C2</v>
      </c>
    </row>
    <row r="1424" spans="1:14" s="188" customFormat="1" ht="30" customHeight="1" x14ac:dyDescent="0.2">
      <c r="A1424" s="135" t="s">
        <v>787</v>
      </c>
      <c r="B1424" s="366" t="s">
        <v>2180</v>
      </c>
      <c r="C1424" s="367" t="s">
        <v>323</v>
      </c>
      <c r="D1424" s="368" t="s">
        <v>1309</v>
      </c>
      <c r="E1424" s="369"/>
      <c r="F1424" s="192" t="s">
        <v>173</v>
      </c>
      <c r="G1424" s="193"/>
      <c r="H1424" s="193"/>
      <c r="I1424" s="24" t="str">
        <f t="shared" ca="1" si="306"/>
        <v>LOCKED</v>
      </c>
      <c r="J1424" s="15" t="str">
        <f t="shared" si="310"/>
        <v>B114rlMiscellaneous Concrete Slab RenewalCW 3235-R9</v>
      </c>
      <c r="K1424" s="16">
        <f>MATCH(J1424,'Pay Items'!$K$1:$K$647,0)</f>
        <v>180</v>
      </c>
      <c r="L1424" s="17" t="str">
        <f t="shared" ca="1" si="307"/>
        <v>G</v>
      </c>
      <c r="M1424" s="17" t="str">
        <f t="shared" ca="1" si="308"/>
        <v>C2</v>
      </c>
      <c r="N1424" s="17" t="str">
        <f t="shared" ca="1" si="309"/>
        <v>C2</v>
      </c>
    </row>
    <row r="1425" spans="1:14" s="188" customFormat="1" ht="30" customHeight="1" x14ac:dyDescent="0.2">
      <c r="A1425" s="135" t="s">
        <v>791</v>
      </c>
      <c r="B1425" s="370" t="s">
        <v>338</v>
      </c>
      <c r="C1425" s="367" t="s">
        <v>1656</v>
      </c>
      <c r="D1425" s="368" t="s">
        <v>2147</v>
      </c>
      <c r="E1425" s="369"/>
      <c r="F1425" s="192" t="s">
        <v>173</v>
      </c>
      <c r="G1425" s="193"/>
      <c r="H1425" s="193"/>
      <c r="I1425" s="24" t="str">
        <f t="shared" ca="1" si="306"/>
        <v>LOCKED</v>
      </c>
      <c r="J1425" s="15" t="str">
        <f t="shared" si="310"/>
        <v>B118rl100 mm Type 5 Concrete SidewalkSD-228A, E16</v>
      </c>
      <c r="K1425" s="16" t="e">
        <f>MATCH(J1425,'Pay Items'!$K$1:$K$647,0)</f>
        <v>#N/A</v>
      </c>
      <c r="L1425" s="17" t="str">
        <f t="shared" ca="1" si="307"/>
        <v>G</v>
      </c>
      <c r="M1425" s="17" t="str">
        <f t="shared" ca="1" si="308"/>
        <v>C2</v>
      </c>
      <c r="N1425" s="17" t="str">
        <f t="shared" ca="1" si="309"/>
        <v>C2</v>
      </c>
    </row>
    <row r="1426" spans="1:14" s="188" customFormat="1" ht="30" customHeight="1" x14ac:dyDescent="0.2">
      <c r="A1426" s="135" t="s">
        <v>794</v>
      </c>
      <c r="B1426" s="371" t="s">
        <v>684</v>
      </c>
      <c r="C1426" s="367" t="s">
        <v>689</v>
      </c>
      <c r="D1426" s="368" t="s">
        <v>173</v>
      </c>
      <c r="E1426" s="369" t="s">
        <v>178</v>
      </c>
      <c r="F1426" s="396">
        <v>60</v>
      </c>
      <c r="G1426" s="397"/>
      <c r="H1426" s="374">
        <f>ROUND(G1426*F1426,2)</f>
        <v>0</v>
      </c>
      <c r="I1426" s="24" t="str">
        <f t="shared" ca="1" si="306"/>
        <v/>
      </c>
      <c r="J1426" s="15" t="str">
        <f t="shared" si="310"/>
        <v>B121rlGreater than 20 sq.m.m²</v>
      </c>
      <c r="K1426" s="16">
        <f>MATCH(J1426,'Pay Items'!$K$1:$K$647,0)</f>
        <v>187</v>
      </c>
      <c r="L1426" s="17" t="str">
        <f t="shared" ca="1" si="307"/>
        <v>F0</v>
      </c>
      <c r="M1426" s="17" t="str">
        <f t="shared" ca="1" si="308"/>
        <v>C2</v>
      </c>
      <c r="N1426" s="17" t="str">
        <f t="shared" ca="1" si="309"/>
        <v>C2</v>
      </c>
    </row>
    <row r="1427" spans="1:14" s="188" customFormat="1" ht="30" customHeight="1" x14ac:dyDescent="0.2">
      <c r="A1427" s="73" t="s">
        <v>826</v>
      </c>
      <c r="B1427" s="59" t="s">
        <v>2181</v>
      </c>
      <c r="C1427" s="60" t="s">
        <v>157</v>
      </c>
      <c r="D1427" s="61" t="s">
        <v>1364</v>
      </c>
      <c r="E1427" s="68"/>
      <c r="F1427" s="192" t="s">
        <v>173</v>
      </c>
      <c r="G1427" s="193"/>
      <c r="H1427" s="193"/>
      <c r="I1427" s="24" t="str">
        <f t="shared" ca="1" si="306"/>
        <v>LOCKED</v>
      </c>
      <c r="J1427" s="15" t="str">
        <f t="shared" si="310"/>
        <v>B154rlConcrete Curb RenewalCW 3240-R10</v>
      </c>
      <c r="K1427" s="16">
        <f>MATCH(J1427,'Pay Items'!$K$1:$K$647,0)</f>
        <v>248</v>
      </c>
      <c r="L1427" s="17" t="str">
        <f t="shared" ca="1" si="307"/>
        <v>G</v>
      </c>
      <c r="M1427" s="17" t="str">
        <f t="shared" ca="1" si="308"/>
        <v>C2</v>
      </c>
      <c r="N1427" s="17" t="str">
        <f t="shared" ca="1" si="309"/>
        <v>C2</v>
      </c>
    </row>
    <row r="1428" spans="1:14" s="188" customFormat="1" ht="39.950000000000003" customHeight="1" x14ac:dyDescent="0.2">
      <c r="A1428" s="73" t="s">
        <v>928</v>
      </c>
      <c r="B1428" s="71" t="s">
        <v>338</v>
      </c>
      <c r="C1428" s="60" t="s">
        <v>1662</v>
      </c>
      <c r="D1428" s="61" t="s">
        <v>701</v>
      </c>
      <c r="E1428" s="68" t="s">
        <v>182</v>
      </c>
      <c r="F1428" s="69">
        <v>5</v>
      </c>
      <c r="G1428" s="400"/>
      <c r="H1428" s="64">
        <f t="shared" ref="H1428" si="321">ROUND(G1428*F1428,2)</f>
        <v>0</v>
      </c>
      <c r="I1428" s="24" t="str">
        <f t="shared" ca="1" si="306"/>
        <v/>
      </c>
      <c r="J1428" s="15" t="str">
        <f t="shared" si="310"/>
        <v>B184rlAType 2 Concrete Curb Ramp (8-12 mm reveal ht, Monolithic)SD-229C,Dm</v>
      </c>
      <c r="K1428" s="16" t="e">
        <f>MATCH(J1428,'Pay Items'!$K$1:$K$647,0)</f>
        <v>#N/A</v>
      </c>
      <c r="L1428" s="17" t="str">
        <f t="shared" ca="1" si="307"/>
        <v>F0</v>
      </c>
      <c r="M1428" s="17" t="str">
        <f t="shared" ca="1" si="308"/>
        <v>C2</v>
      </c>
      <c r="N1428" s="17" t="str">
        <f t="shared" ca="1" si="309"/>
        <v>C2</v>
      </c>
    </row>
    <row r="1429" spans="1:14" s="188" customFormat="1" ht="30" customHeight="1" x14ac:dyDescent="0.2">
      <c r="A1429" s="390"/>
      <c r="B1429" s="391"/>
      <c r="C1429" s="398" t="s">
        <v>202</v>
      </c>
      <c r="D1429" s="393"/>
      <c r="E1429" s="399"/>
      <c r="F1429" s="192" t="s">
        <v>173</v>
      </c>
      <c r="G1429" s="193"/>
      <c r="H1429" s="193"/>
      <c r="I1429" s="24" t="str">
        <f t="shared" ca="1" si="306"/>
        <v>LOCKED</v>
      </c>
      <c r="J1429" s="15" t="str">
        <f t="shared" si="310"/>
        <v>LANDSCAPING</v>
      </c>
      <c r="K1429" s="16">
        <f>MATCH(J1429,'Pay Items'!$K$1:$K$647,0)</f>
        <v>616</v>
      </c>
      <c r="L1429" s="17" t="str">
        <f t="shared" ca="1" si="307"/>
        <v>G</v>
      </c>
      <c r="M1429" s="17" t="str">
        <f t="shared" ca="1" si="308"/>
        <v>C2</v>
      </c>
      <c r="N1429" s="17" t="str">
        <f t="shared" ca="1" si="309"/>
        <v>C2</v>
      </c>
    </row>
    <row r="1430" spans="1:14" s="188" customFormat="1" ht="30" customHeight="1" x14ac:dyDescent="0.2">
      <c r="A1430" s="135" t="s">
        <v>242</v>
      </c>
      <c r="B1430" s="366" t="s">
        <v>2182</v>
      </c>
      <c r="C1430" s="367" t="s">
        <v>147</v>
      </c>
      <c r="D1430" s="368" t="s">
        <v>1513</v>
      </c>
      <c r="E1430" s="369"/>
      <c r="F1430" s="192" t="s">
        <v>173</v>
      </c>
      <c r="G1430" s="193"/>
      <c r="H1430" s="193"/>
      <c r="I1430" s="24" t="str">
        <f t="shared" ca="1" si="306"/>
        <v>LOCKED</v>
      </c>
      <c r="J1430" s="15" t="str">
        <f t="shared" si="310"/>
        <v>G001SoddingCW 3510-R10</v>
      </c>
      <c r="K1430" s="16">
        <f>MATCH(J1430,'Pay Items'!$K$1:$K$647,0)</f>
        <v>617</v>
      </c>
      <c r="L1430" s="17" t="str">
        <f t="shared" ca="1" si="307"/>
        <v>G</v>
      </c>
      <c r="M1430" s="17" t="str">
        <f t="shared" ca="1" si="308"/>
        <v>C2</v>
      </c>
      <c r="N1430" s="17" t="str">
        <f t="shared" ca="1" si="309"/>
        <v>C2</v>
      </c>
    </row>
    <row r="1431" spans="1:14" s="188" customFormat="1" ht="30" customHeight="1" x14ac:dyDescent="0.2">
      <c r="A1431" s="135" t="s">
        <v>243</v>
      </c>
      <c r="B1431" s="370" t="s">
        <v>338</v>
      </c>
      <c r="C1431" s="367" t="s">
        <v>867</v>
      </c>
      <c r="D1431" s="368"/>
      <c r="E1431" s="369" t="s">
        <v>178</v>
      </c>
      <c r="F1431" s="396">
        <v>20</v>
      </c>
      <c r="G1431" s="397"/>
      <c r="H1431" s="374">
        <f>ROUND(G1431*F1431,2)</f>
        <v>0</v>
      </c>
      <c r="I1431" s="24" t="str">
        <f t="shared" ca="1" si="306"/>
        <v/>
      </c>
      <c r="J1431" s="15" t="str">
        <f t="shared" si="310"/>
        <v>G002width &lt; 600 mmm²</v>
      </c>
      <c r="K1431" s="16">
        <f>MATCH(J1431,'Pay Items'!$K$1:$K$647,0)</f>
        <v>618</v>
      </c>
      <c r="L1431" s="17" t="str">
        <f t="shared" ca="1" si="307"/>
        <v>F0</v>
      </c>
      <c r="M1431" s="17" t="str">
        <f t="shared" ca="1" si="308"/>
        <v>C2</v>
      </c>
      <c r="N1431" s="17" t="str">
        <f t="shared" ca="1" si="309"/>
        <v>C2</v>
      </c>
    </row>
    <row r="1432" spans="1:14" s="188" customFormat="1" ht="30" customHeight="1" x14ac:dyDescent="0.2">
      <c r="A1432" s="135" t="s">
        <v>244</v>
      </c>
      <c r="B1432" s="370" t="s">
        <v>339</v>
      </c>
      <c r="C1432" s="367" t="s">
        <v>868</v>
      </c>
      <c r="D1432" s="368"/>
      <c r="E1432" s="369" t="s">
        <v>178</v>
      </c>
      <c r="F1432" s="396">
        <v>80</v>
      </c>
      <c r="G1432" s="397"/>
      <c r="H1432" s="374">
        <f>ROUND(G1432*F1432,2)</f>
        <v>0</v>
      </c>
      <c r="I1432" s="24" t="str">
        <f t="shared" ca="1" si="306"/>
        <v/>
      </c>
      <c r="J1432" s="15" t="str">
        <f t="shared" si="310"/>
        <v>G003width &gt; or = 600 mmm²</v>
      </c>
      <c r="K1432" s="16">
        <f>MATCH(J1432,'Pay Items'!$K$1:$K$647,0)</f>
        <v>619</v>
      </c>
      <c r="L1432" s="17" t="str">
        <f t="shared" ca="1" si="307"/>
        <v>F0</v>
      </c>
      <c r="M1432" s="17" t="str">
        <f t="shared" ca="1" si="308"/>
        <v>C2</v>
      </c>
      <c r="N1432" s="17" t="str">
        <f t="shared" ca="1" si="309"/>
        <v>C2</v>
      </c>
    </row>
    <row r="1433" spans="1:14" s="188" customFormat="1" ht="39.950000000000003" customHeight="1" x14ac:dyDescent="0.2">
      <c r="A1433" s="385"/>
      <c r="B1433" s="386"/>
      <c r="C1433" s="388" t="s">
        <v>2183</v>
      </c>
      <c r="D1433" s="414"/>
      <c r="E1433" s="389"/>
      <c r="F1433" s="192" t="s">
        <v>173</v>
      </c>
      <c r="G1433" s="193"/>
      <c r="H1433" s="193"/>
      <c r="I1433" s="24" t="str">
        <f t="shared" ca="1" si="306"/>
        <v>LOCKED</v>
      </c>
      <c r="J1433" s="15" t="str">
        <f t="shared" si="310"/>
        <v>HAMMOND ROAD TO SANDHAM CRESCENT</v>
      </c>
      <c r="K1433" s="16" t="e">
        <f>MATCH(J1433,'Pay Items'!$K$1:$K$647,0)</f>
        <v>#N/A</v>
      </c>
      <c r="L1433" s="17" t="str">
        <f t="shared" ca="1" si="307"/>
        <v>G</v>
      </c>
      <c r="M1433" s="17" t="str">
        <f t="shared" ca="1" si="308"/>
        <v>C2</v>
      </c>
      <c r="N1433" s="17" t="str">
        <f t="shared" ca="1" si="309"/>
        <v>C2</v>
      </c>
    </row>
    <row r="1434" spans="1:14" s="188" customFormat="1" ht="30" customHeight="1" x14ac:dyDescent="0.2">
      <c r="A1434" s="390"/>
      <c r="B1434" s="391"/>
      <c r="C1434" s="392" t="s">
        <v>196</v>
      </c>
      <c r="D1434" s="393"/>
      <c r="E1434" s="394" t="s">
        <v>173</v>
      </c>
      <c r="F1434" s="192" t="s">
        <v>173</v>
      </c>
      <c r="G1434" s="193"/>
      <c r="H1434" s="193"/>
      <c r="I1434" s="24" t="str">
        <f t="shared" ca="1" si="306"/>
        <v>LOCKED</v>
      </c>
      <c r="J1434" s="15" t="str">
        <f t="shared" si="310"/>
        <v>EARTH AND BASE WORKS</v>
      </c>
      <c r="K1434" s="16">
        <f>MATCH(J1434,'Pay Items'!$K$1:$K$647,0)</f>
        <v>3</v>
      </c>
      <c r="L1434" s="17" t="str">
        <f t="shared" ca="1" si="307"/>
        <v>G</v>
      </c>
      <c r="M1434" s="17" t="str">
        <f t="shared" ca="1" si="308"/>
        <v>C2</v>
      </c>
      <c r="N1434" s="17" t="str">
        <f t="shared" ca="1" si="309"/>
        <v>C2</v>
      </c>
    </row>
    <row r="1435" spans="1:14" s="188" customFormat="1" ht="30" customHeight="1" x14ac:dyDescent="0.2">
      <c r="A1435" s="137" t="s">
        <v>252</v>
      </c>
      <c r="B1435" s="366" t="s">
        <v>2184</v>
      </c>
      <c r="C1435" s="367" t="s">
        <v>108</v>
      </c>
      <c r="D1435" s="368" t="s">
        <v>1273</v>
      </c>
      <c r="E1435" s="369" t="s">
        <v>178</v>
      </c>
      <c r="F1435" s="396">
        <v>175</v>
      </c>
      <c r="G1435" s="397"/>
      <c r="H1435" s="374">
        <f t="shared" ref="H1435" si="322">ROUND(G1435*F1435,2)</f>
        <v>0</v>
      </c>
      <c r="I1435" s="24" t="str">
        <f t="shared" ca="1" si="306"/>
        <v/>
      </c>
      <c r="J1435" s="15" t="str">
        <f t="shared" si="310"/>
        <v>A012Grading of BoulevardsCW 3110-R22m²</v>
      </c>
      <c r="K1435" s="16">
        <f>MATCH(J1435,'Pay Items'!$K$1:$K$647,0)</f>
        <v>37</v>
      </c>
      <c r="L1435" s="17" t="str">
        <f t="shared" ca="1" si="307"/>
        <v>F0</v>
      </c>
      <c r="M1435" s="17" t="str">
        <f t="shared" ca="1" si="308"/>
        <v>C2</v>
      </c>
      <c r="N1435" s="17" t="str">
        <f t="shared" ca="1" si="309"/>
        <v>C2</v>
      </c>
    </row>
    <row r="1436" spans="1:14" s="188" customFormat="1" ht="30" customHeight="1" x14ac:dyDescent="0.2">
      <c r="A1436" s="390"/>
      <c r="B1436" s="391"/>
      <c r="C1436" s="398" t="s">
        <v>1612</v>
      </c>
      <c r="D1436" s="393"/>
      <c r="E1436" s="399"/>
      <c r="F1436" s="192" t="s">
        <v>173</v>
      </c>
      <c r="G1436" s="193"/>
      <c r="H1436" s="193"/>
      <c r="I1436" s="24" t="str">
        <f t="shared" ca="1" si="306"/>
        <v>LOCKED</v>
      </c>
      <c r="J1436" s="15" t="str">
        <f t="shared" si="310"/>
        <v>ROADWORKS - REMOVALS/RENEWALS</v>
      </c>
      <c r="K1436" s="16" t="e">
        <f>MATCH(J1436,'Pay Items'!$K$1:$K$647,0)</f>
        <v>#N/A</v>
      </c>
      <c r="L1436" s="17" t="str">
        <f t="shared" ca="1" si="307"/>
        <v>G</v>
      </c>
      <c r="M1436" s="17" t="str">
        <f t="shared" ca="1" si="308"/>
        <v>C2</v>
      </c>
      <c r="N1436" s="17" t="str">
        <f t="shared" ca="1" si="309"/>
        <v>C2</v>
      </c>
    </row>
    <row r="1437" spans="1:14" s="188" customFormat="1" ht="30" customHeight="1" x14ac:dyDescent="0.2">
      <c r="A1437" s="135" t="s">
        <v>787</v>
      </c>
      <c r="B1437" s="366" t="s">
        <v>2185</v>
      </c>
      <c r="C1437" s="367" t="s">
        <v>323</v>
      </c>
      <c r="D1437" s="368" t="s">
        <v>1309</v>
      </c>
      <c r="E1437" s="369"/>
      <c r="F1437" s="192" t="s">
        <v>173</v>
      </c>
      <c r="G1437" s="193"/>
      <c r="H1437" s="193"/>
      <c r="I1437" s="24" t="str">
        <f t="shared" ca="1" si="306"/>
        <v>LOCKED</v>
      </c>
      <c r="J1437" s="15" t="str">
        <f t="shared" si="310"/>
        <v>B114rlMiscellaneous Concrete Slab RenewalCW 3235-R9</v>
      </c>
      <c r="K1437" s="16">
        <f>MATCH(J1437,'Pay Items'!$K$1:$K$647,0)</f>
        <v>180</v>
      </c>
      <c r="L1437" s="17" t="str">
        <f t="shared" ca="1" si="307"/>
        <v>G</v>
      </c>
      <c r="M1437" s="17" t="str">
        <f t="shared" ca="1" si="308"/>
        <v>C2</v>
      </c>
      <c r="N1437" s="17" t="str">
        <f t="shared" ca="1" si="309"/>
        <v>C2</v>
      </c>
    </row>
    <row r="1438" spans="1:14" s="188" customFormat="1" ht="30" customHeight="1" x14ac:dyDescent="0.2">
      <c r="A1438" s="135" t="s">
        <v>791</v>
      </c>
      <c r="B1438" s="370" t="s">
        <v>338</v>
      </c>
      <c r="C1438" s="367" t="s">
        <v>1656</v>
      </c>
      <c r="D1438" s="368" t="s">
        <v>2147</v>
      </c>
      <c r="E1438" s="369"/>
      <c r="F1438" s="192" t="s">
        <v>173</v>
      </c>
      <c r="G1438" s="193"/>
      <c r="H1438" s="193"/>
      <c r="I1438" s="24" t="str">
        <f t="shared" ca="1" si="306"/>
        <v>LOCKED</v>
      </c>
      <c r="J1438" s="15" t="str">
        <f t="shared" si="310"/>
        <v>B118rl100 mm Type 5 Concrete SidewalkSD-228A, E16</v>
      </c>
      <c r="K1438" s="16" t="e">
        <f>MATCH(J1438,'Pay Items'!$K$1:$K$647,0)</f>
        <v>#N/A</v>
      </c>
      <c r="L1438" s="17" t="str">
        <f t="shared" ca="1" si="307"/>
        <v>G</v>
      </c>
      <c r="M1438" s="17" t="str">
        <f t="shared" ca="1" si="308"/>
        <v>C2</v>
      </c>
      <c r="N1438" s="17" t="str">
        <f t="shared" ca="1" si="309"/>
        <v>C2</v>
      </c>
    </row>
    <row r="1439" spans="1:14" s="188" customFormat="1" ht="30" customHeight="1" x14ac:dyDescent="0.2">
      <c r="A1439" s="135" t="s">
        <v>794</v>
      </c>
      <c r="B1439" s="371" t="s">
        <v>684</v>
      </c>
      <c r="C1439" s="367" t="s">
        <v>689</v>
      </c>
      <c r="D1439" s="368" t="s">
        <v>173</v>
      </c>
      <c r="E1439" s="369" t="s">
        <v>178</v>
      </c>
      <c r="F1439" s="396">
        <v>110</v>
      </c>
      <c r="G1439" s="397"/>
      <c r="H1439" s="374">
        <f>ROUND(G1439*F1439,2)</f>
        <v>0</v>
      </c>
      <c r="I1439" s="24" t="str">
        <f t="shared" ca="1" si="306"/>
        <v/>
      </c>
      <c r="J1439" s="15" t="str">
        <f t="shared" si="310"/>
        <v>B121rlGreater than 20 sq.m.m²</v>
      </c>
      <c r="K1439" s="16">
        <f>MATCH(J1439,'Pay Items'!$K$1:$K$647,0)</f>
        <v>187</v>
      </c>
      <c r="L1439" s="17" t="str">
        <f t="shared" ca="1" si="307"/>
        <v>F0</v>
      </c>
      <c r="M1439" s="17" t="str">
        <f t="shared" ca="1" si="308"/>
        <v>C2</v>
      </c>
      <c r="N1439" s="17" t="str">
        <f t="shared" ca="1" si="309"/>
        <v>C2</v>
      </c>
    </row>
    <row r="1440" spans="1:14" s="188" customFormat="1" ht="30" customHeight="1" x14ac:dyDescent="0.2">
      <c r="A1440" s="73" t="s">
        <v>826</v>
      </c>
      <c r="B1440" s="59" t="s">
        <v>2186</v>
      </c>
      <c r="C1440" s="60" t="s">
        <v>157</v>
      </c>
      <c r="D1440" s="61" t="s">
        <v>1364</v>
      </c>
      <c r="E1440" s="68"/>
      <c r="F1440" s="192" t="s">
        <v>173</v>
      </c>
      <c r="G1440" s="193"/>
      <c r="H1440" s="193"/>
      <c r="I1440" s="24" t="str">
        <f t="shared" ca="1" si="306"/>
        <v>LOCKED</v>
      </c>
      <c r="J1440" s="15" t="str">
        <f t="shared" si="310"/>
        <v>B154rlConcrete Curb RenewalCW 3240-R10</v>
      </c>
      <c r="K1440" s="16">
        <f>MATCH(J1440,'Pay Items'!$K$1:$K$647,0)</f>
        <v>248</v>
      </c>
      <c r="L1440" s="17" t="str">
        <f t="shared" ca="1" si="307"/>
        <v>G</v>
      </c>
      <c r="M1440" s="17" t="str">
        <f t="shared" ca="1" si="308"/>
        <v>C2</v>
      </c>
      <c r="N1440" s="17" t="str">
        <f t="shared" ca="1" si="309"/>
        <v>C2</v>
      </c>
    </row>
    <row r="1441" spans="1:14" s="188" customFormat="1" ht="39.950000000000003" customHeight="1" x14ac:dyDescent="0.2">
      <c r="A1441" s="73" t="s">
        <v>928</v>
      </c>
      <c r="B1441" s="71" t="s">
        <v>338</v>
      </c>
      <c r="C1441" s="60" t="s">
        <v>1662</v>
      </c>
      <c r="D1441" s="61" t="s">
        <v>701</v>
      </c>
      <c r="E1441" s="68" t="s">
        <v>182</v>
      </c>
      <c r="F1441" s="69">
        <v>5</v>
      </c>
      <c r="G1441" s="400"/>
      <c r="H1441" s="64">
        <f t="shared" ref="H1441" si="323">ROUND(G1441*F1441,2)</f>
        <v>0</v>
      </c>
      <c r="I1441" s="24" t="str">
        <f t="shared" ca="1" si="306"/>
        <v/>
      </c>
      <c r="J1441" s="15" t="str">
        <f t="shared" si="310"/>
        <v>B184rlAType 2 Concrete Curb Ramp (8-12 mm reveal ht, Monolithic)SD-229C,Dm</v>
      </c>
      <c r="K1441" s="16" t="e">
        <f>MATCH(J1441,'Pay Items'!$K$1:$K$647,0)</f>
        <v>#N/A</v>
      </c>
      <c r="L1441" s="17" t="str">
        <f t="shared" ca="1" si="307"/>
        <v>F0</v>
      </c>
      <c r="M1441" s="17" t="str">
        <f t="shared" ca="1" si="308"/>
        <v>C2</v>
      </c>
      <c r="N1441" s="17" t="str">
        <f t="shared" ca="1" si="309"/>
        <v>C2</v>
      </c>
    </row>
    <row r="1442" spans="1:14" s="188" customFormat="1" ht="30" customHeight="1" x14ac:dyDescent="0.2">
      <c r="A1442" s="390"/>
      <c r="B1442" s="391"/>
      <c r="C1442" s="398" t="s">
        <v>202</v>
      </c>
      <c r="D1442" s="393"/>
      <c r="E1442" s="399"/>
      <c r="F1442" s="192" t="s">
        <v>173</v>
      </c>
      <c r="G1442" s="193"/>
      <c r="H1442" s="193"/>
      <c r="I1442" s="24" t="str">
        <f t="shared" ca="1" si="306"/>
        <v>LOCKED</v>
      </c>
      <c r="J1442" s="15" t="str">
        <f t="shared" si="310"/>
        <v>LANDSCAPING</v>
      </c>
      <c r="K1442" s="16">
        <f>MATCH(J1442,'Pay Items'!$K$1:$K$647,0)</f>
        <v>616</v>
      </c>
      <c r="L1442" s="17" t="str">
        <f t="shared" ca="1" si="307"/>
        <v>G</v>
      </c>
      <c r="M1442" s="17" t="str">
        <f t="shared" ca="1" si="308"/>
        <v>C2</v>
      </c>
      <c r="N1442" s="17" t="str">
        <f t="shared" ca="1" si="309"/>
        <v>C2</v>
      </c>
    </row>
    <row r="1443" spans="1:14" s="188" customFormat="1" ht="30" customHeight="1" x14ac:dyDescent="0.2">
      <c r="A1443" s="135" t="s">
        <v>242</v>
      </c>
      <c r="B1443" s="366" t="s">
        <v>2187</v>
      </c>
      <c r="C1443" s="367" t="s">
        <v>147</v>
      </c>
      <c r="D1443" s="368" t="s">
        <v>1513</v>
      </c>
      <c r="E1443" s="369"/>
      <c r="F1443" s="192" t="s">
        <v>173</v>
      </c>
      <c r="G1443" s="193"/>
      <c r="H1443" s="193"/>
      <c r="I1443" s="24" t="str">
        <f t="shared" ca="1" si="306"/>
        <v>LOCKED</v>
      </c>
      <c r="J1443" s="15" t="str">
        <f t="shared" si="310"/>
        <v>G001SoddingCW 3510-R10</v>
      </c>
      <c r="K1443" s="16">
        <f>MATCH(J1443,'Pay Items'!$K$1:$K$647,0)</f>
        <v>617</v>
      </c>
      <c r="L1443" s="17" t="str">
        <f t="shared" ca="1" si="307"/>
        <v>G</v>
      </c>
      <c r="M1443" s="17" t="str">
        <f t="shared" ca="1" si="308"/>
        <v>C2</v>
      </c>
      <c r="N1443" s="17" t="str">
        <f t="shared" ca="1" si="309"/>
        <v>C2</v>
      </c>
    </row>
    <row r="1444" spans="1:14" s="188" customFormat="1" ht="30" customHeight="1" x14ac:dyDescent="0.2">
      <c r="A1444" s="135" t="s">
        <v>243</v>
      </c>
      <c r="B1444" s="370" t="s">
        <v>338</v>
      </c>
      <c r="C1444" s="367" t="s">
        <v>867</v>
      </c>
      <c r="D1444" s="368"/>
      <c r="E1444" s="369" t="s">
        <v>178</v>
      </c>
      <c r="F1444" s="396">
        <v>25</v>
      </c>
      <c r="G1444" s="397"/>
      <c r="H1444" s="374">
        <f>ROUND(G1444*F1444,2)</f>
        <v>0</v>
      </c>
      <c r="I1444" s="24" t="str">
        <f t="shared" ca="1" si="306"/>
        <v/>
      </c>
      <c r="J1444" s="15" t="str">
        <f t="shared" si="310"/>
        <v>G002width &lt; 600 mmm²</v>
      </c>
      <c r="K1444" s="16">
        <f>MATCH(J1444,'Pay Items'!$K$1:$K$647,0)</f>
        <v>618</v>
      </c>
      <c r="L1444" s="17" t="str">
        <f t="shared" ca="1" si="307"/>
        <v>F0</v>
      </c>
      <c r="M1444" s="17" t="str">
        <f t="shared" ca="1" si="308"/>
        <v>C2</v>
      </c>
      <c r="N1444" s="17" t="str">
        <f t="shared" ca="1" si="309"/>
        <v>C2</v>
      </c>
    </row>
    <row r="1445" spans="1:14" s="188" customFormat="1" ht="30" customHeight="1" x14ac:dyDescent="0.2">
      <c r="A1445" s="135" t="s">
        <v>244</v>
      </c>
      <c r="B1445" s="370" t="s">
        <v>339</v>
      </c>
      <c r="C1445" s="367" t="s">
        <v>868</v>
      </c>
      <c r="D1445" s="368"/>
      <c r="E1445" s="369" t="s">
        <v>178</v>
      </c>
      <c r="F1445" s="396">
        <v>150</v>
      </c>
      <c r="G1445" s="397"/>
      <c r="H1445" s="374">
        <f>ROUND(G1445*F1445,2)</f>
        <v>0</v>
      </c>
      <c r="I1445" s="24" t="str">
        <f t="shared" ca="1" si="306"/>
        <v/>
      </c>
      <c r="J1445" s="15" t="str">
        <f t="shared" si="310"/>
        <v>G003width &gt; or = 600 mmm²</v>
      </c>
      <c r="K1445" s="16">
        <f>MATCH(J1445,'Pay Items'!$K$1:$K$647,0)</f>
        <v>619</v>
      </c>
      <c r="L1445" s="17" t="str">
        <f t="shared" ca="1" si="307"/>
        <v>F0</v>
      </c>
      <c r="M1445" s="17" t="str">
        <f t="shared" ca="1" si="308"/>
        <v>C2</v>
      </c>
      <c r="N1445" s="17" t="str">
        <f t="shared" ca="1" si="309"/>
        <v>C2</v>
      </c>
    </row>
    <row r="1446" spans="1:14" s="188" customFormat="1" ht="50.1" customHeight="1" x14ac:dyDescent="0.2">
      <c r="A1446" s="385"/>
      <c r="B1446" s="386"/>
      <c r="C1446" s="388" t="s">
        <v>2188</v>
      </c>
      <c r="D1446" s="414"/>
      <c r="E1446" s="389"/>
      <c r="F1446" s="192" t="s">
        <v>173</v>
      </c>
      <c r="G1446" s="193"/>
      <c r="H1446" s="193"/>
      <c r="I1446" s="24" t="str">
        <f t="shared" ca="1" si="306"/>
        <v>LOCKED</v>
      </c>
      <c r="J1446" s="15" t="str">
        <f t="shared" si="310"/>
        <v>BETSWORTH AVENUE FROM EVENWOOD CRESCENT TO CULLEN DRIVE</v>
      </c>
      <c r="K1446" s="16" t="e">
        <f>MATCH(J1446,'Pay Items'!$K$1:$K$647,0)</f>
        <v>#N/A</v>
      </c>
      <c r="L1446" s="17" t="str">
        <f t="shared" ca="1" si="307"/>
        <v>G</v>
      </c>
      <c r="M1446" s="17" t="str">
        <f t="shared" ca="1" si="308"/>
        <v>C2</v>
      </c>
      <c r="N1446" s="17" t="str">
        <f t="shared" ca="1" si="309"/>
        <v>C2</v>
      </c>
    </row>
    <row r="1447" spans="1:14" s="188" customFormat="1" ht="30" customHeight="1" x14ac:dyDescent="0.2">
      <c r="A1447" s="390"/>
      <c r="B1447" s="391"/>
      <c r="C1447" s="392" t="s">
        <v>196</v>
      </c>
      <c r="D1447" s="393"/>
      <c r="E1447" s="394" t="s">
        <v>173</v>
      </c>
      <c r="F1447" s="192" t="s">
        <v>173</v>
      </c>
      <c r="G1447" s="193"/>
      <c r="H1447" s="193"/>
      <c r="I1447" s="24" t="str">
        <f t="shared" ca="1" si="306"/>
        <v>LOCKED</v>
      </c>
      <c r="J1447" s="15" t="str">
        <f t="shared" si="310"/>
        <v>EARTH AND BASE WORKS</v>
      </c>
      <c r="K1447" s="16">
        <f>MATCH(J1447,'Pay Items'!$K$1:$K$647,0)</f>
        <v>3</v>
      </c>
      <c r="L1447" s="17" t="str">
        <f t="shared" ca="1" si="307"/>
        <v>G</v>
      </c>
      <c r="M1447" s="17" t="str">
        <f t="shared" ca="1" si="308"/>
        <v>C2</v>
      </c>
      <c r="N1447" s="17" t="str">
        <f t="shared" ca="1" si="309"/>
        <v>C2</v>
      </c>
    </row>
    <row r="1448" spans="1:14" s="188" customFormat="1" ht="30" customHeight="1" x14ac:dyDescent="0.2">
      <c r="A1448" s="137" t="s">
        <v>426</v>
      </c>
      <c r="B1448" s="366" t="s">
        <v>2189</v>
      </c>
      <c r="C1448" s="367" t="s">
        <v>104</v>
      </c>
      <c r="D1448" s="368" t="s">
        <v>1273</v>
      </c>
      <c r="E1448" s="369" t="s">
        <v>179</v>
      </c>
      <c r="F1448" s="396">
        <v>5</v>
      </c>
      <c r="G1448" s="397"/>
      <c r="H1448" s="374">
        <f t="shared" ref="H1448" si="324">ROUND(G1448*F1448,2)</f>
        <v>0</v>
      </c>
      <c r="I1448" s="24" t="str">
        <f t="shared" ca="1" si="306"/>
        <v/>
      </c>
      <c r="J1448" s="15" t="str">
        <f t="shared" si="310"/>
        <v>A003ExcavationCW 3110-R22m³</v>
      </c>
      <c r="K1448" s="16">
        <f>MATCH(J1448,'Pay Items'!$K$1:$K$647,0)</f>
        <v>6</v>
      </c>
      <c r="L1448" s="17" t="str">
        <f t="shared" ca="1" si="307"/>
        <v>F0</v>
      </c>
      <c r="M1448" s="17" t="str">
        <f t="shared" ca="1" si="308"/>
        <v>C2</v>
      </c>
      <c r="N1448" s="17" t="str">
        <f t="shared" ca="1" si="309"/>
        <v>C2</v>
      </c>
    </row>
    <row r="1449" spans="1:14" s="188" customFormat="1" ht="39.950000000000003" customHeight="1" x14ac:dyDescent="0.2">
      <c r="A1449" s="407" t="s">
        <v>250</v>
      </c>
      <c r="B1449" s="366" t="s">
        <v>2190</v>
      </c>
      <c r="C1449" s="367" t="s">
        <v>307</v>
      </c>
      <c r="D1449" s="368" t="s">
        <v>1273</v>
      </c>
      <c r="E1449" s="369"/>
      <c r="F1449" s="192" t="s">
        <v>173</v>
      </c>
      <c r="G1449" s="193"/>
      <c r="H1449" s="193"/>
      <c r="I1449" s="24" t="str">
        <f t="shared" ca="1" si="306"/>
        <v>LOCKED</v>
      </c>
      <c r="J1449" s="15" t="str">
        <f t="shared" si="310"/>
        <v>A010Supplying and Placing Base Course MaterialCW 3110-R22</v>
      </c>
      <c r="K1449" s="16">
        <f>MATCH(J1449,'Pay Items'!$K$1:$K$647,0)</f>
        <v>27</v>
      </c>
      <c r="L1449" s="17" t="str">
        <f t="shared" ca="1" si="307"/>
        <v>G</v>
      </c>
      <c r="M1449" s="17" t="str">
        <f t="shared" ca="1" si="308"/>
        <v>C2</v>
      </c>
      <c r="N1449" s="17" t="str">
        <f t="shared" ca="1" si="309"/>
        <v>C2</v>
      </c>
    </row>
    <row r="1450" spans="1:14" s="188" customFormat="1" ht="39.950000000000003" customHeight="1" x14ac:dyDescent="0.2">
      <c r="A1450" s="407" t="s">
        <v>1101</v>
      </c>
      <c r="B1450" s="370" t="s">
        <v>338</v>
      </c>
      <c r="C1450" s="367" t="s">
        <v>1102</v>
      </c>
      <c r="D1450" s="368" t="s">
        <v>173</v>
      </c>
      <c r="E1450" s="369" t="s">
        <v>179</v>
      </c>
      <c r="F1450" s="396">
        <v>5</v>
      </c>
      <c r="G1450" s="397"/>
      <c r="H1450" s="374">
        <f t="shared" ref="H1450:H1451" si="325">ROUND(G1450*F1450,2)</f>
        <v>0</v>
      </c>
      <c r="I1450" s="24" t="str">
        <f t="shared" ca="1" si="306"/>
        <v/>
      </c>
      <c r="J1450" s="15" t="str">
        <f t="shared" si="310"/>
        <v>A010C2Base Course Material - Granular C Recycled Concretem³</v>
      </c>
      <c r="K1450" s="16">
        <f>MATCH(J1450,'Pay Items'!$K$1:$K$647,0)</f>
        <v>34</v>
      </c>
      <c r="L1450" s="17" t="str">
        <f t="shared" ca="1" si="307"/>
        <v>F0</v>
      </c>
      <c r="M1450" s="17" t="str">
        <f t="shared" ca="1" si="308"/>
        <v>C2</v>
      </c>
      <c r="N1450" s="17" t="str">
        <f t="shared" ca="1" si="309"/>
        <v>C2</v>
      </c>
    </row>
    <row r="1451" spans="1:14" s="188" customFormat="1" ht="30" customHeight="1" x14ac:dyDescent="0.2">
      <c r="A1451" s="137" t="s">
        <v>252</v>
      </c>
      <c r="B1451" s="366" t="s">
        <v>2191</v>
      </c>
      <c r="C1451" s="367" t="s">
        <v>108</v>
      </c>
      <c r="D1451" s="368" t="s">
        <v>1273</v>
      </c>
      <c r="E1451" s="369" t="s">
        <v>178</v>
      </c>
      <c r="F1451" s="396">
        <v>700</v>
      </c>
      <c r="G1451" s="397"/>
      <c r="H1451" s="374">
        <f t="shared" si="325"/>
        <v>0</v>
      </c>
      <c r="I1451" s="24" t="str">
        <f t="shared" ca="1" si="306"/>
        <v/>
      </c>
      <c r="J1451" s="15" t="str">
        <f t="shared" si="310"/>
        <v>A012Grading of BoulevardsCW 3110-R22m²</v>
      </c>
      <c r="K1451" s="16">
        <f>MATCH(J1451,'Pay Items'!$K$1:$K$647,0)</f>
        <v>37</v>
      </c>
      <c r="L1451" s="17" t="str">
        <f t="shared" ca="1" si="307"/>
        <v>F0</v>
      </c>
      <c r="M1451" s="17" t="str">
        <f t="shared" ca="1" si="308"/>
        <v>C2</v>
      </c>
      <c r="N1451" s="17" t="str">
        <f t="shared" ca="1" si="309"/>
        <v>C2</v>
      </c>
    </row>
    <row r="1452" spans="1:14" s="188" customFormat="1" ht="30" customHeight="1" x14ac:dyDescent="0.2">
      <c r="A1452" s="390"/>
      <c r="B1452" s="391"/>
      <c r="C1452" s="398" t="s">
        <v>1612</v>
      </c>
      <c r="D1452" s="393"/>
      <c r="E1452" s="399"/>
      <c r="F1452" s="192" t="s">
        <v>173</v>
      </c>
      <c r="G1452" s="193"/>
      <c r="H1452" s="193"/>
      <c r="I1452" s="24" t="str">
        <f t="shared" ca="1" si="306"/>
        <v>LOCKED</v>
      </c>
      <c r="J1452" s="15" t="str">
        <f t="shared" si="310"/>
        <v>ROADWORKS - REMOVALS/RENEWALS</v>
      </c>
      <c r="K1452" s="16" t="e">
        <f>MATCH(J1452,'Pay Items'!$K$1:$K$647,0)</f>
        <v>#N/A</v>
      </c>
      <c r="L1452" s="17" t="str">
        <f t="shared" ca="1" si="307"/>
        <v>G</v>
      </c>
      <c r="M1452" s="17" t="str">
        <f t="shared" ca="1" si="308"/>
        <v>C2</v>
      </c>
      <c r="N1452" s="17" t="str">
        <f t="shared" ca="1" si="309"/>
        <v>C2</v>
      </c>
    </row>
    <row r="1453" spans="1:14" s="188" customFormat="1" ht="30" customHeight="1" x14ac:dyDescent="0.2">
      <c r="A1453" s="135" t="s">
        <v>359</v>
      </c>
      <c r="B1453" s="366" t="s">
        <v>2192</v>
      </c>
      <c r="C1453" s="367" t="s">
        <v>304</v>
      </c>
      <c r="D1453" s="368" t="s">
        <v>1273</v>
      </c>
      <c r="E1453" s="369"/>
      <c r="F1453" s="192" t="s">
        <v>173</v>
      </c>
      <c r="G1453" s="193"/>
      <c r="H1453" s="193"/>
      <c r="I1453" s="24" t="str">
        <f t="shared" ca="1" si="306"/>
        <v>LOCKED</v>
      </c>
      <c r="J1453" s="15" t="str">
        <f t="shared" si="310"/>
        <v>B001Pavement RemovalCW 3110-R22</v>
      </c>
      <c r="K1453" s="16">
        <f>MATCH(J1453,'Pay Items'!$K$1:$K$647,0)</f>
        <v>69</v>
      </c>
      <c r="L1453" s="17" t="str">
        <f t="shared" ca="1" si="307"/>
        <v>G</v>
      </c>
      <c r="M1453" s="17" t="str">
        <f t="shared" ca="1" si="308"/>
        <v>C2</v>
      </c>
      <c r="N1453" s="17" t="str">
        <f t="shared" ca="1" si="309"/>
        <v>C2</v>
      </c>
    </row>
    <row r="1454" spans="1:14" s="188" customFormat="1" ht="30" customHeight="1" x14ac:dyDescent="0.2">
      <c r="A1454" s="135" t="s">
        <v>262</v>
      </c>
      <c r="B1454" s="370" t="s">
        <v>338</v>
      </c>
      <c r="C1454" s="367" t="s">
        <v>306</v>
      </c>
      <c r="D1454" s="368" t="s">
        <v>173</v>
      </c>
      <c r="E1454" s="369" t="s">
        <v>178</v>
      </c>
      <c r="F1454" s="396">
        <v>10</v>
      </c>
      <c r="G1454" s="397"/>
      <c r="H1454" s="374">
        <f>ROUND(G1454*F1454,2)</f>
        <v>0</v>
      </c>
      <c r="I1454" s="24" t="str">
        <f t="shared" ca="1" si="306"/>
        <v/>
      </c>
      <c r="J1454" s="15" t="str">
        <f t="shared" si="310"/>
        <v>B003Asphalt Pavementm²</v>
      </c>
      <c r="K1454" s="16">
        <f>MATCH(J1454,'Pay Items'!$K$1:$K$647,0)</f>
        <v>71</v>
      </c>
      <c r="L1454" s="17" t="str">
        <f t="shared" ca="1" si="307"/>
        <v>F0</v>
      </c>
      <c r="M1454" s="17" t="str">
        <f t="shared" ca="1" si="308"/>
        <v>C2</v>
      </c>
      <c r="N1454" s="17" t="str">
        <f t="shared" ca="1" si="309"/>
        <v>C2</v>
      </c>
    </row>
    <row r="1455" spans="1:14" s="188" customFormat="1" ht="30" customHeight="1" x14ac:dyDescent="0.2">
      <c r="A1455" s="135" t="s">
        <v>263</v>
      </c>
      <c r="B1455" s="366" t="s">
        <v>2193</v>
      </c>
      <c r="C1455" s="367" t="s">
        <v>448</v>
      </c>
      <c r="D1455" s="368" t="s">
        <v>2141</v>
      </c>
      <c r="E1455" s="369"/>
      <c r="F1455" s="192" t="s">
        <v>173</v>
      </c>
      <c r="G1455" s="193"/>
      <c r="H1455" s="193"/>
      <c r="I1455" s="24" t="str">
        <f t="shared" ca="1" si="306"/>
        <v>LOCKED</v>
      </c>
      <c r="J1455" s="15" t="str">
        <f t="shared" si="310"/>
        <v>B004Slab ReplacementCW 3230-R8, E10, E15</v>
      </c>
      <c r="K1455" s="16" t="e">
        <f>MATCH(J1455,'Pay Items'!$K$1:$K$647,0)</f>
        <v>#N/A</v>
      </c>
      <c r="L1455" s="17" t="str">
        <f t="shared" ca="1" si="307"/>
        <v>G</v>
      </c>
      <c r="M1455" s="17" t="str">
        <f t="shared" ca="1" si="308"/>
        <v>C2</v>
      </c>
      <c r="N1455" s="17" t="str">
        <f t="shared" ca="1" si="309"/>
        <v>C2</v>
      </c>
    </row>
    <row r="1456" spans="1:14" s="188" customFormat="1" ht="39.950000000000003" customHeight="1" x14ac:dyDescent="0.2">
      <c r="A1456" s="135" t="s">
        <v>270</v>
      </c>
      <c r="B1456" s="370" t="s">
        <v>338</v>
      </c>
      <c r="C1456" s="367" t="s">
        <v>1613</v>
      </c>
      <c r="D1456" s="368" t="s">
        <v>173</v>
      </c>
      <c r="E1456" s="369" t="s">
        <v>178</v>
      </c>
      <c r="F1456" s="396">
        <v>20</v>
      </c>
      <c r="G1456" s="397"/>
      <c r="H1456" s="374">
        <f>ROUND(G1456*F1456,2)</f>
        <v>0</v>
      </c>
      <c r="I1456" s="24" t="str">
        <f t="shared" ca="1" si="306"/>
        <v/>
      </c>
      <c r="J1456" s="15" t="str">
        <f t="shared" si="310"/>
        <v>B014150 mm Type 2 Concrete Pavement (Reinforced)m²</v>
      </c>
      <c r="K1456" s="16" t="e">
        <f>MATCH(J1456,'Pay Items'!$K$1:$K$647,0)</f>
        <v>#N/A</v>
      </c>
      <c r="L1456" s="17" t="str">
        <f t="shared" ca="1" si="307"/>
        <v>F0</v>
      </c>
      <c r="M1456" s="17" t="str">
        <f t="shared" ca="1" si="308"/>
        <v>C2</v>
      </c>
      <c r="N1456" s="17" t="str">
        <f t="shared" ca="1" si="309"/>
        <v>C2</v>
      </c>
    </row>
    <row r="1457" spans="1:14" s="188" customFormat="1" ht="39.950000000000003" customHeight="1" x14ac:dyDescent="0.2">
      <c r="A1457" s="135" t="s">
        <v>748</v>
      </c>
      <c r="B1457" s="366" t="s">
        <v>2194</v>
      </c>
      <c r="C1457" s="367" t="s">
        <v>561</v>
      </c>
      <c r="D1457" s="368" t="s">
        <v>2141</v>
      </c>
      <c r="E1457" s="369"/>
      <c r="F1457" s="192" t="s">
        <v>173</v>
      </c>
      <c r="G1457" s="193"/>
      <c r="H1457" s="193"/>
      <c r="I1457" s="24" t="str">
        <f t="shared" ca="1" si="306"/>
        <v>LOCKED</v>
      </c>
      <c r="J1457" s="15" t="str">
        <f t="shared" si="310"/>
        <v>B064-72Slab Replacement - Early Opening (72 hour)CW 3230-R8, E10, E15</v>
      </c>
      <c r="K1457" s="16" t="e">
        <f>MATCH(J1457,'Pay Items'!$K$1:$K$647,0)</f>
        <v>#N/A</v>
      </c>
      <c r="L1457" s="17" t="str">
        <f t="shared" ca="1" si="307"/>
        <v>G</v>
      </c>
      <c r="M1457" s="17" t="str">
        <f t="shared" ca="1" si="308"/>
        <v>C2</v>
      </c>
      <c r="N1457" s="17" t="str">
        <f t="shared" ca="1" si="309"/>
        <v>C2</v>
      </c>
    </row>
    <row r="1458" spans="1:14" s="188" customFormat="1" ht="39.950000000000003" customHeight="1" x14ac:dyDescent="0.2">
      <c r="A1458" s="135" t="s">
        <v>755</v>
      </c>
      <c r="B1458" s="370" t="s">
        <v>338</v>
      </c>
      <c r="C1458" s="367" t="s">
        <v>1544</v>
      </c>
      <c r="D1458" s="368" t="s">
        <v>173</v>
      </c>
      <c r="E1458" s="369" t="s">
        <v>178</v>
      </c>
      <c r="F1458" s="396">
        <v>15</v>
      </c>
      <c r="G1458" s="397"/>
      <c r="H1458" s="374">
        <f>ROUND(G1458*F1458,2)</f>
        <v>0</v>
      </c>
      <c r="I1458" s="24" t="str">
        <f t="shared" ca="1" si="306"/>
        <v/>
      </c>
      <c r="J1458" s="15" t="str">
        <f t="shared" si="310"/>
        <v>B074-72150 mm Type 4 Concrete Pavement (Reinforced)m²</v>
      </c>
      <c r="K1458" s="16">
        <f>MATCH(J1458,'Pay Items'!$K$1:$K$647,0)</f>
        <v>131</v>
      </c>
      <c r="L1458" s="17" t="str">
        <f t="shared" ca="1" si="307"/>
        <v>F0</v>
      </c>
      <c r="M1458" s="17" t="str">
        <f t="shared" ca="1" si="308"/>
        <v>C2</v>
      </c>
      <c r="N1458" s="17" t="str">
        <f t="shared" ca="1" si="309"/>
        <v>C2</v>
      </c>
    </row>
    <row r="1459" spans="1:14" s="188" customFormat="1" ht="30" customHeight="1" x14ac:dyDescent="0.2">
      <c r="A1459" s="135" t="s">
        <v>292</v>
      </c>
      <c r="B1459" s="366" t="s">
        <v>2195</v>
      </c>
      <c r="C1459" s="367" t="s">
        <v>162</v>
      </c>
      <c r="D1459" s="368" t="s">
        <v>903</v>
      </c>
      <c r="E1459" s="369"/>
      <c r="F1459" s="192" t="s">
        <v>173</v>
      </c>
      <c r="G1459" s="193"/>
      <c r="H1459" s="193"/>
      <c r="I1459" s="24" t="str">
        <f t="shared" ca="1" si="306"/>
        <v>LOCKED</v>
      </c>
      <c r="J1459" s="15" t="str">
        <f t="shared" si="310"/>
        <v>B097Drilled Tie BarsCW 3230-R8</v>
      </c>
      <c r="K1459" s="16">
        <f>MATCH(J1459,'Pay Items'!$K$1:$K$647,0)</f>
        <v>155</v>
      </c>
      <c r="L1459" s="17" t="str">
        <f t="shared" ca="1" si="307"/>
        <v>G</v>
      </c>
      <c r="M1459" s="17" t="str">
        <f t="shared" ca="1" si="308"/>
        <v>C2</v>
      </c>
      <c r="N1459" s="17" t="str">
        <f t="shared" ca="1" si="309"/>
        <v>C2</v>
      </c>
    </row>
    <row r="1460" spans="1:14" s="188" customFormat="1" ht="30" customHeight="1" x14ac:dyDescent="0.2">
      <c r="A1460" s="135" t="s">
        <v>293</v>
      </c>
      <c r="B1460" s="370" t="s">
        <v>338</v>
      </c>
      <c r="C1460" s="367" t="s">
        <v>187</v>
      </c>
      <c r="D1460" s="368" t="s">
        <v>173</v>
      </c>
      <c r="E1460" s="369" t="s">
        <v>181</v>
      </c>
      <c r="F1460" s="396">
        <v>105</v>
      </c>
      <c r="G1460" s="397"/>
      <c r="H1460" s="374">
        <f>ROUND(G1460*F1460,2)</f>
        <v>0</v>
      </c>
      <c r="I1460" s="24" t="str">
        <f t="shared" ca="1" si="306"/>
        <v/>
      </c>
      <c r="J1460" s="15" t="str">
        <f t="shared" si="310"/>
        <v>B09820 M Deformed Tie Bareach</v>
      </c>
      <c r="K1460" s="16">
        <f>MATCH(J1460,'Pay Items'!$K$1:$K$647,0)</f>
        <v>157</v>
      </c>
      <c r="L1460" s="17" t="str">
        <f t="shared" ca="1" si="307"/>
        <v>F0</v>
      </c>
      <c r="M1460" s="17" t="str">
        <f t="shared" ca="1" si="308"/>
        <v>C2</v>
      </c>
      <c r="N1460" s="17" t="str">
        <f t="shared" ca="1" si="309"/>
        <v>C2</v>
      </c>
    </row>
    <row r="1461" spans="1:14" s="188" customFormat="1" ht="30" customHeight="1" x14ac:dyDescent="0.2">
      <c r="A1461" s="408" t="s">
        <v>774</v>
      </c>
      <c r="B1461" s="34" t="s">
        <v>2196</v>
      </c>
      <c r="C1461" s="376" t="s">
        <v>317</v>
      </c>
      <c r="D1461" s="377" t="s">
        <v>6</v>
      </c>
      <c r="E1461" s="378"/>
      <c r="F1461" s="192" t="s">
        <v>173</v>
      </c>
      <c r="G1461" s="193"/>
      <c r="H1461" s="193"/>
      <c r="I1461" s="24" t="str">
        <f t="shared" ca="1" si="306"/>
        <v>LOCKED</v>
      </c>
      <c r="J1461" s="15" t="str">
        <f t="shared" si="310"/>
        <v>B100rMiscellaneous Concrete Slab RemovalCW 3235-R9</v>
      </c>
      <c r="K1461" s="16">
        <f>MATCH(J1461,'Pay Items'!$K$1:$K$647,0)</f>
        <v>159</v>
      </c>
      <c r="L1461" s="17" t="str">
        <f t="shared" ca="1" si="307"/>
        <v>G</v>
      </c>
      <c r="M1461" s="17" t="str">
        <f t="shared" ca="1" si="308"/>
        <v>C2</v>
      </c>
      <c r="N1461" s="17" t="str">
        <f t="shared" ca="1" si="309"/>
        <v>C2</v>
      </c>
    </row>
    <row r="1462" spans="1:14" s="188" customFormat="1" ht="30" customHeight="1" x14ac:dyDescent="0.2">
      <c r="A1462" s="408" t="s">
        <v>778</v>
      </c>
      <c r="B1462" s="381" t="s">
        <v>338</v>
      </c>
      <c r="C1462" s="376" t="s">
        <v>10</v>
      </c>
      <c r="D1462" s="377" t="s">
        <v>173</v>
      </c>
      <c r="E1462" s="378" t="s">
        <v>178</v>
      </c>
      <c r="F1462" s="409">
        <v>25</v>
      </c>
      <c r="G1462" s="380"/>
      <c r="H1462" s="33">
        <f t="shared" ref="H1462" si="326">ROUND(G1462*F1462,2)</f>
        <v>0</v>
      </c>
      <c r="I1462" s="24" t="str">
        <f t="shared" ca="1" si="306"/>
        <v/>
      </c>
      <c r="J1462" s="15" t="str">
        <f t="shared" si="310"/>
        <v>B104r100 mm Sidewalkm²</v>
      </c>
      <c r="K1462" s="16">
        <f>MATCH(J1462,'Pay Items'!$K$1:$K$647,0)</f>
        <v>163</v>
      </c>
      <c r="L1462" s="17" t="str">
        <f t="shared" ca="1" si="307"/>
        <v>F0</v>
      </c>
      <c r="M1462" s="17" t="str">
        <f t="shared" ca="1" si="308"/>
        <v>C2</v>
      </c>
      <c r="N1462" s="17" t="str">
        <f t="shared" ca="1" si="309"/>
        <v>C2</v>
      </c>
    </row>
    <row r="1463" spans="1:14" s="188" customFormat="1" ht="30" customHeight="1" x14ac:dyDescent="0.2">
      <c r="A1463" s="73" t="s">
        <v>781</v>
      </c>
      <c r="B1463" s="59" t="s">
        <v>2197</v>
      </c>
      <c r="C1463" s="60" t="s">
        <v>322</v>
      </c>
      <c r="D1463" s="61" t="s">
        <v>1309</v>
      </c>
      <c r="E1463" s="68"/>
      <c r="F1463" s="192" t="s">
        <v>173</v>
      </c>
      <c r="G1463" s="193"/>
      <c r="H1463" s="193"/>
      <c r="I1463" s="24" t="str">
        <f t="shared" ca="1" si="306"/>
        <v>LOCKED</v>
      </c>
      <c r="J1463" s="15" t="str">
        <f t="shared" si="310"/>
        <v>B107iMiscellaneous Concrete Slab InstallationCW 3235-R9</v>
      </c>
      <c r="K1463" s="16">
        <f>MATCH(J1463,'Pay Items'!$K$1:$K$647,0)</f>
        <v>167</v>
      </c>
      <c r="L1463" s="17" t="str">
        <f t="shared" ca="1" si="307"/>
        <v>G</v>
      </c>
      <c r="M1463" s="17" t="str">
        <f t="shared" ca="1" si="308"/>
        <v>C2</v>
      </c>
      <c r="N1463" s="17" t="str">
        <f t="shared" ca="1" si="309"/>
        <v>C2</v>
      </c>
    </row>
    <row r="1464" spans="1:14" s="188" customFormat="1" ht="39.950000000000003" customHeight="1" x14ac:dyDescent="0.2">
      <c r="A1464" s="73" t="s">
        <v>786</v>
      </c>
      <c r="B1464" s="71" t="s">
        <v>338</v>
      </c>
      <c r="C1464" s="60" t="s">
        <v>1868</v>
      </c>
      <c r="D1464" s="61" t="s">
        <v>2152</v>
      </c>
      <c r="E1464" s="68" t="s">
        <v>178</v>
      </c>
      <c r="F1464" s="69">
        <v>45</v>
      </c>
      <c r="G1464" s="400"/>
      <c r="H1464" s="64">
        <f t="shared" ref="H1464" si="327">ROUND(G1464*F1464,2)</f>
        <v>0</v>
      </c>
      <c r="I1464" s="24" t="str">
        <f t="shared" ca="1" si="306"/>
        <v/>
      </c>
      <c r="J1464" s="15" t="str">
        <f t="shared" si="310"/>
        <v>B113iType 2 Concrete Monolithic Curb and SidewalkSD-228B, E14, E16m²</v>
      </c>
      <c r="K1464" s="16" t="e">
        <f>MATCH(J1464,'Pay Items'!$K$1:$K$647,0)</f>
        <v>#N/A</v>
      </c>
      <c r="L1464" s="17" t="str">
        <f t="shared" ca="1" si="307"/>
        <v>F0</v>
      </c>
      <c r="M1464" s="17" t="str">
        <f t="shared" ca="1" si="308"/>
        <v>C2</v>
      </c>
      <c r="N1464" s="17" t="str">
        <f t="shared" ca="1" si="309"/>
        <v>C2</v>
      </c>
    </row>
    <row r="1465" spans="1:14" s="188" customFormat="1" ht="30" customHeight="1" x14ac:dyDescent="0.2">
      <c r="A1465" s="135" t="s">
        <v>787</v>
      </c>
      <c r="B1465" s="366" t="s">
        <v>2198</v>
      </c>
      <c r="C1465" s="367" t="s">
        <v>323</v>
      </c>
      <c r="D1465" s="368" t="s">
        <v>1309</v>
      </c>
      <c r="E1465" s="369"/>
      <c r="F1465" s="192" t="s">
        <v>173</v>
      </c>
      <c r="G1465" s="193"/>
      <c r="H1465" s="193"/>
      <c r="I1465" s="24" t="str">
        <f t="shared" ca="1" si="306"/>
        <v>LOCKED</v>
      </c>
      <c r="J1465" s="15" t="str">
        <f t="shared" si="310"/>
        <v>B114rlMiscellaneous Concrete Slab RenewalCW 3235-R9</v>
      </c>
      <c r="K1465" s="16">
        <f>MATCH(J1465,'Pay Items'!$K$1:$K$647,0)</f>
        <v>180</v>
      </c>
      <c r="L1465" s="17" t="str">
        <f t="shared" ca="1" si="307"/>
        <v>G</v>
      </c>
      <c r="M1465" s="17" t="str">
        <f t="shared" ca="1" si="308"/>
        <v>C2</v>
      </c>
      <c r="N1465" s="17" t="str">
        <f t="shared" ca="1" si="309"/>
        <v>C2</v>
      </c>
    </row>
    <row r="1466" spans="1:14" s="188" customFormat="1" ht="30" customHeight="1" x14ac:dyDescent="0.2">
      <c r="A1466" s="135" t="s">
        <v>791</v>
      </c>
      <c r="B1466" s="370" t="s">
        <v>338</v>
      </c>
      <c r="C1466" s="367" t="s">
        <v>1656</v>
      </c>
      <c r="D1466" s="368" t="s">
        <v>2147</v>
      </c>
      <c r="E1466" s="369"/>
      <c r="F1466" s="192" t="s">
        <v>173</v>
      </c>
      <c r="G1466" s="193"/>
      <c r="H1466" s="193"/>
      <c r="I1466" s="24" t="str">
        <f t="shared" ca="1" si="306"/>
        <v>LOCKED</v>
      </c>
      <c r="J1466" s="15" t="str">
        <f t="shared" si="310"/>
        <v>B118rl100 mm Type 5 Concrete SidewalkSD-228A, E16</v>
      </c>
      <c r="K1466" s="16" t="e">
        <f>MATCH(J1466,'Pay Items'!$K$1:$K$647,0)</f>
        <v>#N/A</v>
      </c>
      <c r="L1466" s="17" t="str">
        <f t="shared" ca="1" si="307"/>
        <v>G</v>
      </c>
      <c r="M1466" s="17" t="str">
        <f t="shared" ca="1" si="308"/>
        <v>C2</v>
      </c>
      <c r="N1466" s="17" t="str">
        <f t="shared" ca="1" si="309"/>
        <v>C2</v>
      </c>
    </row>
    <row r="1467" spans="1:14" s="188" customFormat="1" ht="30" customHeight="1" x14ac:dyDescent="0.2">
      <c r="A1467" s="135" t="s">
        <v>792</v>
      </c>
      <c r="B1467" s="371" t="s">
        <v>684</v>
      </c>
      <c r="C1467" s="367" t="s">
        <v>685</v>
      </c>
      <c r="D1467" s="368"/>
      <c r="E1467" s="369" t="s">
        <v>178</v>
      </c>
      <c r="F1467" s="396">
        <v>15</v>
      </c>
      <c r="G1467" s="397"/>
      <c r="H1467" s="374">
        <f>ROUND(G1467*F1467,2)</f>
        <v>0</v>
      </c>
      <c r="I1467" s="24" t="str">
        <f t="shared" ca="1" si="306"/>
        <v/>
      </c>
      <c r="J1467" s="15" t="str">
        <f t="shared" si="310"/>
        <v>B119rlLess than 5 sq.m.m²</v>
      </c>
      <c r="K1467" s="16">
        <f>MATCH(J1467,'Pay Items'!$K$1:$K$647,0)</f>
        <v>185</v>
      </c>
      <c r="L1467" s="17" t="str">
        <f t="shared" ca="1" si="307"/>
        <v>F0</v>
      </c>
      <c r="M1467" s="17" t="str">
        <f t="shared" ca="1" si="308"/>
        <v>C2</v>
      </c>
      <c r="N1467" s="17" t="str">
        <f t="shared" ca="1" si="309"/>
        <v>C2</v>
      </c>
    </row>
    <row r="1468" spans="1:14" s="188" customFormat="1" ht="30" customHeight="1" x14ac:dyDescent="0.2">
      <c r="A1468" s="135" t="s">
        <v>793</v>
      </c>
      <c r="B1468" s="371" t="s">
        <v>686</v>
      </c>
      <c r="C1468" s="367" t="s">
        <v>687</v>
      </c>
      <c r="D1468" s="368"/>
      <c r="E1468" s="369" t="s">
        <v>178</v>
      </c>
      <c r="F1468" s="396">
        <v>30</v>
      </c>
      <c r="G1468" s="397"/>
      <c r="H1468" s="374">
        <f>ROUND(G1468*F1468,2)</f>
        <v>0</v>
      </c>
      <c r="I1468" s="24" t="str">
        <f t="shared" ca="1" si="306"/>
        <v/>
      </c>
      <c r="J1468" s="15" t="str">
        <f t="shared" si="310"/>
        <v>B120rl5 sq.m. to 20 sq.m.m²</v>
      </c>
      <c r="K1468" s="16">
        <f>MATCH(J1468,'Pay Items'!$K$1:$K$647,0)</f>
        <v>186</v>
      </c>
      <c r="L1468" s="17" t="str">
        <f t="shared" ca="1" si="307"/>
        <v>F0</v>
      </c>
      <c r="M1468" s="17" t="str">
        <f t="shared" ca="1" si="308"/>
        <v>C2</v>
      </c>
      <c r="N1468" s="17" t="str">
        <f t="shared" ca="1" si="309"/>
        <v>C2</v>
      </c>
    </row>
    <row r="1469" spans="1:14" s="188" customFormat="1" ht="30" customHeight="1" x14ac:dyDescent="0.2">
      <c r="A1469" s="135" t="s">
        <v>794</v>
      </c>
      <c r="B1469" s="371" t="s">
        <v>688</v>
      </c>
      <c r="C1469" s="367" t="s">
        <v>689</v>
      </c>
      <c r="D1469" s="368" t="s">
        <v>173</v>
      </c>
      <c r="E1469" s="369" t="s">
        <v>178</v>
      </c>
      <c r="F1469" s="396">
        <v>280</v>
      </c>
      <c r="G1469" s="397"/>
      <c r="H1469" s="374">
        <f>ROUND(G1469*F1469,2)</f>
        <v>0</v>
      </c>
      <c r="I1469" s="24" t="str">
        <f t="shared" ca="1" si="306"/>
        <v/>
      </c>
      <c r="J1469" s="15" t="str">
        <f t="shared" si="310"/>
        <v>B121rlGreater than 20 sq.m.m²</v>
      </c>
      <c r="K1469" s="16">
        <f>MATCH(J1469,'Pay Items'!$K$1:$K$647,0)</f>
        <v>187</v>
      </c>
      <c r="L1469" s="17" t="str">
        <f t="shared" ca="1" si="307"/>
        <v>F0</v>
      </c>
      <c r="M1469" s="17" t="str">
        <f t="shared" ca="1" si="308"/>
        <v>C2</v>
      </c>
      <c r="N1469" s="17" t="str">
        <f t="shared" ca="1" si="309"/>
        <v>C2</v>
      </c>
    </row>
    <row r="1470" spans="1:14" s="188" customFormat="1" ht="30" customHeight="1" x14ac:dyDescent="0.2">
      <c r="A1470" s="135" t="s">
        <v>797</v>
      </c>
      <c r="B1470" s="366" t="s">
        <v>2199</v>
      </c>
      <c r="C1470" s="367" t="s">
        <v>327</v>
      </c>
      <c r="D1470" s="368" t="s">
        <v>900</v>
      </c>
      <c r="E1470" s="369"/>
      <c r="F1470" s="192" t="s">
        <v>173</v>
      </c>
      <c r="G1470" s="193"/>
      <c r="H1470" s="193"/>
      <c r="I1470" s="24" t="str">
        <f t="shared" ca="1" si="306"/>
        <v>LOCKED</v>
      </c>
      <c r="J1470" s="15" t="str">
        <f t="shared" si="310"/>
        <v>B126rConcrete Curb RemovalCW 3240-R10</v>
      </c>
      <c r="K1470" s="16">
        <f>MATCH(J1470,'Pay Items'!$K$1:$K$647,0)</f>
        <v>197</v>
      </c>
      <c r="L1470" s="17" t="str">
        <f t="shared" ca="1" si="307"/>
        <v>G</v>
      </c>
      <c r="M1470" s="17" t="str">
        <f t="shared" ca="1" si="308"/>
        <v>C2</v>
      </c>
      <c r="N1470" s="17" t="str">
        <f t="shared" ca="1" si="309"/>
        <v>C2</v>
      </c>
    </row>
    <row r="1471" spans="1:14" s="188" customFormat="1" ht="30" customHeight="1" x14ac:dyDescent="0.2">
      <c r="A1471" s="135" t="s">
        <v>1123</v>
      </c>
      <c r="B1471" s="370" t="s">
        <v>338</v>
      </c>
      <c r="C1471" s="367" t="s">
        <v>948</v>
      </c>
      <c r="D1471" s="368" t="s">
        <v>173</v>
      </c>
      <c r="E1471" s="369" t="s">
        <v>182</v>
      </c>
      <c r="F1471" s="396">
        <v>20</v>
      </c>
      <c r="G1471" s="397"/>
      <c r="H1471" s="374">
        <f t="shared" ref="H1471:H1472" si="328">ROUND(G1471*F1471,2)</f>
        <v>0</v>
      </c>
      <c r="I1471" s="24" t="str">
        <f t="shared" ca="1" si="306"/>
        <v/>
      </c>
      <c r="J1471" s="15" t="str">
        <f t="shared" si="310"/>
        <v>B127rABarrier Integralm</v>
      </c>
      <c r="K1471" s="16">
        <f>MATCH(J1471,'Pay Items'!$K$1:$K$647,0)</f>
        <v>199</v>
      </c>
      <c r="L1471" s="17" t="str">
        <f t="shared" ca="1" si="307"/>
        <v>F0</v>
      </c>
      <c r="M1471" s="17" t="str">
        <f t="shared" ca="1" si="308"/>
        <v>C2</v>
      </c>
      <c r="N1471" s="17" t="str">
        <f t="shared" ca="1" si="309"/>
        <v>C2</v>
      </c>
    </row>
    <row r="1472" spans="1:14" s="188" customFormat="1" ht="30" customHeight="1" x14ac:dyDescent="0.2">
      <c r="A1472" s="135" t="s">
        <v>804</v>
      </c>
      <c r="B1472" s="370" t="s">
        <v>339</v>
      </c>
      <c r="C1472" s="367" t="s">
        <v>674</v>
      </c>
      <c r="D1472" s="368" t="s">
        <v>173</v>
      </c>
      <c r="E1472" s="369" t="s">
        <v>182</v>
      </c>
      <c r="F1472" s="396">
        <v>20</v>
      </c>
      <c r="G1472" s="397"/>
      <c r="H1472" s="374">
        <f t="shared" si="328"/>
        <v>0</v>
      </c>
      <c r="I1472" s="24" t="str">
        <f t="shared" ca="1" si="306"/>
        <v/>
      </c>
      <c r="J1472" s="15" t="str">
        <f t="shared" si="310"/>
        <v>B132rCurb Rampm</v>
      </c>
      <c r="K1472" s="16">
        <f>MATCH(J1472,'Pay Items'!$K$1:$K$647,0)</f>
        <v>205</v>
      </c>
      <c r="L1472" s="17" t="str">
        <f t="shared" ca="1" si="307"/>
        <v>F0</v>
      </c>
      <c r="M1472" s="17" t="str">
        <f t="shared" ca="1" si="308"/>
        <v>C2</v>
      </c>
      <c r="N1472" s="17" t="str">
        <f t="shared" ca="1" si="309"/>
        <v>C2</v>
      </c>
    </row>
    <row r="1473" spans="1:14" s="188" customFormat="1" ht="30" customHeight="1" x14ac:dyDescent="0.2">
      <c r="A1473" s="73" t="s">
        <v>826</v>
      </c>
      <c r="B1473" s="59" t="s">
        <v>2200</v>
      </c>
      <c r="C1473" s="60" t="s">
        <v>157</v>
      </c>
      <c r="D1473" s="61" t="s">
        <v>1364</v>
      </c>
      <c r="E1473" s="68"/>
      <c r="F1473" s="192" t="s">
        <v>173</v>
      </c>
      <c r="G1473" s="193"/>
      <c r="H1473" s="193"/>
      <c r="I1473" s="24" t="str">
        <f t="shared" ca="1" si="306"/>
        <v>LOCKED</v>
      </c>
      <c r="J1473" s="15" t="str">
        <f t="shared" si="310"/>
        <v>B154rlConcrete Curb RenewalCW 3240-R10</v>
      </c>
      <c r="K1473" s="16">
        <f>MATCH(J1473,'Pay Items'!$K$1:$K$647,0)</f>
        <v>248</v>
      </c>
      <c r="L1473" s="17" t="str">
        <f t="shared" ca="1" si="307"/>
        <v>G</v>
      </c>
      <c r="M1473" s="17" t="str">
        <f t="shared" ca="1" si="308"/>
        <v>C2</v>
      </c>
      <c r="N1473" s="17" t="str">
        <f t="shared" ca="1" si="309"/>
        <v>C2</v>
      </c>
    </row>
    <row r="1474" spans="1:14" s="188" customFormat="1" ht="39.950000000000003" customHeight="1" x14ac:dyDescent="0.2">
      <c r="A1474" s="73" t="s">
        <v>928</v>
      </c>
      <c r="B1474" s="71" t="s">
        <v>338</v>
      </c>
      <c r="C1474" s="60" t="s">
        <v>1662</v>
      </c>
      <c r="D1474" s="61" t="s">
        <v>701</v>
      </c>
      <c r="E1474" s="68" t="s">
        <v>182</v>
      </c>
      <c r="F1474" s="69">
        <v>35</v>
      </c>
      <c r="G1474" s="400"/>
      <c r="H1474" s="64">
        <f t="shared" ref="H1474:H1478" si="329">ROUND(G1474*F1474,2)</f>
        <v>0</v>
      </c>
      <c r="I1474" s="24" t="str">
        <f t="shared" ca="1" si="306"/>
        <v/>
      </c>
      <c r="J1474" s="15" t="str">
        <f t="shared" si="310"/>
        <v>B184rlAType 2 Concrete Curb Ramp (8-12 mm reveal ht, Monolithic)SD-229C,Dm</v>
      </c>
      <c r="K1474" s="16" t="e">
        <f>MATCH(J1474,'Pay Items'!$K$1:$K$647,0)</f>
        <v>#N/A</v>
      </c>
      <c r="L1474" s="17" t="str">
        <f t="shared" ca="1" si="307"/>
        <v>F0</v>
      </c>
      <c r="M1474" s="17" t="str">
        <f t="shared" ca="1" si="308"/>
        <v>C2</v>
      </c>
      <c r="N1474" s="17" t="str">
        <f t="shared" ca="1" si="309"/>
        <v>C2</v>
      </c>
    </row>
    <row r="1475" spans="1:14" s="188" customFormat="1" ht="30" customHeight="1" x14ac:dyDescent="0.2">
      <c r="A1475" s="135" t="s">
        <v>462</v>
      </c>
      <c r="B1475" s="366" t="s">
        <v>2201</v>
      </c>
      <c r="C1475" s="367" t="s">
        <v>350</v>
      </c>
      <c r="D1475" s="368" t="s">
        <v>2144</v>
      </c>
      <c r="E1475" s="369"/>
      <c r="F1475" s="192" t="s">
        <v>173</v>
      </c>
      <c r="G1475" s="193"/>
      <c r="H1475" s="193"/>
      <c r="I1475" s="24" t="str">
        <f t="shared" ca="1" si="306"/>
        <v>LOCKED</v>
      </c>
      <c r="J1475" s="15" t="str">
        <f t="shared" si="310"/>
        <v>B190Construction of Asphaltic Concrete OverlayCW 3410-R12, E11</v>
      </c>
      <c r="K1475" s="16" t="e">
        <f>MATCH(J1475,'Pay Items'!$K$1:$K$647,0)</f>
        <v>#N/A</v>
      </c>
      <c r="L1475" s="17" t="str">
        <f t="shared" ca="1" si="307"/>
        <v>G</v>
      </c>
      <c r="M1475" s="17" t="str">
        <f t="shared" ca="1" si="308"/>
        <v>C2</v>
      </c>
      <c r="N1475" s="17" t="str">
        <f t="shared" ca="1" si="309"/>
        <v>C2</v>
      </c>
    </row>
    <row r="1476" spans="1:14" s="188" customFormat="1" ht="30" customHeight="1" x14ac:dyDescent="0.2">
      <c r="A1476" s="135" t="s">
        <v>466</v>
      </c>
      <c r="B1476" s="370" t="s">
        <v>338</v>
      </c>
      <c r="C1476" s="367" t="s">
        <v>352</v>
      </c>
      <c r="D1476" s="368"/>
      <c r="E1476" s="369"/>
      <c r="F1476" s="192" t="s">
        <v>173</v>
      </c>
      <c r="G1476" s="193"/>
      <c r="H1476" s="193"/>
      <c r="I1476" s="24" t="str">
        <f t="shared" ca="1" si="306"/>
        <v>LOCKED</v>
      </c>
      <c r="J1476" s="15" t="str">
        <f t="shared" si="310"/>
        <v>B194Tie-ins and Approaches</v>
      </c>
      <c r="K1476" s="16">
        <f>MATCH(J1476,'Pay Items'!$K$1:$K$647,0)</f>
        <v>311</v>
      </c>
      <c r="L1476" s="17" t="str">
        <f t="shared" ca="1" si="307"/>
        <v>G</v>
      </c>
      <c r="M1476" s="17" t="str">
        <f t="shared" ca="1" si="308"/>
        <v>C2</v>
      </c>
      <c r="N1476" s="17" t="str">
        <f t="shared" ca="1" si="309"/>
        <v>C2</v>
      </c>
    </row>
    <row r="1477" spans="1:14" s="188" customFormat="1" ht="30" customHeight="1" x14ac:dyDescent="0.2">
      <c r="A1477" s="135" t="s">
        <v>1569</v>
      </c>
      <c r="B1477" s="371" t="s">
        <v>684</v>
      </c>
      <c r="C1477" s="367" t="s">
        <v>1566</v>
      </c>
      <c r="D1477" s="368"/>
      <c r="E1477" s="369" t="s">
        <v>180</v>
      </c>
      <c r="F1477" s="396">
        <v>5</v>
      </c>
      <c r="G1477" s="397"/>
      <c r="H1477" s="374">
        <f t="shared" ref="H1477" si="330">ROUND(G1477*F1477,2)</f>
        <v>0</v>
      </c>
      <c r="I1477" s="24" t="str">
        <f t="shared" ca="1" si="306"/>
        <v/>
      </c>
      <c r="J1477" s="15" t="str">
        <f t="shared" si="310"/>
        <v>B195AType MS1tonne</v>
      </c>
      <c r="K1477" s="16">
        <f>MATCH(J1477,'Pay Items'!$K$1:$K$647,0)</f>
        <v>313</v>
      </c>
      <c r="L1477" s="17" t="str">
        <f t="shared" ca="1" si="307"/>
        <v>F0</v>
      </c>
      <c r="M1477" s="17" t="str">
        <f t="shared" ca="1" si="308"/>
        <v>C2</v>
      </c>
      <c r="N1477" s="17" t="str">
        <f t="shared" ca="1" si="309"/>
        <v>C2</v>
      </c>
    </row>
    <row r="1478" spans="1:14" s="188" customFormat="1" ht="30" customHeight="1" x14ac:dyDescent="0.2">
      <c r="A1478" s="135" t="s">
        <v>857</v>
      </c>
      <c r="B1478" s="366" t="s">
        <v>2202</v>
      </c>
      <c r="C1478" s="367" t="s">
        <v>891</v>
      </c>
      <c r="D1478" s="368" t="s">
        <v>942</v>
      </c>
      <c r="E1478" s="369" t="s">
        <v>181</v>
      </c>
      <c r="F1478" s="372">
        <v>10</v>
      </c>
      <c r="G1478" s="397"/>
      <c r="H1478" s="374">
        <f t="shared" si="329"/>
        <v>0</v>
      </c>
      <c r="I1478" s="24" t="str">
        <f t="shared" ca="1" si="306"/>
        <v/>
      </c>
      <c r="J1478" s="15" t="str">
        <f t="shared" si="310"/>
        <v>B219Detectable Warning Surface TilesCW 3326-R3each</v>
      </c>
      <c r="K1478" s="16">
        <f>MATCH(J1478,'Pay Items'!$K$1:$K$647,0)</f>
        <v>331</v>
      </c>
      <c r="L1478" s="17" t="str">
        <f t="shared" ca="1" si="307"/>
        <v>F0</v>
      </c>
      <c r="M1478" s="17" t="str">
        <f t="shared" ca="1" si="308"/>
        <v>C2</v>
      </c>
      <c r="N1478" s="17" t="str">
        <f t="shared" ca="1" si="309"/>
        <v>C2</v>
      </c>
    </row>
    <row r="1479" spans="1:14" s="188" customFormat="1" ht="30" customHeight="1" x14ac:dyDescent="0.2">
      <c r="A1479" s="390"/>
      <c r="B1479" s="401"/>
      <c r="C1479" s="398" t="s">
        <v>199</v>
      </c>
      <c r="D1479" s="393"/>
      <c r="E1479" s="402"/>
      <c r="F1479" s="192" t="s">
        <v>173</v>
      </c>
      <c r="G1479" s="193"/>
      <c r="H1479" s="193"/>
      <c r="I1479" s="24" t="str">
        <f t="shared" ca="1" si="306"/>
        <v>LOCKED</v>
      </c>
      <c r="J1479" s="15" t="str">
        <f t="shared" si="310"/>
        <v>JOINT AND CRACK SEALING</v>
      </c>
      <c r="K1479" s="16">
        <f>MATCH(J1479,'Pay Items'!$K$1:$K$647,0)</f>
        <v>434</v>
      </c>
      <c r="L1479" s="17" t="str">
        <f t="shared" ca="1" si="307"/>
        <v>G</v>
      </c>
      <c r="M1479" s="17" t="str">
        <f t="shared" ca="1" si="308"/>
        <v>C2</v>
      </c>
      <c r="N1479" s="17" t="str">
        <f t="shared" ca="1" si="309"/>
        <v>C2</v>
      </c>
    </row>
    <row r="1480" spans="1:14" s="188" customFormat="1" ht="30" customHeight="1" x14ac:dyDescent="0.2">
      <c r="A1480" s="137" t="s">
        <v>533</v>
      </c>
      <c r="B1480" s="366" t="s">
        <v>2203</v>
      </c>
      <c r="C1480" s="367" t="s">
        <v>98</v>
      </c>
      <c r="D1480" s="368" t="s">
        <v>718</v>
      </c>
      <c r="E1480" s="369" t="s">
        <v>182</v>
      </c>
      <c r="F1480" s="372">
        <v>60</v>
      </c>
      <c r="G1480" s="397"/>
      <c r="H1480" s="374">
        <f>ROUND(G1480*F1480,2)</f>
        <v>0</v>
      </c>
      <c r="I1480" s="24" t="str">
        <f t="shared" ca="1" si="306"/>
        <v/>
      </c>
      <c r="J1480" s="15" t="str">
        <f t="shared" si="310"/>
        <v>D006Reflective Crack MaintenanceCW 3250-R7m</v>
      </c>
      <c r="K1480" s="16">
        <f>MATCH(J1480,'Pay Items'!$K$1:$K$647,0)</f>
        <v>440</v>
      </c>
      <c r="L1480" s="17" t="str">
        <f t="shared" ca="1" si="307"/>
        <v>F0</v>
      </c>
      <c r="M1480" s="17" t="str">
        <f t="shared" ca="1" si="308"/>
        <v>C2</v>
      </c>
      <c r="N1480" s="17" t="str">
        <f t="shared" ca="1" si="309"/>
        <v>C2</v>
      </c>
    </row>
    <row r="1481" spans="1:14" s="188" customFormat="1" ht="30" customHeight="1" x14ac:dyDescent="0.2">
      <c r="A1481" s="390"/>
      <c r="B1481" s="403"/>
      <c r="C1481" s="398" t="s">
        <v>201</v>
      </c>
      <c r="D1481" s="393"/>
      <c r="E1481" s="402"/>
      <c r="F1481" s="192" t="s">
        <v>173</v>
      </c>
      <c r="G1481" s="193"/>
      <c r="H1481" s="193"/>
      <c r="I1481" s="24" t="str">
        <f t="shared" ca="1" si="306"/>
        <v>LOCKED</v>
      </c>
      <c r="J1481" s="15" t="str">
        <f t="shared" si="310"/>
        <v>ADJUSTMENTS</v>
      </c>
      <c r="K1481" s="16">
        <f>MATCH(J1481,'Pay Items'!$K$1:$K$647,0)</f>
        <v>587</v>
      </c>
      <c r="L1481" s="17" t="str">
        <f t="shared" ca="1" si="307"/>
        <v>G</v>
      </c>
      <c r="M1481" s="17" t="str">
        <f t="shared" ca="1" si="308"/>
        <v>C2</v>
      </c>
      <c r="N1481" s="17" t="str">
        <f t="shared" ca="1" si="309"/>
        <v>C2</v>
      </c>
    </row>
    <row r="1482" spans="1:14" s="188" customFormat="1" ht="39.950000000000003" customHeight="1" x14ac:dyDescent="0.2">
      <c r="A1482" s="137" t="s">
        <v>230</v>
      </c>
      <c r="B1482" s="366" t="s">
        <v>2204</v>
      </c>
      <c r="C1482" s="217" t="s">
        <v>1042</v>
      </c>
      <c r="D1482" s="216" t="s">
        <v>1041</v>
      </c>
      <c r="E1482" s="369" t="s">
        <v>181</v>
      </c>
      <c r="F1482" s="372">
        <v>1</v>
      </c>
      <c r="G1482" s="397"/>
      <c r="H1482" s="374">
        <f>ROUND(G1482*F1482,2)</f>
        <v>0</v>
      </c>
      <c r="I1482" s="24" t="str">
        <f t="shared" ca="1" si="306"/>
        <v/>
      </c>
      <c r="J1482" s="15" t="str">
        <f t="shared" si="310"/>
        <v>F001Adjustment of Manholes/Catch Basins FramesCW 3210-R8each</v>
      </c>
      <c r="K1482" s="16">
        <f>MATCH(J1482,'Pay Items'!$K$1:$K$647,0)</f>
        <v>588</v>
      </c>
      <c r="L1482" s="17" t="str">
        <f t="shared" ca="1" si="307"/>
        <v>F0</v>
      </c>
      <c r="M1482" s="17" t="str">
        <f t="shared" ca="1" si="308"/>
        <v>C2</v>
      </c>
      <c r="N1482" s="17" t="str">
        <f t="shared" ca="1" si="309"/>
        <v>C2</v>
      </c>
    </row>
    <row r="1483" spans="1:14" s="188" customFormat="1" ht="30" customHeight="1" x14ac:dyDescent="0.2">
      <c r="A1483" s="137" t="s">
        <v>237</v>
      </c>
      <c r="B1483" s="366" t="s">
        <v>2205</v>
      </c>
      <c r="C1483" s="367" t="s">
        <v>585</v>
      </c>
      <c r="D1483" s="216" t="s">
        <v>1041</v>
      </c>
      <c r="E1483" s="369" t="s">
        <v>181</v>
      </c>
      <c r="F1483" s="372">
        <v>1</v>
      </c>
      <c r="G1483" s="397"/>
      <c r="H1483" s="374">
        <f t="shared" ref="H1483:H1484" si="331">ROUND(G1483*F1483,2)</f>
        <v>0</v>
      </c>
      <c r="I1483" s="24" t="str">
        <f t="shared" ca="1" si="306"/>
        <v/>
      </c>
      <c r="J1483" s="15" t="str">
        <f t="shared" si="310"/>
        <v>F009Adjustment of Valve BoxesCW 3210-R8each</v>
      </c>
      <c r="K1483" s="16">
        <f>MATCH(J1483,'Pay Items'!$K$1:$K$647,0)</f>
        <v>598</v>
      </c>
      <c r="L1483" s="17" t="str">
        <f t="shared" ca="1" si="307"/>
        <v>F0</v>
      </c>
      <c r="M1483" s="17" t="str">
        <f t="shared" ca="1" si="308"/>
        <v>C2</v>
      </c>
      <c r="N1483" s="17" t="str">
        <f t="shared" ca="1" si="309"/>
        <v>C2</v>
      </c>
    </row>
    <row r="1484" spans="1:14" s="188" customFormat="1" ht="30" customHeight="1" x14ac:dyDescent="0.2">
      <c r="A1484" s="137" t="s">
        <v>238</v>
      </c>
      <c r="B1484" s="366" t="s">
        <v>2206</v>
      </c>
      <c r="C1484" s="367" t="s">
        <v>586</v>
      </c>
      <c r="D1484" s="216" t="s">
        <v>1041</v>
      </c>
      <c r="E1484" s="369" t="s">
        <v>181</v>
      </c>
      <c r="F1484" s="372">
        <v>1</v>
      </c>
      <c r="G1484" s="397"/>
      <c r="H1484" s="374">
        <f t="shared" si="331"/>
        <v>0</v>
      </c>
      <c r="I1484" s="24" t="str">
        <f t="shared" ca="1" si="306"/>
        <v/>
      </c>
      <c r="J1484" s="15" t="str">
        <f t="shared" si="310"/>
        <v>F011Adjustment of Curb Stop BoxesCW 3210-R8each</v>
      </c>
      <c r="K1484" s="16">
        <f>MATCH(J1484,'Pay Items'!$K$1:$K$647,0)</f>
        <v>600</v>
      </c>
      <c r="L1484" s="17" t="str">
        <f t="shared" ca="1" si="307"/>
        <v>F0</v>
      </c>
      <c r="M1484" s="17" t="str">
        <f t="shared" ca="1" si="308"/>
        <v>C2</v>
      </c>
      <c r="N1484" s="17" t="str">
        <f t="shared" ca="1" si="309"/>
        <v>C2</v>
      </c>
    </row>
    <row r="1485" spans="1:14" s="188" customFormat="1" ht="30" customHeight="1" x14ac:dyDescent="0.2">
      <c r="A1485" s="390"/>
      <c r="B1485" s="391"/>
      <c r="C1485" s="398" t="s">
        <v>202</v>
      </c>
      <c r="D1485" s="393"/>
      <c r="E1485" s="399"/>
      <c r="F1485" s="192" t="s">
        <v>173</v>
      </c>
      <c r="G1485" s="193"/>
      <c r="H1485" s="193"/>
      <c r="I1485" s="24" t="str">
        <f t="shared" ca="1" si="306"/>
        <v>LOCKED</v>
      </c>
      <c r="J1485" s="15" t="str">
        <f t="shared" si="310"/>
        <v>LANDSCAPING</v>
      </c>
      <c r="K1485" s="16">
        <f>MATCH(J1485,'Pay Items'!$K$1:$K$647,0)</f>
        <v>616</v>
      </c>
      <c r="L1485" s="17" t="str">
        <f t="shared" ca="1" si="307"/>
        <v>G</v>
      </c>
      <c r="M1485" s="17" t="str">
        <f t="shared" ca="1" si="308"/>
        <v>C2</v>
      </c>
      <c r="N1485" s="17" t="str">
        <f t="shared" ca="1" si="309"/>
        <v>C2</v>
      </c>
    </row>
    <row r="1486" spans="1:14" s="188" customFormat="1" ht="30" customHeight="1" x14ac:dyDescent="0.2">
      <c r="A1486" s="135" t="s">
        <v>242</v>
      </c>
      <c r="B1486" s="366" t="s">
        <v>2207</v>
      </c>
      <c r="C1486" s="367" t="s">
        <v>147</v>
      </c>
      <c r="D1486" s="368" t="s">
        <v>1513</v>
      </c>
      <c r="E1486" s="369"/>
      <c r="F1486" s="192" t="s">
        <v>173</v>
      </c>
      <c r="G1486" s="193"/>
      <c r="H1486" s="193"/>
      <c r="I1486" s="24" t="str">
        <f t="shared" ca="1" si="306"/>
        <v>LOCKED</v>
      </c>
      <c r="J1486" s="15" t="str">
        <f t="shared" si="310"/>
        <v>G001SoddingCW 3510-R10</v>
      </c>
      <c r="K1486" s="16">
        <f>MATCH(J1486,'Pay Items'!$K$1:$K$647,0)</f>
        <v>617</v>
      </c>
      <c r="L1486" s="17" t="str">
        <f t="shared" ca="1" si="307"/>
        <v>G</v>
      </c>
      <c r="M1486" s="17" t="str">
        <f t="shared" ca="1" si="308"/>
        <v>C2</v>
      </c>
      <c r="N1486" s="17" t="str">
        <f t="shared" ca="1" si="309"/>
        <v>C2</v>
      </c>
    </row>
    <row r="1487" spans="1:14" s="188" customFormat="1" ht="30" customHeight="1" x14ac:dyDescent="0.2">
      <c r="A1487" s="135" t="s">
        <v>243</v>
      </c>
      <c r="B1487" s="370" t="s">
        <v>338</v>
      </c>
      <c r="C1487" s="367" t="s">
        <v>867</v>
      </c>
      <c r="D1487" s="368"/>
      <c r="E1487" s="369" t="s">
        <v>178</v>
      </c>
      <c r="F1487" s="396">
        <v>50</v>
      </c>
      <c r="G1487" s="397"/>
      <c r="H1487" s="374">
        <f>ROUND(G1487*F1487,2)</f>
        <v>0</v>
      </c>
      <c r="I1487" s="24" t="str">
        <f t="shared" ca="1" si="306"/>
        <v/>
      </c>
      <c r="J1487" s="15" t="str">
        <f t="shared" si="310"/>
        <v>G002width &lt; 600 mmm²</v>
      </c>
      <c r="K1487" s="16">
        <f>MATCH(J1487,'Pay Items'!$K$1:$K$647,0)</f>
        <v>618</v>
      </c>
      <c r="L1487" s="17" t="str">
        <f t="shared" ca="1" si="307"/>
        <v>F0</v>
      </c>
      <c r="M1487" s="17" t="str">
        <f t="shared" ca="1" si="308"/>
        <v>C2</v>
      </c>
      <c r="N1487" s="17" t="str">
        <f t="shared" ca="1" si="309"/>
        <v>C2</v>
      </c>
    </row>
    <row r="1488" spans="1:14" s="188" customFormat="1" ht="30" customHeight="1" x14ac:dyDescent="0.2">
      <c r="A1488" s="135" t="s">
        <v>244</v>
      </c>
      <c r="B1488" s="370" t="s">
        <v>339</v>
      </c>
      <c r="C1488" s="367" t="s">
        <v>868</v>
      </c>
      <c r="D1488" s="368"/>
      <c r="E1488" s="369" t="s">
        <v>178</v>
      </c>
      <c r="F1488" s="396">
        <v>650</v>
      </c>
      <c r="G1488" s="397"/>
      <c r="H1488" s="374">
        <f>ROUND(G1488*F1488,2)</f>
        <v>0</v>
      </c>
      <c r="I1488" s="24" t="str">
        <f t="shared" ca="1" si="306"/>
        <v/>
      </c>
      <c r="J1488" s="15" t="str">
        <f t="shared" si="310"/>
        <v>G003width &gt; or = 600 mmm²</v>
      </c>
      <c r="K1488" s="16">
        <f>MATCH(J1488,'Pay Items'!$K$1:$K$647,0)</f>
        <v>619</v>
      </c>
      <c r="L1488" s="17" t="str">
        <f t="shared" ca="1" si="307"/>
        <v>F0</v>
      </c>
      <c r="M1488" s="17" t="str">
        <f t="shared" ca="1" si="308"/>
        <v>C2</v>
      </c>
      <c r="N1488" s="17" t="str">
        <f t="shared" ca="1" si="309"/>
        <v>C2</v>
      </c>
    </row>
    <row r="1489" spans="1:14" s="188" customFormat="1" ht="39.950000000000003" customHeight="1" x14ac:dyDescent="0.2">
      <c r="A1489" s="385"/>
      <c r="B1489" s="386"/>
      <c r="C1489" s="388" t="s">
        <v>2208</v>
      </c>
      <c r="D1489" s="414"/>
      <c r="E1489" s="389"/>
      <c r="F1489" s="192" t="s">
        <v>173</v>
      </c>
      <c r="G1489" s="193"/>
      <c r="H1489" s="193"/>
      <c r="I1489" s="24" t="str">
        <f t="shared" ca="1" si="306"/>
        <v>LOCKED</v>
      </c>
      <c r="J1489" s="15" t="str">
        <f t="shared" si="310"/>
        <v>SAVOY CRESCENT TO ALLEY NORTH OF SPEYSIDE AVENUE</v>
      </c>
      <c r="K1489" s="16" t="e">
        <f>MATCH(J1489,'Pay Items'!$K$1:$K$647,0)</f>
        <v>#N/A</v>
      </c>
      <c r="L1489" s="17" t="str">
        <f t="shared" ca="1" si="307"/>
        <v>G</v>
      </c>
      <c r="M1489" s="17" t="str">
        <f t="shared" ca="1" si="308"/>
        <v>C2</v>
      </c>
      <c r="N1489" s="17" t="str">
        <f t="shared" ca="1" si="309"/>
        <v>C2</v>
      </c>
    </row>
    <row r="1490" spans="1:14" s="188" customFormat="1" ht="30" customHeight="1" x14ac:dyDescent="0.2">
      <c r="A1490" s="390"/>
      <c r="B1490" s="391"/>
      <c r="C1490" s="392" t="s">
        <v>196</v>
      </c>
      <c r="D1490" s="393"/>
      <c r="E1490" s="394" t="s">
        <v>173</v>
      </c>
      <c r="F1490" s="192" t="s">
        <v>173</v>
      </c>
      <c r="G1490" s="193"/>
      <c r="H1490" s="193"/>
      <c r="I1490" s="24" t="str">
        <f t="shared" ca="1" si="306"/>
        <v>LOCKED</v>
      </c>
      <c r="J1490" s="15" t="str">
        <f t="shared" si="310"/>
        <v>EARTH AND BASE WORKS</v>
      </c>
      <c r="K1490" s="16">
        <f>MATCH(J1490,'Pay Items'!$K$1:$K$647,0)</f>
        <v>3</v>
      </c>
      <c r="L1490" s="17" t="str">
        <f t="shared" ca="1" si="307"/>
        <v>G</v>
      </c>
      <c r="M1490" s="17" t="str">
        <f t="shared" ca="1" si="308"/>
        <v>C2</v>
      </c>
      <c r="N1490" s="17" t="str">
        <f t="shared" ca="1" si="309"/>
        <v>C2</v>
      </c>
    </row>
    <row r="1491" spans="1:14" s="188" customFormat="1" ht="30" customHeight="1" x14ac:dyDescent="0.2">
      <c r="A1491" s="137" t="s">
        <v>252</v>
      </c>
      <c r="B1491" s="366" t="s">
        <v>2209</v>
      </c>
      <c r="C1491" s="367" t="s">
        <v>108</v>
      </c>
      <c r="D1491" s="368" t="s">
        <v>1273</v>
      </c>
      <c r="E1491" s="369" t="s">
        <v>178</v>
      </c>
      <c r="F1491" s="396">
        <v>150</v>
      </c>
      <c r="G1491" s="397"/>
      <c r="H1491" s="374">
        <f t="shared" ref="H1491" si="332">ROUND(G1491*F1491,2)</f>
        <v>0</v>
      </c>
      <c r="I1491" s="24" t="str">
        <f t="shared" ca="1" si="306"/>
        <v/>
      </c>
      <c r="J1491" s="15" t="str">
        <f t="shared" si="310"/>
        <v>A012Grading of BoulevardsCW 3110-R22m²</v>
      </c>
      <c r="K1491" s="16">
        <f>MATCH(J1491,'Pay Items'!$K$1:$K$647,0)</f>
        <v>37</v>
      </c>
      <c r="L1491" s="17" t="str">
        <f t="shared" ca="1" si="307"/>
        <v>F0</v>
      </c>
      <c r="M1491" s="17" t="str">
        <f t="shared" ca="1" si="308"/>
        <v>C2</v>
      </c>
      <c r="N1491" s="17" t="str">
        <f t="shared" ca="1" si="309"/>
        <v>C2</v>
      </c>
    </row>
    <row r="1492" spans="1:14" s="188" customFormat="1" ht="30" customHeight="1" x14ac:dyDescent="0.2">
      <c r="A1492" s="390"/>
      <c r="B1492" s="391"/>
      <c r="C1492" s="398" t="s">
        <v>1612</v>
      </c>
      <c r="D1492" s="393"/>
      <c r="E1492" s="399"/>
      <c r="F1492" s="192" t="s">
        <v>173</v>
      </c>
      <c r="G1492" s="193"/>
      <c r="H1492" s="193"/>
      <c r="I1492" s="24" t="str">
        <f t="shared" ca="1" si="306"/>
        <v>LOCKED</v>
      </c>
      <c r="J1492" s="15" t="str">
        <f t="shared" si="310"/>
        <v>ROADWORKS - REMOVALS/RENEWALS</v>
      </c>
      <c r="K1492" s="16" t="e">
        <f>MATCH(J1492,'Pay Items'!$K$1:$K$647,0)</f>
        <v>#N/A</v>
      </c>
      <c r="L1492" s="17" t="str">
        <f t="shared" ca="1" si="307"/>
        <v>G</v>
      </c>
      <c r="M1492" s="17" t="str">
        <f t="shared" ca="1" si="308"/>
        <v>C2</v>
      </c>
      <c r="N1492" s="17" t="str">
        <f t="shared" ca="1" si="309"/>
        <v>C2</v>
      </c>
    </row>
    <row r="1493" spans="1:14" s="188" customFormat="1" ht="30" customHeight="1" x14ac:dyDescent="0.2">
      <c r="A1493" s="135" t="s">
        <v>263</v>
      </c>
      <c r="B1493" s="366" t="s">
        <v>2210</v>
      </c>
      <c r="C1493" s="367" t="s">
        <v>448</v>
      </c>
      <c r="D1493" s="368" t="s">
        <v>2141</v>
      </c>
      <c r="E1493" s="369"/>
      <c r="F1493" s="192" t="s">
        <v>173</v>
      </c>
      <c r="G1493" s="193"/>
      <c r="H1493" s="193"/>
      <c r="I1493" s="24" t="str">
        <f t="shared" ca="1" si="306"/>
        <v>LOCKED</v>
      </c>
      <c r="J1493" s="15" t="str">
        <f t="shared" si="310"/>
        <v>B004Slab ReplacementCW 3230-R8, E10, E15</v>
      </c>
      <c r="K1493" s="16" t="e">
        <f>MATCH(J1493,'Pay Items'!$K$1:$K$647,0)</f>
        <v>#N/A</v>
      </c>
      <c r="L1493" s="17" t="str">
        <f t="shared" ca="1" si="307"/>
        <v>G</v>
      </c>
      <c r="M1493" s="17" t="str">
        <f t="shared" ca="1" si="308"/>
        <v>C2</v>
      </c>
      <c r="N1493" s="17" t="str">
        <f t="shared" ca="1" si="309"/>
        <v>C2</v>
      </c>
    </row>
    <row r="1494" spans="1:14" s="188" customFormat="1" ht="39.950000000000003" customHeight="1" x14ac:dyDescent="0.2">
      <c r="A1494" s="135" t="s">
        <v>270</v>
      </c>
      <c r="B1494" s="370" t="s">
        <v>338</v>
      </c>
      <c r="C1494" s="367" t="s">
        <v>1613</v>
      </c>
      <c r="D1494" s="368" t="s">
        <v>173</v>
      </c>
      <c r="E1494" s="369" t="s">
        <v>178</v>
      </c>
      <c r="F1494" s="396">
        <v>40</v>
      </c>
      <c r="G1494" s="397"/>
      <c r="H1494" s="374">
        <f>ROUND(G1494*F1494,2)</f>
        <v>0</v>
      </c>
      <c r="I1494" s="24" t="str">
        <f t="shared" ca="1" si="306"/>
        <v/>
      </c>
      <c r="J1494" s="15" t="str">
        <f t="shared" si="310"/>
        <v>B014150 mm Type 2 Concrete Pavement (Reinforced)m²</v>
      </c>
      <c r="K1494" s="16" t="e">
        <f>MATCH(J1494,'Pay Items'!$K$1:$K$647,0)</f>
        <v>#N/A</v>
      </c>
      <c r="L1494" s="17" t="str">
        <f t="shared" ca="1" si="307"/>
        <v>F0</v>
      </c>
      <c r="M1494" s="17" t="str">
        <f t="shared" ca="1" si="308"/>
        <v>C2</v>
      </c>
      <c r="N1494" s="17" t="str">
        <f t="shared" ca="1" si="309"/>
        <v>C2</v>
      </c>
    </row>
    <row r="1495" spans="1:14" s="188" customFormat="1" ht="30" customHeight="1" x14ac:dyDescent="0.2">
      <c r="A1495" s="135" t="s">
        <v>289</v>
      </c>
      <c r="B1495" s="366" t="s">
        <v>2211</v>
      </c>
      <c r="C1495" s="367" t="s">
        <v>161</v>
      </c>
      <c r="D1495" s="368" t="s">
        <v>903</v>
      </c>
      <c r="E1495" s="369"/>
      <c r="F1495" s="192" t="s">
        <v>173</v>
      </c>
      <c r="G1495" s="193"/>
      <c r="H1495" s="193"/>
      <c r="I1495" s="24" t="str">
        <f t="shared" ca="1" si="306"/>
        <v>LOCKED</v>
      </c>
      <c r="J1495" s="15" t="str">
        <f t="shared" si="310"/>
        <v>B094Drilled DowelsCW 3230-R8</v>
      </c>
      <c r="K1495" s="16">
        <f>MATCH(J1495,'Pay Items'!$K$1:$K$647,0)</f>
        <v>152</v>
      </c>
      <c r="L1495" s="17" t="str">
        <f t="shared" ca="1" si="307"/>
        <v>G</v>
      </c>
      <c r="M1495" s="17" t="str">
        <f t="shared" ca="1" si="308"/>
        <v>C2</v>
      </c>
      <c r="N1495" s="17" t="str">
        <f t="shared" ca="1" si="309"/>
        <v>C2</v>
      </c>
    </row>
    <row r="1496" spans="1:14" s="188" customFormat="1" ht="30" customHeight="1" x14ac:dyDescent="0.2">
      <c r="A1496" s="135" t="s">
        <v>290</v>
      </c>
      <c r="B1496" s="370" t="s">
        <v>338</v>
      </c>
      <c r="C1496" s="367" t="s">
        <v>189</v>
      </c>
      <c r="D1496" s="368" t="s">
        <v>173</v>
      </c>
      <c r="E1496" s="369" t="s">
        <v>181</v>
      </c>
      <c r="F1496" s="396">
        <v>20</v>
      </c>
      <c r="G1496" s="397"/>
      <c r="H1496" s="374">
        <f>ROUND(G1496*F1496,2)</f>
        <v>0</v>
      </c>
      <c r="I1496" s="24" t="str">
        <f t="shared" ca="1" si="306"/>
        <v/>
      </c>
      <c r="J1496" s="15" t="str">
        <f t="shared" si="310"/>
        <v>B09519.1 mm Diametereach</v>
      </c>
      <c r="K1496" s="16">
        <f>MATCH(J1496,'Pay Items'!$K$1:$K$647,0)</f>
        <v>153</v>
      </c>
      <c r="L1496" s="17" t="str">
        <f t="shared" ca="1" si="307"/>
        <v>F0</v>
      </c>
      <c r="M1496" s="17" t="str">
        <f t="shared" ca="1" si="308"/>
        <v>C2</v>
      </c>
      <c r="N1496" s="17" t="str">
        <f t="shared" ca="1" si="309"/>
        <v>C2</v>
      </c>
    </row>
    <row r="1497" spans="1:14" s="188" customFormat="1" ht="30" customHeight="1" x14ac:dyDescent="0.2">
      <c r="A1497" s="135" t="s">
        <v>292</v>
      </c>
      <c r="B1497" s="366" t="s">
        <v>2212</v>
      </c>
      <c r="C1497" s="367" t="s">
        <v>162</v>
      </c>
      <c r="D1497" s="368" t="s">
        <v>903</v>
      </c>
      <c r="E1497" s="369"/>
      <c r="F1497" s="192" t="s">
        <v>173</v>
      </c>
      <c r="G1497" s="193"/>
      <c r="H1497" s="193"/>
      <c r="I1497" s="24" t="str">
        <f t="shared" ca="1" si="306"/>
        <v>LOCKED</v>
      </c>
      <c r="J1497" s="15" t="str">
        <f t="shared" si="310"/>
        <v>B097Drilled Tie BarsCW 3230-R8</v>
      </c>
      <c r="K1497" s="16">
        <f>MATCH(J1497,'Pay Items'!$K$1:$K$647,0)</f>
        <v>155</v>
      </c>
      <c r="L1497" s="17" t="str">
        <f t="shared" ca="1" si="307"/>
        <v>G</v>
      </c>
      <c r="M1497" s="17" t="str">
        <f t="shared" ca="1" si="308"/>
        <v>C2</v>
      </c>
      <c r="N1497" s="17" t="str">
        <f t="shared" ca="1" si="309"/>
        <v>C2</v>
      </c>
    </row>
    <row r="1498" spans="1:14" s="188" customFormat="1" ht="30" customHeight="1" x14ac:dyDescent="0.2">
      <c r="A1498" s="135" t="s">
        <v>293</v>
      </c>
      <c r="B1498" s="370" t="s">
        <v>338</v>
      </c>
      <c r="C1498" s="367" t="s">
        <v>187</v>
      </c>
      <c r="D1498" s="368" t="s">
        <v>173</v>
      </c>
      <c r="E1498" s="369" t="s">
        <v>181</v>
      </c>
      <c r="F1498" s="396">
        <v>25</v>
      </c>
      <c r="G1498" s="397"/>
      <c r="H1498" s="374">
        <f>ROUND(G1498*F1498,2)</f>
        <v>0</v>
      </c>
      <c r="I1498" s="24" t="str">
        <f t="shared" ca="1" si="306"/>
        <v/>
      </c>
      <c r="J1498" s="15" t="str">
        <f t="shared" si="310"/>
        <v>B09820 M Deformed Tie Bareach</v>
      </c>
      <c r="K1498" s="16">
        <f>MATCH(J1498,'Pay Items'!$K$1:$K$647,0)</f>
        <v>157</v>
      </c>
      <c r="L1498" s="17" t="str">
        <f t="shared" ca="1" si="307"/>
        <v>F0</v>
      </c>
      <c r="M1498" s="17" t="str">
        <f t="shared" ca="1" si="308"/>
        <v>C2</v>
      </c>
      <c r="N1498" s="17" t="str">
        <f t="shared" ca="1" si="309"/>
        <v>C2</v>
      </c>
    </row>
    <row r="1499" spans="1:14" s="188" customFormat="1" ht="30" customHeight="1" x14ac:dyDescent="0.2">
      <c r="A1499" s="135" t="s">
        <v>787</v>
      </c>
      <c r="B1499" s="366" t="s">
        <v>2213</v>
      </c>
      <c r="C1499" s="367" t="s">
        <v>323</v>
      </c>
      <c r="D1499" s="368" t="s">
        <v>1309</v>
      </c>
      <c r="E1499" s="369"/>
      <c r="F1499" s="192" t="s">
        <v>173</v>
      </c>
      <c r="G1499" s="193"/>
      <c r="H1499" s="193"/>
      <c r="I1499" s="24" t="str">
        <f t="shared" ca="1" si="306"/>
        <v>LOCKED</v>
      </c>
      <c r="J1499" s="15" t="str">
        <f t="shared" si="310"/>
        <v>B114rlMiscellaneous Concrete Slab RenewalCW 3235-R9</v>
      </c>
      <c r="K1499" s="16">
        <f>MATCH(J1499,'Pay Items'!$K$1:$K$647,0)</f>
        <v>180</v>
      </c>
      <c r="L1499" s="17" t="str">
        <f t="shared" ca="1" si="307"/>
        <v>G</v>
      </c>
      <c r="M1499" s="17" t="str">
        <f t="shared" ca="1" si="308"/>
        <v>C2</v>
      </c>
      <c r="N1499" s="17" t="str">
        <f t="shared" ca="1" si="309"/>
        <v>C2</v>
      </c>
    </row>
    <row r="1500" spans="1:14" s="188" customFormat="1" ht="30" customHeight="1" x14ac:dyDescent="0.2">
      <c r="A1500" s="135" t="s">
        <v>791</v>
      </c>
      <c r="B1500" s="370" t="s">
        <v>338</v>
      </c>
      <c r="C1500" s="367" t="s">
        <v>1656</v>
      </c>
      <c r="D1500" s="368" t="s">
        <v>2147</v>
      </c>
      <c r="E1500" s="369"/>
      <c r="F1500" s="192" t="s">
        <v>173</v>
      </c>
      <c r="G1500" s="193"/>
      <c r="H1500" s="193"/>
      <c r="I1500" s="24" t="str">
        <f t="shared" ca="1" si="306"/>
        <v>LOCKED</v>
      </c>
      <c r="J1500" s="15" t="str">
        <f t="shared" si="310"/>
        <v>B118rl100 mm Type 5 Concrete SidewalkSD-228A, E16</v>
      </c>
      <c r="K1500" s="16" t="e">
        <f>MATCH(J1500,'Pay Items'!$K$1:$K$647,0)</f>
        <v>#N/A</v>
      </c>
      <c r="L1500" s="17" t="str">
        <f t="shared" ca="1" si="307"/>
        <v>G</v>
      </c>
      <c r="M1500" s="17" t="str">
        <f t="shared" ca="1" si="308"/>
        <v>C2</v>
      </c>
      <c r="N1500" s="17" t="str">
        <f t="shared" ca="1" si="309"/>
        <v>C2</v>
      </c>
    </row>
    <row r="1501" spans="1:14" s="188" customFormat="1" ht="30" customHeight="1" x14ac:dyDescent="0.2">
      <c r="A1501" s="135" t="s">
        <v>794</v>
      </c>
      <c r="B1501" s="371" t="s">
        <v>684</v>
      </c>
      <c r="C1501" s="367" t="s">
        <v>689</v>
      </c>
      <c r="D1501" s="368" t="s">
        <v>173</v>
      </c>
      <c r="E1501" s="369" t="s">
        <v>178</v>
      </c>
      <c r="F1501" s="396">
        <v>90</v>
      </c>
      <c r="G1501" s="397"/>
      <c r="H1501" s="374">
        <f>ROUND(G1501*F1501,2)</f>
        <v>0</v>
      </c>
      <c r="I1501" s="24" t="str">
        <f t="shared" ca="1" si="306"/>
        <v/>
      </c>
      <c r="J1501" s="15" t="str">
        <f t="shared" si="310"/>
        <v>B121rlGreater than 20 sq.m.m²</v>
      </c>
      <c r="K1501" s="16">
        <f>MATCH(J1501,'Pay Items'!$K$1:$K$647,0)</f>
        <v>187</v>
      </c>
      <c r="L1501" s="17" t="str">
        <f t="shared" ca="1" si="307"/>
        <v>F0</v>
      </c>
      <c r="M1501" s="17" t="str">
        <f t="shared" ca="1" si="308"/>
        <v>C2</v>
      </c>
      <c r="N1501" s="17" t="str">
        <f t="shared" ca="1" si="309"/>
        <v>C2</v>
      </c>
    </row>
    <row r="1502" spans="1:14" s="188" customFormat="1" ht="30" customHeight="1" x14ac:dyDescent="0.2">
      <c r="A1502" s="73" t="s">
        <v>826</v>
      </c>
      <c r="B1502" s="59" t="s">
        <v>2214</v>
      </c>
      <c r="C1502" s="60" t="s">
        <v>157</v>
      </c>
      <c r="D1502" s="61" t="s">
        <v>1364</v>
      </c>
      <c r="E1502" s="68"/>
      <c r="F1502" s="192" t="s">
        <v>173</v>
      </c>
      <c r="G1502" s="193"/>
      <c r="H1502" s="193"/>
      <c r="I1502" s="24" t="str">
        <f t="shared" ca="1" si="306"/>
        <v>LOCKED</v>
      </c>
      <c r="J1502" s="15" t="str">
        <f t="shared" si="310"/>
        <v>B154rlConcrete Curb RenewalCW 3240-R10</v>
      </c>
      <c r="K1502" s="16">
        <f>MATCH(J1502,'Pay Items'!$K$1:$K$647,0)</f>
        <v>248</v>
      </c>
      <c r="L1502" s="17" t="str">
        <f t="shared" ca="1" si="307"/>
        <v>G</v>
      </c>
      <c r="M1502" s="17" t="str">
        <f t="shared" ca="1" si="308"/>
        <v>C2</v>
      </c>
      <c r="N1502" s="17" t="str">
        <f t="shared" ca="1" si="309"/>
        <v>C2</v>
      </c>
    </row>
    <row r="1503" spans="1:14" s="188" customFormat="1" ht="39.950000000000003" customHeight="1" x14ac:dyDescent="0.2">
      <c r="A1503" s="135" t="s">
        <v>1143</v>
      </c>
      <c r="B1503" s="370" t="s">
        <v>338</v>
      </c>
      <c r="C1503" s="367" t="s">
        <v>1765</v>
      </c>
      <c r="D1503" s="368" t="s">
        <v>2149</v>
      </c>
      <c r="E1503" s="369"/>
      <c r="F1503" s="192" t="s">
        <v>173</v>
      </c>
      <c r="G1503" s="193"/>
      <c r="H1503" s="193"/>
      <c r="I1503" s="24" t="str">
        <f t="shared" ca="1" si="306"/>
        <v>LOCKED</v>
      </c>
      <c r="J1503" s="15" t="str">
        <f t="shared" si="310"/>
        <v>B155rlAType 2 Concrete Barrier (150 mm reveal ht, Dowelled)SD-205,SD-206A, E15</v>
      </c>
      <c r="K1503" s="16" t="e">
        <f>MATCH(J1503,'Pay Items'!$K$1:$K$647,0)</f>
        <v>#N/A</v>
      </c>
      <c r="L1503" s="17" t="str">
        <f t="shared" ca="1" si="307"/>
        <v>G</v>
      </c>
      <c r="M1503" s="17" t="str">
        <f t="shared" ca="1" si="308"/>
        <v>C2</v>
      </c>
      <c r="N1503" s="17" t="str">
        <f t="shared" ca="1" si="309"/>
        <v>C2</v>
      </c>
    </row>
    <row r="1504" spans="1:14" s="188" customFormat="1" ht="30" customHeight="1" x14ac:dyDescent="0.2">
      <c r="A1504" s="135" t="s">
        <v>2124</v>
      </c>
      <c r="B1504" s="371" t="s">
        <v>684</v>
      </c>
      <c r="C1504" s="367" t="s">
        <v>697</v>
      </c>
      <c r="D1504" s="368"/>
      <c r="E1504" s="404" t="s">
        <v>182</v>
      </c>
      <c r="F1504" s="405">
        <v>5</v>
      </c>
      <c r="G1504" s="397"/>
      <c r="H1504" s="406">
        <f>ROUND(G1504*F1504,2)</f>
        <v>0</v>
      </c>
      <c r="I1504" s="24" t="str">
        <f t="shared" ca="1" si="306"/>
        <v/>
      </c>
      <c r="J1504" s="15" t="str">
        <f t="shared" si="310"/>
        <v>B155rlA23 m to 30 mm</v>
      </c>
      <c r="K1504" s="16" t="e">
        <f>MATCH(J1504,'Pay Items'!$K$1:$K$647,0)</f>
        <v>#N/A</v>
      </c>
      <c r="L1504" s="17" t="str">
        <f t="shared" ca="1" si="307"/>
        <v>F0</v>
      </c>
      <c r="M1504" s="17" t="str">
        <f t="shared" ca="1" si="308"/>
        <v>C2</v>
      </c>
      <c r="N1504" s="17" t="str">
        <f t="shared" ca="1" si="309"/>
        <v>C2</v>
      </c>
    </row>
    <row r="1505" spans="1:14" s="188" customFormat="1" ht="39.950000000000003" customHeight="1" x14ac:dyDescent="0.2">
      <c r="A1505" s="73" t="s">
        <v>928</v>
      </c>
      <c r="B1505" s="71" t="s">
        <v>339</v>
      </c>
      <c r="C1505" s="60" t="s">
        <v>1662</v>
      </c>
      <c r="D1505" s="61" t="s">
        <v>701</v>
      </c>
      <c r="E1505" s="68" t="s">
        <v>182</v>
      </c>
      <c r="F1505" s="69">
        <v>5</v>
      </c>
      <c r="G1505" s="400"/>
      <c r="H1505" s="64">
        <f t="shared" ref="H1505" si="333">ROUND(G1505*F1505,2)</f>
        <v>0</v>
      </c>
      <c r="I1505" s="24" t="str">
        <f t="shared" ca="1" si="306"/>
        <v/>
      </c>
      <c r="J1505" s="15" t="str">
        <f t="shared" si="310"/>
        <v>B184rlAType 2 Concrete Curb Ramp (8-12 mm reveal ht, Monolithic)SD-229C,Dm</v>
      </c>
      <c r="K1505" s="16" t="e">
        <f>MATCH(J1505,'Pay Items'!$K$1:$K$647,0)</f>
        <v>#N/A</v>
      </c>
      <c r="L1505" s="17" t="str">
        <f t="shared" ca="1" si="307"/>
        <v>F0</v>
      </c>
      <c r="M1505" s="17" t="str">
        <f t="shared" ca="1" si="308"/>
        <v>C2</v>
      </c>
      <c r="N1505" s="17" t="str">
        <f t="shared" ca="1" si="309"/>
        <v>C2</v>
      </c>
    </row>
    <row r="1506" spans="1:14" s="188" customFormat="1" ht="39.950000000000003" customHeight="1" x14ac:dyDescent="0.2">
      <c r="A1506" s="390"/>
      <c r="B1506" s="401"/>
      <c r="C1506" s="398" t="s">
        <v>200</v>
      </c>
      <c r="D1506" s="393"/>
      <c r="E1506" s="402"/>
      <c r="F1506" s="192" t="s">
        <v>173</v>
      </c>
      <c r="G1506" s="193"/>
      <c r="H1506" s="193"/>
      <c r="I1506" s="24" t="str">
        <f t="shared" ca="1" si="306"/>
        <v>LOCKED</v>
      </c>
      <c r="J1506" s="15" t="str">
        <f t="shared" si="310"/>
        <v>ASSOCIATED DRAINAGE AND UNDERGROUND WORKS</v>
      </c>
      <c r="K1506" s="16">
        <f>MATCH(J1506,'Pay Items'!$K$1:$K$647,0)</f>
        <v>442</v>
      </c>
      <c r="L1506" s="17" t="str">
        <f t="shared" ca="1" si="307"/>
        <v>G</v>
      </c>
      <c r="M1506" s="17" t="str">
        <f t="shared" ca="1" si="308"/>
        <v>C2</v>
      </c>
      <c r="N1506" s="17" t="str">
        <f t="shared" ca="1" si="309"/>
        <v>C2</v>
      </c>
    </row>
    <row r="1507" spans="1:14" s="188" customFormat="1" ht="30" customHeight="1" x14ac:dyDescent="0.2">
      <c r="A1507" s="137" t="s">
        <v>224</v>
      </c>
      <c r="B1507" s="366" t="s">
        <v>2215</v>
      </c>
      <c r="C1507" s="367" t="s">
        <v>402</v>
      </c>
      <c r="D1507" s="368" t="s">
        <v>2145</v>
      </c>
      <c r="E1507" s="369"/>
      <c r="F1507" s="192" t="s">
        <v>173</v>
      </c>
      <c r="G1507" s="193"/>
      <c r="H1507" s="193"/>
      <c r="I1507" s="24" t="str">
        <f t="shared" ca="1" si="306"/>
        <v>LOCKED</v>
      </c>
      <c r="J1507" s="15" t="str">
        <f t="shared" si="310"/>
        <v>E003Catch BasinCW 2130-R12, E17</v>
      </c>
      <c r="K1507" s="16" t="e">
        <f>MATCH(J1507,'Pay Items'!$K$1:$K$647,0)</f>
        <v>#N/A</v>
      </c>
      <c r="L1507" s="17" t="str">
        <f t="shared" ca="1" si="307"/>
        <v>G</v>
      </c>
      <c r="M1507" s="17" t="str">
        <f t="shared" ca="1" si="308"/>
        <v>C2</v>
      </c>
      <c r="N1507" s="17" t="str">
        <f t="shared" ca="1" si="309"/>
        <v>C2</v>
      </c>
    </row>
    <row r="1508" spans="1:14" s="188" customFormat="1" ht="30" customHeight="1" x14ac:dyDescent="0.2">
      <c r="A1508" s="137" t="s">
        <v>225</v>
      </c>
      <c r="B1508" s="370" t="s">
        <v>338</v>
      </c>
      <c r="C1508" s="367" t="s">
        <v>964</v>
      </c>
      <c r="D1508" s="368"/>
      <c r="E1508" s="369" t="s">
        <v>181</v>
      </c>
      <c r="F1508" s="372">
        <v>1</v>
      </c>
      <c r="G1508" s="397"/>
      <c r="H1508" s="374">
        <f>ROUND(G1508*F1508,2)</f>
        <v>0</v>
      </c>
      <c r="I1508" s="24" t="str">
        <f t="shared" ca="1" si="306"/>
        <v/>
      </c>
      <c r="J1508" s="15" t="str">
        <f t="shared" si="310"/>
        <v>E004SD-024, 1200 mm deepeach</v>
      </c>
      <c r="K1508" s="16">
        <f>MATCH(J1508,'Pay Items'!$K$1:$K$647,0)</f>
        <v>444</v>
      </c>
      <c r="L1508" s="17" t="str">
        <f t="shared" ca="1" si="307"/>
        <v>F0</v>
      </c>
      <c r="M1508" s="17" t="str">
        <f t="shared" ca="1" si="308"/>
        <v>C2</v>
      </c>
      <c r="N1508" s="17" t="str">
        <f t="shared" ca="1" si="309"/>
        <v>C2</v>
      </c>
    </row>
    <row r="1509" spans="1:14" s="188" customFormat="1" ht="30" customHeight="1" x14ac:dyDescent="0.2">
      <c r="A1509" s="137" t="s">
        <v>229</v>
      </c>
      <c r="B1509" s="366" t="s">
        <v>2216</v>
      </c>
      <c r="C1509" s="367" t="s">
        <v>407</v>
      </c>
      <c r="D1509" s="368" t="s">
        <v>11</v>
      </c>
      <c r="E1509" s="369"/>
      <c r="F1509" s="192" t="s">
        <v>173</v>
      </c>
      <c r="G1509" s="193"/>
      <c r="H1509" s="193"/>
      <c r="I1509" s="24" t="str">
        <f t="shared" ca="1" si="306"/>
        <v>LOCKED</v>
      </c>
      <c r="J1509" s="15" t="str">
        <f t="shared" si="310"/>
        <v>E008Sewer ServiceCW 2130-R12</v>
      </c>
      <c r="K1509" s="16">
        <f>MATCH(J1509,'Pay Items'!$K$1:$K$647,0)</f>
        <v>455</v>
      </c>
      <c r="L1509" s="17" t="str">
        <f t="shared" ca="1" si="307"/>
        <v>G</v>
      </c>
      <c r="M1509" s="17" t="str">
        <f t="shared" ca="1" si="308"/>
        <v>C2</v>
      </c>
      <c r="N1509" s="17" t="str">
        <f t="shared" ca="1" si="309"/>
        <v>C2</v>
      </c>
    </row>
    <row r="1510" spans="1:14" s="188" customFormat="1" ht="30" customHeight="1" x14ac:dyDescent="0.2">
      <c r="A1510" s="137" t="s">
        <v>53</v>
      </c>
      <c r="B1510" s="370" t="s">
        <v>338</v>
      </c>
      <c r="C1510" s="367" t="s">
        <v>1633</v>
      </c>
      <c r="D1510" s="368"/>
      <c r="E1510" s="369"/>
      <c r="F1510" s="192" t="s">
        <v>173</v>
      </c>
      <c r="G1510" s="193"/>
      <c r="H1510" s="193"/>
      <c r="I1510" s="24" t="str">
        <f t="shared" ca="1" si="306"/>
        <v>LOCKED</v>
      </c>
      <c r="J1510" s="15" t="str">
        <f t="shared" si="310"/>
        <v>E009250 mm, PVC</v>
      </c>
      <c r="K1510" s="16" t="e">
        <f>MATCH(J1510,'Pay Items'!$K$1:$K$647,0)</f>
        <v>#N/A</v>
      </c>
      <c r="L1510" s="17" t="str">
        <f t="shared" ca="1" si="307"/>
        <v>G</v>
      </c>
      <c r="M1510" s="17" t="str">
        <f t="shared" ca="1" si="308"/>
        <v>C2</v>
      </c>
      <c r="N1510" s="17" t="str">
        <f t="shared" ca="1" si="309"/>
        <v>C2</v>
      </c>
    </row>
    <row r="1511" spans="1:14" s="188" customFormat="1" ht="39.950000000000003" customHeight="1" x14ac:dyDescent="0.2">
      <c r="A1511" s="137" t="s">
        <v>54</v>
      </c>
      <c r="B1511" s="371" t="s">
        <v>684</v>
      </c>
      <c r="C1511" s="367" t="s">
        <v>1634</v>
      </c>
      <c r="D1511" s="368"/>
      <c r="E1511" s="369" t="s">
        <v>182</v>
      </c>
      <c r="F1511" s="372">
        <v>5</v>
      </c>
      <c r="G1511" s="397"/>
      <c r="H1511" s="374">
        <f>ROUND(G1511*F1511,2)</f>
        <v>0</v>
      </c>
      <c r="I1511" s="24" t="str">
        <f t="shared" ca="1" si="306"/>
        <v/>
      </c>
      <c r="J1511" s="15" t="str">
        <f t="shared" si="310"/>
        <v>E010In a Trench, Class B Sand Bedding, Class 3 Backfillm</v>
      </c>
      <c r="K1511" s="16" t="e">
        <f>MATCH(J1511,'Pay Items'!$K$1:$K$647,0)</f>
        <v>#N/A</v>
      </c>
      <c r="L1511" s="17" t="str">
        <f t="shared" ca="1" si="307"/>
        <v>F0</v>
      </c>
      <c r="M1511" s="17" t="str">
        <f t="shared" ca="1" si="308"/>
        <v>C2</v>
      </c>
      <c r="N1511" s="17" t="str">
        <f t="shared" ca="1" si="309"/>
        <v>C2</v>
      </c>
    </row>
    <row r="1512" spans="1:14" s="188" customFormat="1" ht="39.950000000000003" customHeight="1" x14ac:dyDescent="0.2">
      <c r="A1512" s="137" t="s">
        <v>84</v>
      </c>
      <c r="B1512" s="366" t="s">
        <v>2217</v>
      </c>
      <c r="C1512" s="375" t="s">
        <v>711</v>
      </c>
      <c r="D1512" s="368" t="s">
        <v>11</v>
      </c>
      <c r="E1512" s="369"/>
      <c r="F1512" s="192" t="s">
        <v>173</v>
      </c>
      <c r="G1512" s="193"/>
      <c r="H1512" s="193"/>
      <c r="I1512" s="24" t="str">
        <f t="shared" ca="1" si="306"/>
        <v>LOCKED</v>
      </c>
      <c r="J1512" s="15" t="str">
        <f t="shared" si="310"/>
        <v>E042Connecting New Sewer Service to Existing Sewer ServiceCW 2130-R12</v>
      </c>
      <c r="K1512" s="16">
        <f>MATCH(J1512,'Pay Items'!$K$1:$K$647,0)</f>
        <v>546</v>
      </c>
      <c r="L1512" s="17" t="str">
        <f t="shared" ca="1" si="307"/>
        <v>G</v>
      </c>
      <c r="M1512" s="17" t="str">
        <f t="shared" ca="1" si="308"/>
        <v>C2</v>
      </c>
      <c r="N1512" s="17" t="str">
        <f t="shared" ca="1" si="309"/>
        <v>C2</v>
      </c>
    </row>
    <row r="1513" spans="1:14" s="188" customFormat="1" ht="30" customHeight="1" x14ac:dyDescent="0.2">
      <c r="A1513" s="137" t="s">
        <v>85</v>
      </c>
      <c r="B1513" s="370" t="s">
        <v>338</v>
      </c>
      <c r="C1513" s="375" t="s">
        <v>1675</v>
      </c>
      <c r="D1513" s="368"/>
      <c r="E1513" s="369" t="s">
        <v>181</v>
      </c>
      <c r="F1513" s="372">
        <v>2</v>
      </c>
      <c r="G1513" s="397"/>
      <c r="H1513" s="374">
        <f t="shared" ref="H1513" si="334">ROUND(G1513*F1513,2)</f>
        <v>0</v>
      </c>
      <c r="I1513" s="24" t="str">
        <f t="shared" ca="1" si="306"/>
        <v/>
      </c>
      <c r="J1513" s="15" t="str">
        <f t="shared" si="310"/>
        <v>E043250 mm PVCeach</v>
      </c>
      <c r="K1513" s="16" t="e">
        <f>MATCH(J1513,'Pay Items'!$K$1:$K$647,0)</f>
        <v>#N/A</v>
      </c>
      <c r="L1513" s="17" t="str">
        <f t="shared" ca="1" si="307"/>
        <v>F0</v>
      </c>
      <c r="M1513" s="17" t="str">
        <f t="shared" ca="1" si="308"/>
        <v>C2</v>
      </c>
      <c r="N1513" s="17" t="str">
        <f t="shared" ca="1" si="309"/>
        <v>C2</v>
      </c>
    </row>
    <row r="1514" spans="1:14" s="188" customFormat="1" ht="30" customHeight="1" x14ac:dyDescent="0.2">
      <c r="A1514" s="390"/>
      <c r="B1514" s="391"/>
      <c r="C1514" s="398" t="s">
        <v>202</v>
      </c>
      <c r="D1514" s="393"/>
      <c r="E1514" s="399"/>
      <c r="F1514" s="192" t="s">
        <v>173</v>
      </c>
      <c r="G1514" s="193"/>
      <c r="H1514" s="193"/>
      <c r="I1514" s="24" t="str">
        <f t="shared" ca="1" si="306"/>
        <v>LOCKED</v>
      </c>
      <c r="J1514" s="15" t="str">
        <f t="shared" si="310"/>
        <v>LANDSCAPING</v>
      </c>
      <c r="K1514" s="16">
        <f>MATCH(J1514,'Pay Items'!$K$1:$K$647,0)</f>
        <v>616</v>
      </c>
      <c r="L1514" s="17" t="str">
        <f t="shared" ca="1" si="307"/>
        <v>G</v>
      </c>
      <c r="M1514" s="17" t="str">
        <f t="shared" ca="1" si="308"/>
        <v>C2</v>
      </c>
      <c r="N1514" s="17" t="str">
        <f t="shared" ca="1" si="309"/>
        <v>C2</v>
      </c>
    </row>
    <row r="1515" spans="1:14" s="188" customFormat="1" ht="30" customHeight="1" x14ac:dyDescent="0.2">
      <c r="A1515" s="135" t="s">
        <v>242</v>
      </c>
      <c r="B1515" s="366" t="s">
        <v>2218</v>
      </c>
      <c r="C1515" s="367" t="s">
        <v>147</v>
      </c>
      <c r="D1515" s="368" t="s">
        <v>1513</v>
      </c>
      <c r="E1515" s="369"/>
      <c r="F1515" s="192" t="s">
        <v>173</v>
      </c>
      <c r="G1515" s="193"/>
      <c r="H1515" s="193"/>
      <c r="I1515" s="24" t="str">
        <f t="shared" ca="1" si="306"/>
        <v>LOCKED</v>
      </c>
      <c r="J1515" s="15" t="str">
        <f t="shared" si="310"/>
        <v>G001SoddingCW 3510-R10</v>
      </c>
      <c r="K1515" s="16">
        <f>MATCH(J1515,'Pay Items'!$K$1:$K$647,0)</f>
        <v>617</v>
      </c>
      <c r="L1515" s="17" t="str">
        <f t="shared" ca="1" si="307"/>
        <v>G</v>
      </c>
      <c r="M1515" s="17" t="str">
        <f t="shared" ca="1" si="308"/>
        <v>C2</v>
      </c>
      <c r="N1515" s="17" t="str">
        <f t="shared" ca="1" si="309"/>
        <v>C2</v>
      </c>
    </row>
    <row r="1516" spans="1:14" s="188" customFormat="1" ht="30" customHeight="1" x14ac:dyDescent="0.2">
      <c r="A1516" s="135" t="s">
        <v>243</v>
      </c>
      <c r="B1516" s="370" t="s">
        <v>338</v>
      </c>
      <c r="C1516" s="367" t="s">
        <v>867</v>
      </c>
      <c r="D1516" s="368"/>
      <c r="E1516" s="369" t="s">
        <v>178</v>
      </c>
      <c r="F1516" s="396">
        <v>20</v>
      </c>
      <c r="G1516" s="397"/>
      <c r="H1516" s="374">
        <f>ROUND(G1516*F1516,2)</f>
        <v>0</v>
      </c>
      <c r="I1516" s="24" t="str">
        <f t="shared" ca="1" si="306"/>
        <v/>
      </c>
      <c r="J1516" s="15" t="str">
        <f t="shared" si="310"/>
        <v>G002width &lt; 600 mmm²</v>
      </c>
      <c r="K1516" s="16">
        <f>MATCH(J1516,'Pay Items'!$K$1:$K$647,0)</f>
        <v>618</v>
      </c>
      <c r="L1516" s="17" t="str">
        <f t="shared" ca="1" si="307"/>
        <v>F0</v>
      </c>
      <c r="M1516" s="17" t="str">
        <f t="shared" ca="1" si="308"/>
        <v>C2</v>
      </c>
      <c r="N1516" s="17" t="str">
        <f t="shared" ca="1" si="309"/>
        <v>C2</v>
      </c>
    </row>
    <row r="1517" spans="1:14" s="188" customFormat="1" ht="30" customHeight="1" x14ac:dyDescent="0.2">
      <c r="A1517" s="135" t="s">
        <v>244</v>
      </c>
      <c r="B1517" s="370" t="s">
        <v>339</v>
      </c>
      <c r="C1517" s="367" t="s">
        <v>868</v>
      </c>
      <c r="D1517" s="368"/>
      <c r="E1517" s="369" t="s">
        <v>178</v>
      </c>
      <c r="F1517" s="396">
        <v>130</v>
      </c>
      <c r="G1517" s="397"/>
      <c r="H1517" s="374">
        <f>ROUND(G1517*F1517,2)</f>
        <v>0</v>
      </c>
      <c r="I1517" s="24" t="str">
        <f t="shared" ca="1" si="306"/>
        <v/>
      </c>
      <c r="J1517" s="15" t="str">
        <f t="shared" si="310"/>
        <v>G003width &gt; or = 600 mmm²</v>
      </c>
      <c r="K1517" s="16">
        <f>MATCH(J1517,'Pay Items'!$K$1:$K$647,0)</f>
        <v>619</v>
      </c>
      <c r="L1517" s="17" t="str">
        <f t="shared" ca="1" si="307"/>
        <v>F0</v>
      </c>
      <c r="M1517" s="17" t="str">
        <f t="shared" ca="1" si="308"/>
        <v>C2</v>
      </c>
      <c r="N1517" s="17" t="str">
        <f t="shared" ca="1" si="309"/>
        <v>C2</v>
      </c>
    </row>
    <row r="1518" spans="1:14" s="188" customFormat="1" ht="39.950000000000003" customHeight="1" x14ac:dyDescent="0.2">
      <c r="A1518" s="385"/>
      <c r="B1518" s="386"/>
      <c r="C1518" s="388" t="s">
        <v>2219</v>
      </c>
      <c r="D1518" s="414"/>
      <c r="E1518" s="389"/>
      <c r="F1518" s="192" t="s">
        <v>173</v>
      </c>
      <c r="G1518" s="193"/>
      <c r="H1518" s="193"/>
      <c r="I1518" s="24" t="str">
        <f t="shared" ca="1" si="306"/>
        <v>LOCKED</v>
      </c>
      <c r="J1518" s="15" t="str">
        <f t="shared" si="310"/>
        <v>ALDERSHOT BOULEVARD TO CUTHBERTSON AVENUE</v>
      </c>
      <c r="K1518" s="16" t="e">
        <f>MATCH(J1518,'Pay Items'!$K$1:$K$647,0)</f>
        <v>#N/A</v>
      </c>
      <c r="L1518" s="17" t="str">
        <f t="shared" ca="1" si="307"/>
        <v>G</v>
      </c>
      <c r="M1518" s="17" t="str">
        <f t="shared" ca="1" si="308"/>
        <v>C2</v>
      </c>
      <c r="N1518" s="17" t="str">
        <f t="shared" ca="1" si="309"/>
        <v>C2</v>
      </c>
    </row>
    <row r="1519" spans="1:14" s="188" customFormat="1" ht="30" customHeight="1" x14ac:dyDescent="0.2">
      <c r="A1519" s="390"/>
      <c r="B1519" s="391"/>
      <c r="C1519" s="392" t="s">
        <v>196</v>
      </c>
      <c r="D1519" s="393"/>
      <c r="E1519" s="394" t="s">
        <v>173</v>
      </c>
      <c r="F1519" s="192" t="s">
        <v>173</v>
      </c>
      <c r="G1519" s="193"/>
      <c r="H1519" s="193"/>
      <c r="I1519" s="24" t="str">
        <f t="shared" ca="1" si="306"/>
        <v>LOCKED</v>
      </c>
      <c r="J1519" s="15" t="str">
        <f t="shared" si="310"/>
        <v>EARTH AND BASE WORKS</v>
      </c>
      <c r="K1519" s="16">
        <f>MATCH(J1519,'Pay Items'!$K$1:$K$647,0)</f>
        <v>3</v>
      </c>
      <c r="L1519" s="17" t="str">
        <f t="shared" ca="1" si="307"/>
        <v>G</v>
      </c>
      <c r="M1519" s="17" t="str">
        <f t="shared" ca="1" si="308"/>
        <v>C2</v>
      </c>
      <c r="N1519" s="17" t="str">
        <f t="shared" ca="1" si="309"/>
        <v>C2</v>
      </c>
    </row>
    <row r="1520" spans="1:14" s="188" customFormat="1" ht="30" customHeight="1" x14ac:dyDescent="0.2">
      <c r="A1520" s="137" t="s">
        <v>252</v>
      </c>
      <c r="B1520" s="366" t="s">
        <v>2220</v>
      </c>
      <c r="C1520" s="367" t="s">
        <v>108</v>
      </c>
      <c r="D1520" s="368" t="s">
        <v>1273</v>
      </c>
      <c r="E1520" s="369" t="s">
        <v>178</v>
      </c>
      <c r="F1520" s="396">
        <v>240</v>
      </c>
      <c r="G1520" s="397"/>
      <c r="H1520" s="374">
        <f t="shared" ref="H1520" si="335">ROUND(G1520*F1520,2)</f>
        <v>0</v>
      </c>
      <c r="I1520" s="24" t="str">
        <f t="shared" ca="1" si="306"/>
        <v/>
      </c>
      <c r="J1520" s="15" t="str">
        <f t="shared" si="310"/>
        <v>A012Grading of BoulevardsCW 3110-R22m²</v>
      </c>
      <c r="K1520" s="16">
        <f>MATCH(J1520,'Pay Items'!$K$1:$K$647,0)</f>
        <v>37</v>
      </c>
      <c r="L1520" s="17" t="str">
        <f t="shared" ca="1" si="307"/>
        <v>F0</v>
      </c>
      <c r="M1520" s="17" t="str">
        <f t="shared" ca="1" si="308"/>
        <v>C2</v>
      </c>
      <c r="N1520" s="17" t="str">
        <f t="shared" ca="1" si="309"/>
        <v>C2</v>
      </c>
    </row>
    <row r="1521" spans="1:14" s="188" customFormat="1" ht="30" customHeight="1" x14ac:dyDescent="0.2">
      <c r="A1521" s="390"/>
      <c r="B1521" s="391"/>
      <c r="C1521" s="398" t="s">
        <v>1612</v>
      </c>
      <c r="D1521" s="393"/>
      <c r="E1521" s="399"/>
      <c r="F1521" s="192" t="s">
        <v>173</v>
      </c>
      <c r="G1521" s="193"/>
      <c r="H1521" s="193"/>
      <c r="I1521" s="24" t="str">
        <f t="shared" ca="1" si="306"/>
        <v>LOCKED</v>
      </c>
      <c r="J1521" s="15" t="str">
        <f t="shared" si="310"/>
        <v>ROADWORKS - REMOVALS/RENEWALS</v>
      </c>
      <c r="K1521" s="16" t="e">
        <f>MATCH(J1521,'Pay Items'!$K$1:$K$647,0)</f>
        <v>#N/A</v>
      </c>
      <c r="L1521" s="17" t="str">
        <f t="shared" ca="1" si="307"/>
        <v>G</v>
      </c>
      <c r="M1521" s="17" t="str">
        <f t="shared" ca="1" si="308"/>
        <v>C2</v>
      </c>
      <c r="N1521" s="17" t="str">
        <f t="shared" ca="1" si="309"/>
        <v>C2</v>
      </c>
    </row>
    <row r="1522" spans="1:14" s="188" customFormat="1" ht="30" customHeight="1" x14ac:dyDescent="0.2">
      <c r="A1522" s="135" t="s">
        <v>787</v>
      </c>
      <c r="B1522" s="366" t="s">
        <v>2221</v>
      </c>
      <c r="C1522" s="367" t="s">
        <v>323</v>
      </c>
      <c r="D1522" s="368" t="s">
        <v>1309</v>
      </c>
      <c r="E1522" s="369"/>
      <c r="F1522" s="192" t="s">
        <v>173</v>
      </c>
      <c r="G1522" s="193"/>
      <c r="H1522" s="193"/>
      <c r="I1522" s="24" t="str">
        <f t="shared" ca="1" si="306"/>
        <v>LOCKED</v>
      </c>
      <c r="J1522" s="15" t="str">
        <f t="shared" si="310"/>
        <v>B114rlMiscellaneous Concrete Slab RenewalCW 3235-R9</v>
      </c>
      <c r="K1522" s="16">
        <f>MATCH(J1522,'Pay Items'!$K$1:$K$647,0)</f>
        <v>180</v>
      </c>
      <c r="L1522" s="17" t="str">
        <f t="shared" ca="1" si="307"/>
        <v>G</v>
      </c>
      <c r="M1522" s="17" t="str">
        <f t="shared" ca="1" si="308"/>
        <v>C2</v>
      </c>
      <c r="N1522" s="17" t="str">
        <f t="shared" ca="1" si="309"/>
        <v>C2</v>
      </c>
    </row>
    <row r="1523" spans="1:14" s="188" customFormat="1" ht="30" customHeight="1" x14ac:dyDescent="0.2">
      <c r="A1523" s="135" t="s">
        <v>791</v>
      </c>
      <c r="B1523" s="370" t="s">
        <v>338</v>
      </c>
      <c r="C1523" s="367" t="s">
        <v>1656</v>
      </c>
      <c r="D1523" s="368" t="s">
        <v>2147</v>
      </c>
      <c r="E1523" s="369"/>
      <c r="F1523" s="192" t="s">
        <v>173</v>
      </c>
      <c r="G1523" s="193"/>
      <c r="H1523" s="193"/>
      <c r="I1523" s="24" t="str">
        <f t="shared" ca="1" si="306"/>
        <v>LOCKED</v>
      </c>
      <c r="J1523" s="15" t="str">
        <f t="shared" si="310"/>
        <v>B118rl100 mm Type 5 Concrete SidewalkSD-228A, E16</v>
      </c>
      <c r="K1523" s="16" t="e">
        <f>MATCH(J1523,'Pay Items'!$K$1:$K$647,0)</f>
        <v>#N/A</v>
      </c>
      <c r="L1523" s="17" t="str">
        <f t="shared" ca="1" si="307"/>
        <v>G</v>
      </c>
      <c r="M1523" s="17" t="str">
        <f t="shared" ca="1" si="308"/>
        <v>C2</v>
      </c>
      <c r="N1523" s="17" t="str">
        <f t="shared" ca="1" si="309"/>
        <v>C2</v>
      </c>
    </row>
    <row r="1524" spans="1:14" s="188" customFormat="1" ht="30" customHeight="1" x14ac:dyDescent="0.2">
      <c r="A1524" s="135" t="s">
        <v>794</v>
      </c>
      <c r="B1524" s="371" t="s">
        <v>684</v>
      </c>
      <c r="C1524" s="367" t="s">
        <v>689</v>
      </c>
      <c r="D1524" s="368" t="s">
        <v>173</v>
      </c>
      <c r="E1524" s="369" t="s">
        <v>178</v>
      </c>
      <c r="F1524" s="396">
        <v>230</v>
      </c>
      <c r="G1524" s="397"/>
      <c r="H1524" s="374">
        <f>ROUND(G1524*F1524,2)</f>
        <v>0</v>
      </c>
      <c r="I1524" s="24" t="str">
        <f t="shared" ca="1" si="306"/>
        <v/>
      </c>
      <c r="J1524" s="15" t="str">
        <f t="shared" si="310"/>
        <v>B121rlGreater than 20 sq.m.m²</v>
      </c>
      <c r="K1524" s="16">
        <f>MATCH(J1524,'Pay Items'!$K$1:$K$647,0)</f>
        <v>187</v>
      </c>
      <c r="L1524" s="17" t="str">
        <f t="shared" ca="1" si="307"/>
        <v>F0</v>
      </c>
      <c r="M1524" s="17" t="str">
        <f t="shared" ca="1" si="308"/>
        <v>C2</v>
      </c>
      <c r="N1524" s="17" t="str">
        <f t="shared" ca="1" si="309"/>
        <v>C2</v>
      </c>
    </row>
    <row r="1525" spans="1:14" s="188" customFormat="1" ht="30" customHeight="1" x14ac:dyDescent="0.2">
      <c r="A1525" s="73" t="s">
        <v>826</v>
      </c>
      <c r="B1525" s="59" t="s">
        <v>2222</v>
      </c>
      <c r="C1525" s="60" t="s">
        <v>157</v>
      </c>
      <c r="D1525" s="61" t="s">
        <v>1364</v>
      </c>
      <c r="E1525" s="68"/>
      <c r="F1525" s="192" t="s">
        <v>173</v>
      </c>
      <c r="G1525" s="193"/>
      <c r="H1525" s="193"/>
      <c r="I1525" s="24" t="str">
        <f t="shared" ca="1" si="306"/>
        <v>LOCKED</v>
      </c>
      <c r="J1525" s="15" t="str">
        <f t="shared" si="310"/>
        <v>B154rlConcrete Curb RenewalCW 3240-R10</v>
      </c>
      <c r="K1525" s="16">
        <f>MATCH(J1525,'Pay Items'!$K$1:$K$647,0)</f>
        <v>248</v>
      </c>
      <c r="L1525" s="17" t="str">
        <f t="shared" ca="1" si="307"/>
        <v>G</v>
      </c>
      <c r="M1525" s="17" t="str">
        <f t="shared" ca="1" si="308"/>
        <v>C2</v>
      </c>
      <c r="N1525" s="17" t="str">
        <f t="shared" ca="1" si="309"/>
        <v>C2</v>
      </c>
    </row>
    <row r="1526" spans="1:14" s="188" customFormat="1" ht="39.950000000000003" customHeight="1" x14ac:dyDescent="0.2">
      <c r="A1526" s="73" t="s">
        <v>928</v>
      </c>
      <c r="B1526" s="71" t="s">
        <v>338</v>
      </c>
      <c r="C1526" s="60" t="s">
        <v>1662</v>
      </c>
      <c r="D1526" s="61" t="s">
        <v>701</v>
      </c>
      <c r="E1526" s="68" t="s">
        <v>182</v>
      </c>
      <c r="F1526" s="69">
        <v>10</v>
      </c>
      <c r="G1526" s="400"/>
      <c r="H1526" s="64">
        <f t="shared" ref="H1526" si="336">ROUND(G1526*F1526,2)</f>
        <v>0</v>
      </c>
      <c r="I1526" s="24" t="str">
        <f t="shared" ca="1" si="306"/>
        <v/>
      </c>
      <c r="J1526" s="15" t="str">
        <f t="shared" si="310"/>
        <v>B184rlAType 2 Concrete Curb Ramp (8-12 mm reveal ht, Monolithic)SD-229C,Dm</v>
      </c>
      <c r="K1526" s="16" t="e">
        <f>MATCH(J1526,'Pay Items'!$K$1:$K$647,0)</f>
        <v>#N/A</v>
      </c>
      <c r="L1526" s="17" t="str">
        <f t="shared" ca="1" si="307"/>
        <v>F0</v>
      </c>
      <c r="M1526" s="17" t="str">
        <f t="shared" ca="1" si="308"/>
        <v>C2</v>
      </c>
      <c r="N1526" s="17" t="str">
        <f t="shared" ca="1" si="309"/>
        <v>C2</v>
      </c>
    </row>
    <row r="1527" spans="1:14" s="188" customFormat="1" ht="30" customHeight="1" x14ac:dyDescent="0.2">
      <c r="A1527" s="390"/>
      <c r="B1527" s="391"/>
      <c r="C1527" s="398" t="s">
        <v>202</v>
      </c>
      <c r="D1527" s="393"/>
      <c r="E1527" s="399"/>
      <c r="F1527" s="192" t="s">
        <v>173</v>
      </c>
      <c r="G1527" s="193"/>
      <c r="H1527" s="193"/>
      <c r="I1527" s="24" t="str">
        <f t="shared" ca="1" si="306"/>
        <v>LOCKED</v>
      </c>
      <c r="J1527" s="15" t="str">
        <f t="shared" si="310"/>
        <v>LANDSCAPING</v>
      </c>
      <c r="K1527" s="16">
        <f>MATCH(J1527,'Pay Items'!$K$1:$K$647,0)</f>
        <v>616</v>
      </c>
      <c r="L1527" s="17" t="str">
        <f t="shared" ca="1" si="307"/>
        <v>G</v>
      </c>
      <c r="M1527" s="17" t="str">
        <f t="shared" ca="1" si="308"/>
        <v>C2</v>
      </c>
      <c r="N1527" s="17" t="str">
        <f t="shared" ca="1" si="309"/>
        <v>C2</v>
      </c>
    </row>
    <row r="1528" spans="1:14" s="188" customFormat="1" ht="30" customHeight="1" x14ac:dyDescent="0.2">
      <c r="A1528" s="135" t="s">
        <v>242</v>
      </c>
      <c r="B1528" s="366" t="s">
        <v>2223</v>
      </c>
      <c r="C1528" s="367" t="s">
        <v>147</v>
      </c>
      <c r="D1528" s="368" t="s">
        <v>1513</v>
      </c>
      <c r="E1528" s="369"/>
      <c r="F1528" s="192" t="s">
        <v>173</v>
      </c>
      <c r="G1528" s="193"/>
      <c r="H1528" s="193"/>
      <c r="I1528" s="24" t="str">
        <f t="shared" ca="1" si="306"/>
        <v>LOCKED</v>
      </c>
      <c r="J1528" s="15" t="str">
        <f t="shared" si="310"/>
        <v>G001SoddingCW 3510-R10</v>
      </c>
      <c r="K1528" s="16">
        <f>MATCH(J1528,'Pay Items'!$K$1:$K$647,0)</f>
        <v>617</v>
      </c>
      <c r="L1528" s="17" t="str">
        <f t="shared" ca="1" si="307"/>
        <v>G</v>
      </c>
      <c r="M1528" s="17" t="str">
        <f t="shared" ca="1" si="308"/>
        <v>C2</v>
      </c>
      <c r="N1528" s="17" t="str">
        <f t="shared" ca="1" si="309"/>
        <v>C2</v>
      </c>
    </row>
    <row r="1529" spans="1:14" s="188" customFormat="1" ht="30" customHeight="1" x14ac:dyDescent="0.2">
      <c r="A1529" s="135" t="s">
        <v>243</v>
      </c>
      <c r="B1529" s="370" t="s">
        <v>338</v>
      </c>
      <c r="C1529" s="367" t="s">
        <v>867</v>
      </c>
      <c r="D1529" s="368"/>
      <c r="E1529" s="369" t="s">
        <v>178</v>
      </c>
      <c r="F1529" s="396">
        <v>20</v>
      </c>
      <c r="G1529" s="397"/>
      <c r="H1529" s="374">
        <f>ROUND(G1529*F1529,2)</f>
        <v>0</v>
      </c>
      <c r="I1529" s="24" t="str">
        <f t="shared" ca="1" si="306"/>
        <v/>
      </c>
      <c r="J1529" s="15" t="str">
        <f t="shared" si="310"/>
        <v>G002width &lt; 600 mmm²</v>
      </c>
      <c r="K1529" s="16">
        <f>MATCH(J1529,'Pay Items'!$K$1:$K$647,0)</f>
        <v>618</v>
      </c>
      <c r="L1529" s="17" t="str">
        <f t="shared" ca="1" si="307"/>
        <v>F0</v>
      </c>
      <c r="M1529" s="17" t="str">
        <f t="shared" ca="1" si="308"/>
        <v>C2</v>
      </c>
      <c r="N1529" s="17" t="str">
        <f t="shared" ca="1" si="309"/>
        <v>C2</v>
      </c>
    </row>
    <row r="1530" spans="1:14" s="188" customFormat="1" ht="30" customHeight="1" x14ac:dyDescent="0.2">
      <c r="A1530" s="135" t="s">
        <v>244</v>
      </c>
      <c r="B1530" s="370" t="s">
        <v>339</v>
      </c>
      <c r="C1530" s="367" t="s">
        <v>868</v>
      </c>
      <c r="D1530" s="368"/>
      <c r="E1530" s="369" t="s">
        <v>178</v>
      </c>
      <c r="F1530" s="396">
        <v>220</v>
      </c>
      <c r="G1530" s="397"/>
      <c r="H1530" s="374">
        <f>ROUND(G1530*F1530,2)</f>
        <v>0</v>
      </c>
      <c r="I1530" s="24" t="str">
        <f t="shared" ca="1" si="306"/>
        <v/>
      </c>
      <c r="J1530" s="15" t="str">
        <f t="shared" si="310"/>
        <v>G003width &gt; or = 600 mmm²</v>
      </c>
      <c r="K1530" s="16">
        <f>MATCH(J1530,'Pay Items'!$K$1:$K$647,0)</f>
        <v>619</v>
      </c>
      <c r="L1530" s="17" t="str">
        <f t="shared" ca="1" si="307"/>
        <v>F0</v>
      </c>
      <c r="M1530" s="17" t="str">
        <f t="shared" ca="1" si="308"/>
        <v>C2</v>
      </c>
      <c r="N1530" s="17" t="str">
        <f t="shared" ca="1" si="309"/>
        <v>C2</v>
      </c>
    </row>
    <row r="1531" spans="1:14" s="188" customFormat="1" ht="50.1" customHeight="1" x14ac:dyDescent="0.2">
      <c r="A1531" s="385"/>
      <c r="B1531" s="386"/>
      <c r="C1531" s="388" t="s">
        <v>2224</v>
      </c>
      <c r="D1531" s="414"/>
      <c r="E1531" s="389"/>
      <c r="F1531" s="192" t="s">
        <v>173</v>
      </c>
      <c r="G1531" s="193"/>
      <c r="H1531" s="193"/>
      <c r="I1531" s="24" t="str">
        <f t="shared" ca="1" si="306"/>
        <v>LOCKED</v>
      </c>
      <c r="J1531" s="15" t="str">
        <f t="shared" si="310"/>
        <v>PORTAGE AVENUE (SOUTH SIDE) FROM 25m WEST OF STRATHMILLAN ROAD TO SHARP BOULEVARD</v>
      </c>
      <c r="K1531" s="16" t="e">
        <f>MATCH(J1531,'Pay Items'!$K$1:$K$647,0)</f>
        <v>#N/A</v>
      </c>
      <c r="L1531" s="17" t="str">
        <f t="shared" ca="1" si="307"/>
        <v>G</v>
      </c>
      <c r="M1531" s="17" t="str">
        <f t="shared" ca="1" si="308"/>
        <v>C2</v>
      </c>
      <c r="N1531" s="17" t="str">
        <f t="shared" ca="1" si="309"/>
        <v>C2</v>
      </c>
    </row>
    <row r="1532" spans="1:14" s="188" customFormat="1" ht="30" customHeight="1" x14ac:dyDescent="0.2">
      <c r="A1532" s="410"/>
      <c r="B1532" s="391"/>
      <c r="C1532" s="392" t="s">
        <v>196</v>
      </c>
      <c r="D1532" s="393"/>
      <c r="E1532" s="394" t="s">
        <v>173</v>
      </c>
      <c r="F1532" s="192" t="s">
        <v>173</v>
      </c>
      <c r="G1532" s="193"/>
      <c r="H1532" s="193"/>
      <c r="I1532" s="24" t="str">
        <f t="shared" ca="1" si="306"/>
        <v>LOCKED</v>
      </c>
      <c r="J1532" s="15" t="str">
        <f t="shared" si="310"/>
        <v>EARTH AND BASE WORKS</v>
      </c>
      <c r="K1532" s="16">
        <f>MATCH(J1532,'Pay Items'!$K$1:$K$647,0)</f>
        <v>3</v>
      </c>
      <c r="L1532" s="17" t="str">
        <f t="shared" ca="1" si="307"/>
        <v>G</v>
      </c>
      <c r="M1532" s="17" t="str">
        <f t="shared" ca="1" si="308"/>
        <v>C2</v>
      </c>
      <c r="N1532" s="17" t="str">
        <f t="shared" ca="1" si="309"/>
        <v>C2</v>
      </c>
    </row>
    <row r="1533" spans="1:14" s="188" customFormat="1" ht="30" customHeight="1" x14ac:dyDescent="0.2">
      <c r="A1533" s="137" t="s">
        <v>426</v>
      </c>
      <c r="B1533" s="366" t="s">
        <v>2225</v>
      </c>
      <c r="C1533" s="367" t="s">
        <v>104</v>
      </c>
      <c r="D1533" s="368" t="s">
        <v>1273</v>
      </c>
      <c r="E1533" s="369" t="s">
        <v>179</v>
      </c>
      <c r="F1533" s="396">
        <v>35</v>
      </c>
      <c r="G1533" s="397"/>
      <c r="H1533" s="374">
        <f>ROUND(G1533*F1533,2)</f>
        <v>0</v>
      </c>
      <c r="I1533" s="24" t="str">
        <f t="shared" ca="1" si="306"/>
        <v/>
      </c>
      <c r="J1533" s="15" t="str">
        <f t="shared" si="310"/>
        <v>A003ExcavationCW 3110-R22m³</v>
      </c>
      <c r="K1533" s="16">
        <f>MATCH(J1533,'Pay Items'!$K$1:$K$647,0)</f>
        <v>6</v>
      </c>
      <c r="L1533" s="17" t="str">
        <f t="shared" ca="1" si="307"/>
        <v>F0</v>
      </c>
      <c r="M1533" s="17" t="str">
        <f t="shared" ca="1" si="308"/>
        <v>C2</v>
      </c>
      <c r="N1533" s="17" t="str">
        <f t="shared" ca="1" si="309"/>
        <v>C2</v>
      </c>
    </row>
    <row r="1534" spans="1:14" s="188" customFormat="1" ht="39.950000000000003" customHeight="1" x14ac:dyDescent="0.2">
      <c r="A1534" s="407" t="s">
        <v>250</v>
      </c>
      <c r="B1534" s="366" t="s">
        <v>2226</v>
      </c>
      <c r="C1534" s="367" t="s">
        <v>307</v>
      </c>
      <c r="D1534" s="368" t="s">
        <v>1273</v>
      </c>
      <c r="E1534" s="369"/>
      <c r="F1534" s="192" t="s">
        <v>173</v>
      </c>
      <c r="G1534" s="193"/>
      <c r="H1534" s="193"/>
      <c r="I1534" s="24" t="str">
        <f t="shared" ca="1" si="306"/>
        <v>LOCKED</v>
      </c>
      <c r="J1534" s="15" t="str">
        <f t="shared" si="310"/>
        <v>A010Supplying and Placing Base Course MaterialCW 3110-R22</v>
      </c>
      <c r="K1534" s="16">
        <f>MATCH(J1534,'Pay Items'!$K$1:$K$647,0)</f>
        <v>27</v>
      </c>
      <c r="L1534" s="17" t="str">
        <f t="shared" ca="1" si="307"/>
        <v>G</v>
      </c>
      <c r="M1534" s="17" t="str">
        <f t="shared" ca="1" si="308"/>
        <v>C2</v>
      </c>
      <c r="N1534" s="17" t="str">
        <f t="shared" ca="1" si="309"/>
        <v>C2</v>
      </c>
    </row>
    <row r="1535" spans="1:14" s="188" customFormat="1" ht="39.950000000000003" customHeight="1" x14ac:dyDescent="0.2">
      <c r="A1535" s="407" t="s">
        <v>1091</v>
      </c>
      <c r="B1535" s="370" t="s">
        <v>338</v>
      </c>
      <c r="C1535" s="367" t="s">
        <v>1092</v>
      </c>
      <c r="D1535" s="368" t="s">
        <v>173</v>
      </c>
      <c r="E1535" s="369" t="s">
        <v>179</v>
      </c>
      <c r="F1535" s="396">
        <v>70</v>
      </c>
      <c r="G1535" s="397"/>
      <c r="H1535" s="374">
        <f t="shared" ref="H1535:H1536" si="337">ROUND(G1535*F1535,2)</f>
        <v>0</v>
      </c>
      <c r="I1535" s="24" t="str">
        <f t="shared" ca="1" si="306"/>
        <v/>
      </c>
      <c r="J1535" s="15" t="str">
        <f t="shared" si="310"/>
        <v>A010A1Base Course Material - Granular A Limestonem³</v>
      </c>
      <c r="K1535" s="16">
        <f>MATCH(J1535,'Pay Items'!$K$1:$K$647,0)</f>
        <v>28</v>
      </c>
      <c r="L1535" s="17" t="str">
        <f t="shared" ca="1" si="307"/>
        <v>F0</v>
      </c>
      <c r="M1535" s="17" t="str">
        <f t="shared" ca="1" si="308"/>
        <v>C2</v>
      </c>
      <c r="N1535" s="17" t="str">
        <f t="shared" ca="1" si="309"/>
        <v>C2</v>
      </c>
    </row>
    <row r="1536" spans="1:14" s="188" customFormat="1" ht="30" customHeight="1" x14ac:dyDescent="0.2">
      <c r="A1536" s="137" t="s">
        <v>252</v>
      </c>
      <c r="B1536" s="366" t="s">
        <v>2227</v>
      </c>
      <c r="C1536" s="367" t="s">
        <v>108</v>
      </c>
      <c r="D1536" s="368" t="s">
        <v>1273</v>
      </c>
      <c r="E1536" s="369" t="s">
        <v>178</v>
      </c>
      <c r="F1536" s="396">
        <v>1800</v>
      </c>
      <c r="G1536" s="397"/>
      <c r="H1536" s="374">
        <f t="shared" si="337"/>
        <v>0</v>
      </c>
      <c r="I1536" s="24" t="str">
        <f t="shared" ca="1" si="306"/>
        <v/>
      </c>
      <c r="J1536" s="15" t="str">
        <f t="shared" si="310"/>
        <v>A012Grading of BoulevardsCW 3110-R22m²</v>
      </c>
      <c r="K1536" s="16">
        <f>MATCH(J1536,'Pay Items'!$K$1:$K$647,0)</f>
        <v>37</v>
      </c>
      <c r="L1536" s="17" t="str">
        <f t="shared" ca="1" si="307"/>
        <v>F0</v>
      </c>
      <c r="M1536" s="17" t="str">
        <f t="shared" ca="1" si="308"/>
        <v>C2</v>
      </c>
      <c r="N1536" s="17" t="str">
        <f t="shared" ca="1" si="309"/>
        <v>C2</v>
      </c>
    </row>
    <row r="1537" spans="1:14" s="188" customFormat="1" ht="30" customHeight="1" x14ac:dyDescent="0.2">
      <c r="A1537" s="410"/>
      <c r="B1537" s="391"/>
      <c r="C1537" s="398" t="s">
        <v>1612</v>
      </c>
      <c r="D1537" s="393"/>
      <c r="E1537" s="399"/>
      <c r="F1537" s="192" t="s">
        <v>173</v>
      </c>
      <c r="G1537" s="193"/>
      <c r="H1537" s="193"/>
      <c r="I1537" s="24" t="str">
        <f t="shared" ca="1" si="306"/>
        <v>LOCKED</v>
      </c>
      <c r="J1537" s="15" t="str">
        <f t="shared" si="310"/>
        <v>ROADWORKS - REMOVALS/RENEWALS</v>
      </c>
      <c r="K1537" s="16" t="e">
        <f>MATCH(J1537,'Pay Items'!$K$1:$K$647,0)</f>
        <v>#N/A</v>
      </c>
      <c r="L1537" s="17" t="str">
        <f t="shared" ca="1" si="307"/>
        <v>G</v>
      </c>
      <c r="M1537" s="17" t="str">
        <f t="shared" ca="1" si="308"/>
        <v>C2</v>
      </c>
      <c r="N1537" s="17" t="str">
        <f t="shared" ca="1" si="309"/>
        <v>C2</v>
      </c>
    </row>
    <row r="1538" spans="1:14" s="188" customFormat="1" ht="30" customHeight="1" x14ac:dyDescent="0.2">
      <c r="A1538" s="408" t="s">
        <v>774</v>
      </c>
      <c r="B1538" s="34" t="s">
        <v>2228</v>
      </c>
      <c r="C1538" s="376" t="s">
        <v>317</v>
      </c>
      <c r="D1538" s="377" t="s">
        <v>6</v>
      </c>
      <c r="E1538" s="378"/>
      <c r="F1538" s="192" t="s">
        <v>173</v>
      </c>
      <c r="G1538" s="193"/>
      <c r="H1538" s="193"/>
      <c r="I1538" s="24" t="str">
        <f t="shared" ca="1" si="306"/>
        <v>LOCKED</v>
      </c>
      <c r="J1538" s="15" t="str">
        <f t="shared" si="310"/>
        <v>B100rMiscellaneous Concrete Slab RemovalCW 3235-R9</v>
      </c>
      <c r="K1538" s="16">
        <f>MATCH(J1538,'Pay Items'!$K$1:$K$647,0)</f>
        <v>159</v>
      </c>
      <c r="L1538" s="17" t="str">
        <f t="shared" ca="1" si="307"/>
        <v>G</v>
      </c>
      <c r="M1538" s="17" t="str">
        <f t="shared" ca="1" si="308"/>
        <v>C2</v>
      </c>
      <c r="N1538" s="17" t="str">
        <f t="shared" ca="1" si="309"/>
        <v>C2</v>
      </c>
    </row>
    <row r="1539" spans="1:14" s="188" customFormat="1" ht="30" customHeight="1" x14ac:dyDescent="0.2">
      <c r="A1539" s="408" t="s">
        <v>778</v>
      </c>
      <c r="B1539" s="381" t="s">
        <v>338</v>
      </c>
      <c r="C1539" s="376" t="s">
        <v>10</v>
      </c>
      <c r="D1539" s="377" t="s">
        <v>173</v>
      </c>
      <c r="E1539" s="378" t="s">
        <v>178</v>
      </c>
      <c r="F1539" s="409">
        <v>100</v>
      </c>
      <c r="G1539" s="397"/>
      <c r="H1539" s="374">
        <f>ROUND(G1539*F1539,2)</f>
        <v>0</v>
      </c>
      <c r="I1539" s="24" t="str">
        <f t="shared" ca="1" si="306"/>
        <v/>
      </c>
      <c r="J1539" s="15" t="str">
        <f t="shared" si="310"/>
        <v>B104r100 mm Sidewalkm²</v>
      </c>
      <c r="K1539" s="16">
        <f>MATCH(J1539,'Pay Items'!$K$1:$K$647,0)</f>
        <v>163</v>
      </c>
      <c r="L1539" s="17" t="str">
        <f t="shared" ca="1" si="307"/>
        <v>F0</v>
      </c>
      <c r="M1539" s="17" t="str">
        <f t="shared" ca="1" si="308"/>
        <v>C2</v>
      </c>
      <c r="N1539" s="17" t="str">
        <f t="shared" ca="1" si="309"/>
        <v>C2</v>
      </c>
    </row>
    <row r="1540" spans="1:14" s="188" customFormat="1" ht="30" customHeight="1" x14ac:dyDescent="0.2">
      <c r="A1540" s="73" t="s">
        <v>780</v>
      </c>
      <c r="B1540" s="71" t="s">
        <v>339</v>
      </c>
      <c r="C1540" s="60" t="s">
        <v>321</v>
      </c>
      <c r="D1540" s="61" t="s">
        <v>173</v>
      </c>
      <c r="E1540" s="68" t="s">
        <v>178</v>
      </c>
      <c r="F1540" s="69">
        <v>60</v>
      </c>
      <c r="G1540" s="400"/>
      <c r="H1540" s="64">
        <f t="shared" ref="H1540" si="338">ROUND(G1540*F1540,2)</f>
        <v>0</v>
      </c>
      <c r="I1540" s="24" t="str">
        <f t="shared" ca="1" si="306"/>
        <v/>
      </c>
      <c r="J1540" s="15" t="str">
        <f t="shared" si="310"/>
        <v>B106rMonolithic Curb and Sidewalkm²</v>
      </c>
      <c r="K1540" s="16">
        <f>MATCH(J1540,'Pay Items'!$K$1:$K$647,0)</f>
        <v>166</v>
      </c>
      <c r="L1540" s="17" t="str">
        <f t="shared" ca="1" si="307"/>
        <v>F0</v>
      </c>
      <c r="M1540" s="17" t="str">
        <f t="shared" ca="1" si="308"/>
        <v>C2</v>
      </c>
      <c r="N1540" s="17" t="str">
        <f t="shared" ca="1" si="309"/>
        <v>C2</v>
      </c>
    </row>
    <row r="1541" spans="1:14" s="188" customFormat="1" ht="30" customHeight="1" x14ac:dyDescent="0.2">
      <c r="A1541" s="408" t="s">
        <v>781</v>
      </c>
      <c r="B1541" s="34" t="s">
        <v>2229</v>
      </c>
      <c r="C1541" s="376" t="s">
        <v>322</v>
      </c>
      <c r="D1541" s="377" t="s">
        <v>1309</v>
      </c>
      <c r="E1541" s="378"/>
      <c r="F1541" s="192" t="s">
        <v>173</v>
      </c>
      <c r="G1541" s="193"/>
      <c r="H1541" s="193"/>
      <c r="I1541" s="24" t="str">
        <f t="shared" ca="1" si="306"/>
        <v>LOCKED</v>
      </c>
      <c r="J1541" s="15" t="str">
        <f t="shared" si="310"/>
        <v>B107iMiscellaneous Concrete Slab InstallationCW 3235-R9</v>
      </c>
      <c r="K1541" s="16">
        <f>MATCH(J1541,'Pay Items'!$K$1:$K$647,0)</f>
        <v>167</v>
      </c>
      <c r="L1541" s="17" t="str">
        <f t="shared" ca="1" si="307"/>
        <v>G</v>
      </c>
      <c r="M1541" s="17" t="str">
        <f t="shared" ca="1" si="308"/>
        <v>C2</v>
      </c>
      <c r="N1541" s="17" t="str">
        <f t="shared" ca="1" si="309"/>
        <v>C2</v>
      </c>
    </row>
    <row r="1542" spans="1:14" s="188" customFormat="1" ht="39.950000000000003" customHeight="1" x14ac:dyDescent="0.2">
      <c r="A1542" s="73" t="s">
        <v>786</v>
      </c>
      <c r="B1542" s="71" t="s">
        <v>338</v>
      </c>
      <c r="C1542" s="60" t="s">
        <v>2274</v>
      </c>
      <c r="D1542" s="61" t="s">
        <v>2152</v>
      </c>
      <c r="E1542" s="68" t="s">
        <v>178</v>
      </c>
      <c r="F1542" s="69">
        <v>150</v>
      </c>
      <c r="G1542" s="400"/>
      <c r="H1542" s="64">
        <f t="shared" ref="H1542" si="339">ROUND(G1542*F1542,2)</f>
        <v>0</v>
      </c>
      <c r="I1542" s="24" t="str">
        <f t="shared" ca="1" si="306"/>
        <v/>
      </c>
      <c r="J1542" s="15" t="str">
        <f t="shared" si="310"/>
        <v>B113iType 1 Concrete Monolithic Curb and SidewalkSD-228B, E14, E16m²</v>
      </c>
      <c r="K1542" s="16" t="e">
        <f>MATCH(J1542,'Pay Items'!$K$1:$K$647,0)</f>
        <v>#N/A</v>
      </c>
      <c r="L1542" s="17" t="str">
        <f t="shared" ca="1" si="307"/>
        <v>F0</v>
      </c>
      <c r="M1542" s="17" t="str">
        <f t="shared" ca="1" si="308"/>
        <v>C2</v>
      </c>
      <c r="N1542" s="17" t="str">
        <f t="shared" ca="1" si="309"/>
        <v>C2</v>
      </c>
    </row>
    <row r="1543" spans="1:14" s="188" customFormat="1" ht="39.950000000000003" customHeight="1" x14ac:dyDescent="0.2">
      <c r="A1543" s="73" t="s">
        <v>1209</v>
      </c>
      <c r="B1543" s="71" t="s">
        <v>339</v>
      </c>
      <c r="C1543" s="60" t="s">
        <v>2234</v>
      </c>
      <c r="D1543" s="61" t="s">
        <v>2156</v>
      </c>
      <c r="E1543" s="68" t="s">
        <v>178</v>
      </c>
      <c r="F1543" s="86">
        <v>10</v>
      </c>
      <c r="G1543" s="397"/>
      <c r="H1543" s="374">
        <f t="shared" ref="H1543" si="340">ROUND(G1543*F1543,2)</f>
        <v>0</v>
      </c>
      <c r="I1543" s="24" t="str">
        <f t="shared" ca="1" si="306"/>
        <v/>
      </c>
      <c r="J1543" s="15" t="str">
        <f t="shared" si="310"/>
        <v>B114DType 1 Concrete Monolithic Curb and 150 mm Sidewalk (Reinforced)m²</v>
      </c>
      <c r="K1543" s="16" t="e">
        <f>MATCH(J1543,'Pay Items'!$K$1:$K$647,0)</f>
        <v>#N/A</v>
      </c>
      <c r="L1543" s="17" t="str">
        <f t="shared" ca="1" si="307"/>
        <v>F0</v>
      </c>
      <c r="M1543" s="17" t="str">
        <f t="shared" ca="1" si="308"/>
        <v>C2</v>
      </c>
      <c r="N1543" s="17" t="str">
        <f t="shared" ca="1" si="309"/>
        <v>C2</v>
      </c>
    </row>
    <row r="1544" spans="1:14" s="188" customFormat="1" ht="30" customHeight="1" x14ac:dyDescent="0.2">
      <c r="A1544" s="135" t="s">
        <v>787</v>
      </c>
      <c r="B1544" s="366" t="s">
        <v>2230</v>
      </c>
      <c r="C1544" s="367" t="s">
        <v>323</v>
      </c>
      <c r="D1544" s="368" t="s">
        <v>1309</v>
      </c>
      <c r="E1544" s="369"/>
      <c r="F1544" s="192" t="s">
        <v>173</v>
      </c>
      <c r="G1544" s="193"/>
      <c r="H1544" s="193"/>
      <c r="I1544" s="24" t="str">
        <f t="shared" ca="1" si="306"/>
        <v>LOCKED</v>
      </c>
      <c r="J1544" s="15" t="str">
        <f t="shared" si="310"/>
        <v>B114rlMiscellaneous Concrete Slab RenewalCW 3235-R9</v>
      </c>
      <c r="K1544" s="16">
        <f>MATCH(J1544,'Pay Items'!$K$1:$K$647,0)</f>
        <v>180</v>
      </c>
      <c r="L1544" s="17" t="str">
        <f t="shared" ca="1" si="307"/>
        <v>G</v>
      </c>
      <c r="M1544" s="17" t="str">
        <f t="shared" ca="1" si="308"/>
        <v>C2</v>
      </c>
      <c r="N1544" s="17" t="str">
        <f t="shared" ca="1" si="309"/>
        <v>C2</v>
      </c>
    </row>
    <row r="1545" spans="1:14" s="188" customFormat="1" ht="30" customHeight="1" x14ac:dyDescent="0.2">
      <c r="A1545" s="135" t="s">
        <v>791</v>
      </c>
      <c r="B1545" s="370" t="s">
        <v>338</v>
      </c>
      <c r="C1545" s="367" t="s">
        <v>1656</v>
      </c>
      <c r="D1545" s="368" t="s">
        <v>2147</v>
      </c>
      <c r="E1545" s="369"/>
      <c r="F1545" s="192" t="s">
        <v>173</v>
      </c>
      <c r="G1545" s="193"/>
      <c r="H1545" s="193"/>
      <c r="I1545" s="24" t="str">
        <f t="shared" ca="1" si="306"/>
        <v>LOCKED</v>
      </c>
      <c r="J1545" s="15" t="str">
        <f t="shared" si="310"/>
        <v>B118rl100 mm Type 5 Concrete SidewalkSD-228A, E16</v>
      </c>
      <c r="K1545" s="16" t="e">
        <f>MATCH(J1545,'Pay Items'!$K$1:$K$647,0)</f>
        <v>#N/A</v>
      </c>
      <c r="L1545" s="17" t="str">
        <f t="shared" ca="1" si="307"/>
        <v>G</v>
      </c>
      <c r="M1545" s="17" t="str">
        <f t="shared" ca="1" si="308"/>
        <v>C2</v>
      </c>
      <c r="N1545" s="17" t="str">
        <f t="shared" ca="1" si="309"/>
        <v>C2</v>
      </c>
    </row>
    <row r="1546" spans="1:14" s="188" customFormat="1" ht="30" customHeight="1" x14ac:dyDescent="0.2">
      <c r="A1546" s="135" t="s">
        <v>792</v>
      </c>
      <c r="B1546" s="371" t="s">
        <v>684</v>
      </c>
      <c r="C1546" s="367" t="s">
        <v>685</v>
      </c>
      <c r="D1546" s="368"/>
      <c r="E1546" s="369" t="s">
        <v>178</v>
      </c>
      <c r="F1546" s="396">
        <v>25</v>
      </c>
      <c r="G1546" s="397"/>
      <c r="H1546" s="374">
        <f t="shared" ref="H1546:H1548" si="341">ROUND(G1546*F1546,2)</f>
        <v>0</v>
      </c>
      <c r="I1546" s="24" t="str">
        <f t="shared" ca="1" si="306"/>
        <v/>
      </c>
      <c r="J1546" s="15" t="str">
        <f t="shared" si="310"/>
        <v>B119rlLess than 5 sq.m.m²</v>
      </c>
      <c r="K1546" s="16">
        <f>MATCH(J1546,'Pay Items'!$K$1:$K$647,0)</f>
        <v>185</v>
      </c>
      <c r="L1546" s="17" t="str">
        <f t="shared" ca="1" si="307"/>
        <v>F0</v>
      </c>
      <c r="M1546" s="17" t="str">
        <f t="shared" ca="1" si="308"/>
        <v>C2</v>
      </c>
      <c r="N1546" s="17" t="str">
        <f t="shared" ca="1" si="309"/>
        <v>C2</v>
      </c>
    </row>
    <row r="1547" spans="1:14" s="188" customFormat="1" ht="30" customHeight="1" x14ac:dyDescent="0.2">
      <c r="A1547" s="135" t="s">
        <v>793</v>
      </c>
      <c r="B1547" s="371" t="s">
        <v>686</v>
      </c>
      <c r="C1547" s="367" t="s">
        <v>687</v>
      </c>
      <c r="D1547" s="368"/>
      <c r="E1547" s="369" t="s">
        <v>178</v>
      </c>
      <c r="F1547" s="396">
        <v>50</v>
      </c>
      <c r="G1547" s="397"/>
      <c r="H1547" s="374">
        <f t="shared" si="341"/>
        <v>0</v>
      </c>
      <c r="I1547" s="24" t="str">
        <f t="shared" ca="1" si="306"/>
        <v/>
      </c>
      <c r="J1547" s="15" t="str">
        <f t="shared" si="310"/>
        <v>B120rl5 sq.m. to 20 sq.m.m²</v>
      </c>
      <c r="K1547" s="16">
        <f>MATCH(J1547,'Pay Items'!$K$1:$K$647,0)</f>
        <v>186</v>
      </c>
      <c r="L1547" s="17" t="str">
        <f t="shared" ca="1" si="307"/>
        <v>F0</v>
      </c>
      <c r="M1547" s="17" t="str">
        <f t="shared" ca="1" si="308"/>
        <v>C2</v>
      </c>
      <c r="N1547" s="17" t="str">
        <f t="shared" ca="1" si="309"/>
        <v>C2</v>
      </c>
    </row>
    <row r="1548" spans="1:14" s="188" customFormat="1" ht="30" customHeight="1" x14ac:dyDescent="0.2">
      <c r="A1548" s="135" t="s">
        <v>794</v>
      </c>
      <c r="B1548" s="371" t="s">
        <v>688</v>
      </c>
      <c r="C1548" s="367" t="s">
        <v>689</v>
      </c>
      <c r="D1548" s="368" t="s">
        <v>173</v>
      </c>
      <c r="E1548" s="369" t="s">
        <v>178</v>
      </c>
      <c r="F1548" s="396">
        <v>1300</v>
      </c>
      <c r="G1548" s="397"/>
      <c r="H1548" s="374">
        <f t="shared" si="341"/>
        <v>0</v>
      </c>
      <c r="I1548" s="24" t="str">
        <f t="shared" ref="I1548:I1574" ca="1" si="342">IF(CELL("protect",$G1548)=1, "LOCKED", "")</f>
        <v/>
      </c>
      <c r="J1548" s="15" t="str">
        <f t="shared" ref="J1548:J1574" si="343">CLEAN(CONCATENATE(TRIM($A1548),TRIM($C1548),IF(LEFT($D1548)&lt;&gt;"E",TRIM($D1548),),TRIM($E1548)))</f>
        <v>B121rlGreater than 20 sq.m.m²</v>
      </c>
      <c r="K1548" s="16">
        <f>MATCH(J1548,'Pay Items'!$K$1:$K$647,0)</f>
        <v>187</v>
      </c>
      <c r="L1548" s="17" t="str">
        <f t="shared" ref="L1548:L1574" ca="1" si="344">CELL("format",$F1548)</f>
        <v>F0</v>
      </c>
      <c r="M1548" s="17" t="str">
        <f t="shared" ref="M1548:M1574" ca="1" si="345">CELL("format",$G1548)</f>
        <v>C2</v>
      </c>
      <c r="N1548" s="17" t="str">
        <f t="shared" ref="N1548:N1574" ca="1" si="346">CELL("format",$H1548)</f>
        <v>C2</v>
      </c>
    </row>
    <row r="1549" spans="1:14" s="188" customFormat="1" ht="30" customHeight="1" x14ac:dyDescent="0.2">
      <c r="A1549" s="135" t="s">
        <v>797</v>
      </c>
      <c r="B1549" s="366" t="s">
        <v>2231</v>
      </c>
      <c r="C1549" s="367" t="s">
        <v>327</v>
      </c>
      <c r="D1549" s="368" t="s">
        <v>900</v>
      </c>
      <c r="E1549" s="369"/>
      <c r="F1549" s="192" t="s">
        <v>173</v>
      </c>
      <c r="G1549" s="193"/>
      <c r="H1549" s="193"/>
      <c r="I1549" s="24" t="str">
        <f t="shared" ca="1" si="342"/>
        <v>LOCKED</v>
      </c>
      <c r="J1549" s="15" t="str">
        <f t="shared" si="343"/>
        <v>B126rConcrete Curb RemovalCW 3240-R10</v>
      </c>
      <c r="K1549" s="16">
        <f>MATCH(J1549,'Pay Items'!$K$1:$K$647,0)</f>
        <v>197</v>
      </c>
      <c r="L1549" s="17" t="str">
        <f t="shared" ca="1" si="344"/>
        <v>G</v>
      </c>
      <c r="M1549" s="17" t="str">
        <f t="shared" ca="1" si="345"/>
        <v>C2</v>
      </c>
      <c r="N1549" s="17" t="str">
        <f t="shared" ca="1" si="346"/>
        <v>C2</v>
      </c>
    </row>
    <row r="1550" spans="1:14" s="188" customFormat="1" ht="30" customHeight="1" x14ac:dyDescent="0.2">
      <c r="A1550" s="135" t="s">
        <v>1123</v>
      </c>
      <c r="B1550" s="370" t="s">
        <v>338</v>
      </c>
      <c r="C1550" s="367" t="s">
        <v>948</v>
      </c>
      <c r="D1550" s="368" t="s">
        <v>173</v>
      </c>
      <c r="E1550" s="369" t="s">
        <v>182</v>
      </c>
      <c r="F1550" s="396">
        <v>60</v>
      </c>
      <c r="G1550" s="397"/>
      <c r="H1550" s="374">
        <f>ROUND(G1550*F1550,2)</f>
        <v>0</v>
      </c>
      <c r="I1550" s="24" t="str">
        <f t="shared" ca="1" si="342"/>
        <v/>
      </c>
      <c r="J1550" s="15" t="str">
        <f t="shared" si="343"/>
        <v>B127rABarrier Integralm</v>
      </c>
      <c r="K1550" s="16">
        <f>MATCH(J1550,'Pay Items'!$K$1:$K$647,0)</f>
        <v>199</v>
      </c>
      <c r="L1550" s="17" t="str">
        <f t="shared" ca="1" si="344"/>
        <v>F0</v>
      </c>
      <c r="M1550" s="17" t="str">
        <f t="shared" ca="1" si="345"/>
        <v>C2</v>
      </c>
      <c r="N1550" s="17" t="str">
        <f t="shared" ca="1" si="346"/>
        <v>C2</v>
      </c>
    </row>
    <row r="1551" spans="1:14" s="188" customFormat="1" ht="30" customHeight="1" x14ac:dyDescent="0.2">
      <c r="A1551" s="73" t="s">
        <v>826</v>
      </c>
      <c r="B1551" s="59" t="s">
        <v>2232</v>
      </c>
      <c r="C1551" s="60" t="s">
        <v>157</v>
      </c>
      <c r="D1551" s="61" t="s">
        <v>1364</v>
      </c>
      <c r="E1551" s="68"/>
      <c r="F1551" s="192" t="s">
        <v>173</v>
      </c>
      <c r="G1551" s="193"/>
      <c r="H1551" s="193"/>
      <c r="I1551" s="24" t="str">
        <f t="shared" ca="1" si="342"/>
        <v>LOCKED</v>
      </c>
      <c r="J1551" s="15" t="str">
        <f t="shared" si="343"/>
        <v>B154rlConcrete Curb RenewalCW 3240-R10</v>
      </c>
      <c r="K1551" s="16">
        <f>MATCH(J1551,'Pay Items'!$K$1:$K$647,0)</f>
        <v>248</v>
      </c>
      <c r="L1551" s="17" t="str">
        <f t="shared" ca="1" si="344"/>
        <v>G</v>
      </c>
      <c r="M1551" s="17" t="str">
        <f t="shared" ca="1" si="345"/>
        <v>C2</v>
      </c>
      <c r="N1551" s="17" t="str">
        <f t="shared" ca="1" si="346"/>
        <v>C2</v>
      </c>
    </row>
    <row r="1552" spans="1:14" s="188" customFormat="1" ht="39.950000000000003" customHeight="1" x14ac:dyDescent="0.2">
      <c r="A1552" s="73" t="s">
        <v>928</v>
      </c>
      <c r="B1552" s="71" t="s">
        <v>338</v>
      </c>
      <c r="C1552" s="60" t="s">
        <v>2239</v>
      </c>
      <c r="D1552" s="61" t="s">
        <v>701</v>
      </c>
      <c r="E1552" s="68" t="s">
        <v>182</v>
      </c>
      <c r="F1552" s="69">
        <v>160</v>
      </c>
      <c r="G1552" s="397"/>
      <c r="H1552" s="374">
        <f>ROUND(G1552*F1552,2)</f>
        <v>0</v>
      </c>
      <c r="I1552" s="24" t="str">
        <f t="shared" ca="1" si="342"/>
        <v/>
      </c>
      <c r="J1552" s="15" t="str">
        <f t="shared" si="343"/>
        <v>B184rlAType 1 Concrete Curb Ramp (8-12 mm reveal ht, Monolithic)SD-229C,Dm</v>
      </c>
      <c r="K1552" s="16" t="e">
        <f>MATCH(J1552,'Pay Items'!$K$1:$K$647,0)</f>
        <v>#N/A</v>
      </c>
      <c r="L1552" s="17" t="str">
        <f t="shared" ca="1" si="344"/>
        <v>F0</v>
      </c>
      <c r="M1552" s="17" t="str">
        <f t="shared" ca="1" si="345"/>
        <v>C2</v>
      </c>
      <c r="N1552" s="17" t="str">
        <f t="shared" ca="1" si="346"/>
        <v>C2</v>
      </c>
    </row>
    <row r="1553" spans="1:14" s="188" customFormat="1" ht="30" customHeight="1" x14ac:dyDescent="0.2">
      <c r="A1553" s="135" t="s">
        <v>462</v>
      </c>
      <c r="B1553" s="366" t="s">
        <v>2233</v>
      </c>
      <c r="C1553" s="367" t="s">
        <v>350</v>
      </c>
      <c r="D1553" s="368" t="s">
        <v>2144</v>
      </c>
      <c r="E1553" s="369"/>
      <c r="F1553" s="192" t="s">
        <v>173</v>
      </c>
      <c r="G1553" s="193"/>
      <c r="H1553" s="193"/>
      <c r="I1553" s="24" t="str">
        <f t="shared" ca="1" si="342"/>
        <v>LOCKED</v>
      </c>
      <c r="J1553" s="15" t="str">
        <f t="shared" si="343"/>
        <v>B190Construction of Asphaltic Concrete OverlayCW 3410-R12, E11</v>
      </c>
      <c r="K1553" s="16" t="e">
        <f>MATCH(J1553,'Pay Items'!$K$1:$K$647,0)</f>
        <v>#N/A</v>
      </c>
      <c r="L1553" s="17" t="str">
        <f t="shared" ca="1" si="344"/>
        <v>G</v>
      </c>
      <c r="M1553" s="17" t="str">
        <f t="shared" ca="1" si="345"/>
        <v>C2</v>
      </c>
      <c r="N1553" s="17" t="str">
        <f t="shared" ca="1" si="346"/>
        <v>C2</v>
      </c>
    </row>
    <row r="1554" spans="1:14" s="188" customFormat="1" ht="30" customHeight="1" x14ac:dyDescent="0.2">
      <c r="A1554" s="135" t="s">
        <v>466</v>
      </c>
      <c r="B1554" s="370" t="s">
        <v>338</v>
      </c>
      <c r="C1554" s="367" t="s">
        <v>352</v>
      </c>
      <c r="D1554" s="368"/>
      <c r="E1554" s="369"/>
      <c r="F1554" s="192" t="s">
        <v>173</v>
      </c>
      <c r="G1554" s="193"/>
      <c r="H1554" s="193"/>
      <c r="I1554" s="24" t="str">
        <f t="shared" ca="1" si="342"/>
        <v>LOCKED</v>
      </c>
      <c r="J1554" s="15" t="str">
        <f t="shared" si="343"/>
        <v>B194Tie-ins and Approaches</v>
      </c>
      <c r="K1554" s="16">
        <f>MATCH(J1554,'Pay Items'!$K$1:$K$647,0)</f>
        <v>311</v>
      </c>
      <c r="L1554" s="17" t="str">
        <f t="shared" ca="1" si="344"/>
        <v>G</v>
      </c>
      <c r="M1554" s="17" t="str">
        <f t="shared" ca="1" si="345"/>
        <v>C2</v>
      </c>
      <c r="N1554" s="17" t="str">
        <f t="shared" ca="1" si="346"/>
        <v>C2</v>
      </c>
    </row>
    <row r="1555" spans="1:14" s="188" customFormat="1" ht="30" customHeight="1" x14ac:dyDescent="0.2">
      <c r="A1555" s="135" t="s">
        <v>1569</v>
      </c>
      <c r="B1555" s="371" t="s">
        <v>684</v>
      </c>
      <c r="C1555" s="367" t="s">
        <v>1566</v>
      </c>
      <c r="D1555" s="368"/>
      <c r="E1555" s="369" t="s">
        <v>180</v>
      </c>
      <c r="F1555" s="396">
        <v>30</v>
      </c>
      <c r="G1555" s="397"/>
      <c r="H1555" s="374">
        <f t="shared" ref="H1555:H1556" si="347">ROUND(G1555*F1555,2)</f>
        <v>0</v>
      </c>
      <c r="I1555" s="24" t="str">
        <f t="shared" ca="1" si="342"/>
        <v/>
      </c>
      <c r="J1555" s="15" t="str">
        <f t="shared" si="343"/>
        <v>B195AType MS1tonne</v>
      </c>
      <c r="K1555" s="16">
        <f>MATCH(J1555,'Pay Items'!$K$1:$K$647,0)</f>
        <v>313</v>
      </c>
      <c r="L1555" s="17" t="str">
        <f t="shared" ca="1" si="344"/>
        <v>F0</v>
      </c>
      <c r="M1555" s="17" t="str">
        <f t="shared" ca="1" si="345"/>
        <v>C2</v>
      </c>
      <c r="N1555" s="17" t="str">
        <f t="shared" ca="1" si="346"/>
        <v>C2</v>
      </c>
    </row>
    <row r="1556" spans="1:14" s="188" customFormat="1" ht="30" customHeight="1" x14ac:dyDescent="0.2">
      <c r="A1556" s="135" t="s">
        <v>857</v>
      </c>
      <c r="B1556" s="366" t="s">
        <v>2235</v>
      </c>
      <c r="C1556" s="367" t="s">
        <v>891</v>
      </c>
      <c r="D1556" s="368" t="s">
        <v>942</v>
      </c>
      <c r="E1556" s="369" t="s">
        <v>181</v>
      </c>
      <c r="F1556" s="372">
        <v>10</v>
      </c>
      <c r="G1556" s="397"/>
      <c r="H1556" s="374">
        <f t="shared" si="347"/>
        <v>0</v>
      </c>
      <c r="I1556" s="24" t="str">
        <f t="shared" ca="1" si="342"/>
        <v/>
      </c>
      <c r="J1556" s="15" t="str">
        <f t="shared" si="343"/>
        <v>B219Detectable Warning Surface TilesCW 3326-R3each</v>
      </c>
      <c r="K1556" s="16">
        <f>MATCH(J1556,'Pay Items'!$K$1:$K$647,0)</f>
        <v>331</v>
      </c>
      <c r="L1556" s="17" t="str">
        <f t="shared" ca="1" si="344"/>
        <v>F0</v>
      </c>
      <c r="M1556" s="17" t="str">
        <f t="shared" ca="1" si="345"/>
        <v>C2</v>
      </c>
      <c r="N1556" s="17" t="str">
        <f t="shared" ca="1" si="346"/>
        <v>C2</v>
      </c>
    </row>
    <row r="1557" spans="1:14" s="188" customFormat="1" ht="30" customHeight="1" x14ac:dyDescent="0.2">
      <c r="A1557" s="410"/>
      <c r="B1557" s="401"/>
      <c r="C1557" s="398" t="s">
        <v>199</v>
      </c>
      <c r="D1557" s="393"/>
      <c r="E1557" s="402"/>
      <c r="F1557" s="192" t="s">
        <v>173</v>
      </c>
      <c r="G1557" s="193"/>
      <c r="H1557" s="193"/>
      <c r="I1557" s="24" t="str">
        <f t="shared" ca="1" si="342"/>
        <v>LOCKED</v>
      </c>
      <c r="J1557" s="15" t="str">
        <f t="shared" si="343"/>
        <v>JOINT AND CRACK SEALING</v>
      </c>
      <c r="K1557" s="16">
        <f>MATCH(J1557,'Pay Items'!$K$1:$K$647,0)</f>
        <v>434</v>
      </c>
      <c r="L1557" s="17" t="str">
        <f t="shared" ca="1" si="344"/>
        <v>G</v>
      </c>
      <c r="M1557" s="17" t="str">
        <f t="shared" ca="1" si="345"/>
        <v>C2</v>
      </c>
      <c r="N1557" s="17" t="str">
        <f t="shared" ca="1" si="346"/>
        <v>C2</v>
      </c>
    </row>
    <row r="1558" spans="1:14" s="188" customFormat="1" ht="30" customHeight="1" x14ac:dyDescent="0.2">
      <c r="A1558" s="137" t="s">
        <v>533</v>
      </c>
      <c r="B1558" s="366" t="s">
        <v>2236</v>
      </c>
      <c r="C1558" s="367" t="s">
        <v>98</v>
      </c>
      <c r="D1558" s="368" t="s">
        <v>718</v>
      </c>
      <c r="E1558" s="369" t="s">
        <v>182</v>
      </c>
      <c r="F1558" s="372">
        <v>100</v>
      </c>
      <c r="G1558" s="397"/>
      <c r="H1558" s="374">
        <f>ROUND(G1558*F1558,2)</f>
        <v>0</v>
      </c>
      <c r="I1558" s="24" t="str">
        <f t="shared" ca="1" si="342"/>
        <v/>
      </c>
      <c r="J1558" s="15" t="str">
        <f t="shared" si="343"/>
        <v>D006Reflective Crack MaintenanceCW 3250-R7m</v>
      </c>
      <c r="K1558" s="16">
        <f>MATCH(J1558,'Pay Items'!$K$1:$K$647,0)</f>
        <v>440</v>
      </c>
      <c r="L1558" s="17" t="str">
        <f t="shared" ca="1" si="344"/>
        <v>F0</v>
      </c>
      <c r="M1558" s="17" t="str">
        <f t="shared" ca="1" si="345"/>
        <v>C2</v>
      </c>
      <c r="N1558" s="17" t="str">
        <f t="shared" ca="1" si="346"/>
        <v>C2</v>
      </c>
    </row>
    <row r="1559" spans="1:14" s="188" customFormat="1" ht="39.950000000000003" customHeight="1" x14ac:dyDescent="0.2">
      <c r="A1559" s="410"/>
      <c r="B1559" s="401"/>
      <c r="C1559" s="398" t="s">
        <v>200</v>
      </c>
      <c r="D1559" s="393"/>
      <c r="E1559" s="402"/>
      <c r="F1559" s="192" t="s">
        <v>173</v>
      </c>
      <c r="G1559" s="193"/>
      <c r="H1559" s="193"/>
      <c r="I1559" s="24" t="str">
        <f t="shared" ca="1" si="342"/>
        <v>LOCKED</v>
      </c>
      <c r="J1559" s="15" t="str">
        <f t="shared" si="343"/>
        <v>ASSOCIATED DRAINAGE AND UNDERGROUND WORKS</v>
      </c>
      <c r="K1559" s="16">
        <f>MATCH(J1559,'Pay Items'!$K$1:$K$647,0)</f>
        <v>442</v>
      </c>
      <c r="L1559" s="17" t="str">
        <f t="shared" ca="1" si="344"/>
        <v>G</v>
      </c>
      <c r="M1559" s="17" t="str">
        <f t="shared" ca="1" si="345"/>
        <v>C2</v>
      </c>
      <c r="N1559" s="17" t="str">
        <f t="shared" ca="1" si="346"/>
        <v>C2</v>
      </c>
    </row>
    <row r="1560" spans="1:14" s="188" customFormat="1" ht="30" customHeight="1" x14ac:dyDescent="0.2">
      <c r="A1560" s="137" t="s">
        <v>67</v>
      </c>
      <c r="B1560" s="366" t="s">
        <v>2237</v>
      </c>
      <c r="C1560" s="215" t="s">
        <v>1040</v>
      </c>
      <c r="D1560" s="216" t="s">
        <v>1041</v>
      </c>
      <c r="E1560" s="369"/>
      <c r="F1560" s="192" t="s">
        <v>173</v>
      </c>
      <c r="G1560" s="193"/>
      <c r="H1560" s="193"/>
      <c r="I1560" s="24" t="str">
        <f t="shared" ca="1" si="342"/>
        <v>LOCKED</v>
      </c>
      <c r="J1560" s="15" t="str">
        <f t="shared" si="343"/>
        <v>E023Frames &amp; CoversCW 3210-R8</v>
      </c>
      <c r="K1560" s="16">
        <f>MATCH(J1560,'Pay Items'!$K$1:$K$647,0)</f>
        <v>509</v>
      </c>
      <c r="L1560" s="17" t="str">
        <f t="shared" ca="1" si="344"/>
        <v>G</v>
      </c>
      <c r="M1560" s="17" t="str">
        <f t="shared" ca="1" si="345"/>
        <v>C2</v>
      </c>
      <c r="N1560" s="17" t="str">
        <f t="shared" ca="1" si="346"/>
        <v>C2</v>
      </c>
    </row>
    <row r="1561" spans="1:14" s="188" customFormat="1" ht="39.950000000000003" customHeight="1" x14ac:dyDescent="0.2">
      <c r="A1561" s="137" t="s">
        <v>68</v>
      </c>
      <c r="B1561" s="370" t="s">
        <v>338</v>
      </c>
      <c r="C1561" s="217" t="s">
        <v>1191</v>
      </c>
      <c r="D1561" s="368"/>
      <c r="E1561" s="369" t="s">
        <v>181</v>
      </c>
      <c r="F1561" s="372">
        <v>1</v>
      </c>
      <c r="G1561" s="397"/>
      <c r="H1561" s="374">
        <f t="shared" ref="H1561:H1562" si="348">ROUND(G1561*F1561,2)</f>
        <v>0</v>
      </c>
      <c r="I1561" s="24" t="str">
        <f t="shared" ca="1" si="342"/>
        <v/>
      </c>
      <c r="J1561" s="15" t="str">
        <f t="shared" si="343"/>
        <v>E024AP-006 - Standard Frame for Manhole and Catch Basineach</v>
      </c>
      <c r="K1561" s="16">
        <f>MATCH(J1561,'Pay Items'!$K$1:$K$647,0)</f>
        <v>510</v>
      </c>
      <c r="L1561" s="17" t="str">
        <f t="shared" ca="1" si="344"/>
        <v>F0</v>
      </c>
      <c r="M1561" s="17" t="str">
        <f t="shared" ca="1" si="345"/>
        <v>C2</v>
      </c>
      <c r="N1561" s="17" t="str">
        <f t="shared" ca="1" si="346"/>
        <v>C2</v>
      </c>
    </row>
    <row r="1562" spans="1:14" s="188" customFormat="1" ht="39.950000000000003" customHeight="1" x14ac:dyDescent="0.2">
      <c r="A1562" s="137" t="s">
        <v>69</v>
      </c>
      <c r="B1562" s="370" t="s">
        <v>339</v>
      </c>
      <c r="C1562" s="217" t="s">
        <v>1192</v>
      </c>
      <c r="D1562" s="368"/>
      <c r="E1562" s="369" t="s">
        <v>181</v>
      </c>
      <c r="F1562" s="372">
        <v>1</v>
      </c>
      <c r="G1562" s="397"/>
      <c r="H1562" s="374">
        <f t="shared" si="348"/>
        <v>0</v>
      </c>
      <c r="I1562" s="24" t="str">
        <f t="shared" ca="1" si="342"/>
        <v/>
      </c>
      <c r="J1562" s="15" t="str">
        <f t="shared" si="343"/>
        <v>E025AP-007 - Standard Solid Cover for Standard Frameeach</v>
      </c>
      <c r="K1562" s="16">
        <f>MATCH(J1562,'Pay Items'!$K$1:$K$647,0)</f>
        <v>511</v>
      </c>
      <c r="L1562" s="17" t="str">
        <f t="shared" ca="1" si="344"/>
        <v>F0</v>
      </c>
      <c r="M1562" s="17" t="str">
        <f t="shared" ca="1" si="345"/>
        <v>C2</v>
      </c>
      <c r="N1562" s="17" t="str">
        <f t="shared" ca="1" si="346"/>
        <v>C2</v>
      </c>
    </row>
    <row r="1563" spans="1:14" s="188" customFormat="1" ht="30" customHeight="1" x14ac:dyDescent="0.2">
      <c r="A1563" s="137" t="s">
        <v>0</v>
      </c>
      <c r="B1563" s="366" t="s">
        <v>2238</v>
      </c>
      <c r="C1563" s="367" t="s">
        <v>1</v>
      </c>
      <c r="D1563" s="368" t="s">
        <v>1562</v>
      </c>
      <c r="E1563" s="369" t="s">
        <v>181</v>
      </c>
      <c r="F1563" s="372">
        <v>7</v>
      </c>
      <c r="G1563" s="397"/>
      <c r="H1563" s="374">
        <f t="shared" ref="H1563" si="349">ROUND(G1563*F1563,2)</f>
        <v>0</v>
      </c>
      <c r="I1563" s="24" t="str">
        <f t="shared" ca="1" si="342"/>
        <v/>
      </c>
      <c r="J1563" s="15" t="str">
        <f t="shared" si="343"/>
        <v>E050ACatch Basin CleaningCW 2140-R5each</v>
      </c>
      <c r="K1563" s="16">
        <f>MATCH(J1563,'Pay Items'!$K$1:$K$647,0)</f>
        <v>555</v>
      </c>
      <c r="L1563" s="17" t="str">
        <f t="shared" ca="1" si="344"/>
        <v>F0</v>
      </c>
      <c r="M1563" s="17" t="str">
        <f t="shared" ca="1" si="345"/>
        <v>C2</v>
      </c>
      <c r="N1563" s="17" t="str">
        <f t="shared" ca="1" si="346"/>
        <v>C2</v>
      </c>
    </row>
    <row r="1564" spans="1:14" s="188" customFormat="1" ht="30" customHeight="1" x14ac:dyDescent="0.2">
      <c r="A1564" s="410"/>
      <c r="B1564" s="403"/>
      <c r="C1564" s="398" t="s">
        <v>201</v>
      </c>
      <c r="D1564" s="393"/>
      <c r="E1564" s="402"/>
      <c r="F1564" s="192" t="s">
        <v>173</v>
      </c>
      <c r="G1564" s="193"/>
      <c r="H1564" s="193"/>
      <c r="I1564" s="24" t="str">
        <f t="shared" ca="1" si="342"/>
        <v>LOCKED</v>
      </c>
      <c r="J1564" s="15" t="str">
        <f t="shared" si="343"/>
        <v>ADJUSTMENTS</v>
      </c>
      <c r="K1564" s="16">
        <f>MATCH(J1564,'Pay Items'!$K$1:$K$647,0)</f>
        <v>587</v>
      </c>
      <c r="L1564" s="17" t="str">
        <f t="shared" ca="1" si="344"/>
        <v>G</v>
      </c>
      <c r="M1564" s="17" t="str">
        <f t="shared" ca="1" si="345"/>
        <v>C2</v>
      </c>
      <c r="N1564" s="17" t="str">
        <f t="shared" ca="1" si="346"/>
        <v>C2</v>
      </c>
    </row>
    <row r="1565" spans="1:14" s="188" customFormat="1" ht="39.950000000000003" customHeight="1" x14ac:dyDescent="0.2">
      <c r="A1565" s="137" t="s">
        <v>230</v>
      </c>
      <c r="B1565" s="366" t="s">
        <v>2240</v>
      </c>
      <c r="C1565" s="217" t="s">
        <v>1042</v>
      </c>
      <c r="D1565" s="216" t="s">
        <v>1041</v>
      </c>
      <c r="E1565" s="369" t="s">
        <v>181</v>
      </c>
      <c r="F1565" s="372">
        <v>1</v>
      </c>
      <c r="G1565" s="397"/>
      <c r="H1565" s="374">
        <f t="shared" ref="H1565:H1569" si="350">ROUND(G1565*F1565,2)</f>
        <v>0</v>
      </c>
      <c r="I1565" s="24" t="str">
        <f t="shared" ca="1" si="342"/>
        <v/>
      </c>
      <c r="J1565" s="15" t="str">
        <f t="shared" si="343"/>
        <v>F001Adjustment of Manholes/Catch Basins FramesCW 3210-R8each</v>
      </c>
      <c r="K1565" s="16">
        <f>MATCH(J1565,'Pay Items'!$K$1:$K$647,0)</f>
        <v>588</v>
      </c>
      <c r="L1565" s="17" t="str">
        <f t="shared" ca="1" si="344"/>
        <v>F0</v>
      </c>
      <c r="M1565" s="17" t="str">
        <f t="shared" ca="1" si="345"/>
        <v>C2</v>
      </c>
      <c r="N1565" s="17" t="str">
        <f t="shared" ca="1" si="346"/>
        <v>C2</v>
      </c>
    </row>
    <row r="1566" spans="1:14" s="188" customFormat="1" ht="30" customHeight="1" x14ac:dyDescent="0.2">
      <c r="A1566" s="137" t="s">
        <v>237</v>
      </c>
      <c r="B1566" s="366" t="s">
        <v>2241</v>
      </c>
      <c r="C1566" s="367" t="s">
        <v>585</v>
      </c>
      <c r="D1566" s="216" t="s">
        <v>1041</v>
      </c>
      <c r="E1566" s="369" t="s">
        <v>181</v>
      </c>
      <c r="F1566" s="372">
        <v>1</v>
      </c>
      <c r="G1566" s="397"/>
      <c r="H1566" s="374">
        <f t="shared" si="350"/>
        <v>0</v>
      </c>
      <c r="I1566" s="24" t="str">
        <f t="shared" ca="1" si="342"/>
        <v/>
      </c>
      <c r="J1566" s="15" t="str">
        <f t="shared" si="343"/>
        <v>F009Adjustment of Valve BoxesCW 3210-R8each</v>
      </c>
      <c r="K1566" s="16">
        <f>MATCH(J1566,'Pay Items'!$K$1:$K$647,0)</f>
        <v>598</v>
      </c>
      <c r="L1566" s="17" t="str">
        <f t="shared" ca="1" si="344"/>
        <v>F0</v>
      </c>
      <c r="M1566" s="17" t="str">
        <f t="shared" ca="1" si="345"/>
        <v>C2</v>
      </c>
      <c r="N1566" s="17" t="str">
        <f t="shared" ca="1" si="346"/>
        <v>C2</v>
      </c>
    </row>
    <row r="1567" spans="1:14" s="188" customFormat="1" ht="30" customHeight="1" x14ac:dyDescent="0.2">
      <c r="A1567" s="137" t="s">
        <v>445</v>
      </c>
      <c r="B1567" s="366" t="s">
        <v>2242</v>
      </c>
      <c r="C1567" s="367" t="s">
        <v>587</v>
      </c>
      <c r="D1567" s="216" t="s">
        <v>1041</v>
      </c>
      <c r="E1567" s="369" t="s">
        <v>181</v>
      </c>
      <c r="F1567" s="372">
        <v>1</v>
      </c>
      <c r="G1567" s="397"/>
      <c r="H1567" s="374">
        <f t="shared" si="350"/>
        <v>0</v>
      </c>
      <c r="I1567" s="24" t="str">
        <f t="shared" ca="1" si="342"/>
        <v/>
      </c>
      <c r="J1567" s="15" t="str">
        <f t="shared" si="343"/>
        <v>F010Valve Box ExtensionsCW 3210-R8each</v>
      </c>
      <c r="K1567" s="16">
        <f>MATCH(J1567,'Pay Items'!$K$1:$K$647,0)</f>
        <v>599</v>
      </c>
      <c r="L1567" s="17" t="str">
        <f t="shared" ca="1" si="344"/>
        <v>F0</v>
      </c>
      <c r="M1567" s="17" t="str">
        <f t="shared" ca="1" si="345"/>
        <v>C2</v>
      </c>
      <c r="N1567" s="17" t="str">
        <f t="shared" ca="1" si="346"/>
        <v>C2</v>
      </c>
    </row>
    <row r="1568" spans="1:14" s="188" customFormat="1" ht="30" customHeight="1" x14ac:dyDescent="0.2">
      <c r="A1568" s="137" t="s">
        <v>238</v>
      </c>
      <c r="B1568" s="366" t="s">
        <v>2243</v>
      </c>
      <c r="C1568" s="367" t="s">
        <v>586</v>
      </c>
      <c r="D1568" s="216" t="s">
        <v>1041</v>
      </c>
      <c r="E1568" s="369" t="s">
        <v>181</v>
      </c>
      <c r="F1568" s="372">
        <v>1</v>
      </c>
      <c r="G1568" s="397"/>
      <c r="H1568" s="374">
        <f t="shared" si="350"/>
        <v>0</v>
      </c>
      <c r="I1568" s="24" t="str">
        <f t="shared" ca="1" si="342"/>
        <v/>
      </c>
      <c r="J1568" s="15" t="str">
        <f t="shared" si="343"/>
        <v>F011Adjustment of Curb Stop BoxesCW 3210-R8each</v>
      </c>
      <c r="K1568" s="16">
        <f>MATCH(J1568,'Pay Items'!$K$1:$K$647,0)</f>
        <v>600</v>
      </c>
      <c r="L1568" s="17" t="str">
        <f t="shared" ca="1" si="344"/>
        <v>F0</v>
      </c>
      <c r="M1568" s="17" t="str">
        <f t="shared" ca="1" si="345"/>
        <v>C2</v>
      </c>
      <c r="N1568" s="17" t="str">
        <f t="shared" ca="1" si="346"/>
        <v>C2</v>
      </c>
    </row>
    <row r="1569" spans="1:14" s="188" customFormat="1" ht="30" customHeight="1" x14ac:dyDescent="0.2">
      <c r="A1569" s="222" t="s">
        <v>241</v>
      </c>
      <c r="B1569" s="223" t="s">
        <v>2244</v>
      </c>
      <c r="C1569" s="217" t="s">
        <v>588</v>
      </c>
      <c r="D1569" s="216" t="s">
        <v>1041</v>
      </c>
      <c r="E1569" s="224" t="s">
        <v>181</v>
      </c>
      <c r="F1569" s="225">
        <v>1</v>
      </c>
      <c r="G1569" s="397"/>
      <c r="H1569" s="374">
        <f t="shared" si="350"/>
        <v>0</v>
      </c>
      <c r="I1569" s="24" t="str">
        <f t="shared" ca="1" si="342"/>
        <v/>
      </c>
      <c r="J1569" s="15" t="str">
        <f t="shared" si="343"/>
        <v>F018Curb Stop ExtensionsCW 3210-R8each</v>
      </c>
      <c r="K1569" s="16">
        <f>MATCH(J1569,'Pay Items'!$K$1:$K$647,0)</f>
        <v>601</v>
      </c>
      <c r="L1569" s="17" t="str">
        <f t="shared" ca="1" si="344"/>
        <v>F0</v>
      </c>
      <c r="M1569" s="17" t="str">
        <f t="shared" ca="1" si="345"/>
        <v>C2</v>
      </c>
      <c r="N1569" s="17" t="str">
        <f t="shared" ca="1" si="346"/>
        <v>C2</v>
      </c>
    </row>
    <row r="1570" spans="1:14" s="188" customFormat="1" ht="30" customHeight="1" x14ac:dyDescent="0.2">
      <c r="A1570" s="410"/>
      <c r="B1570" s="391"/>
      <c r="C1570" s="398" t="s">
        <v>202</v>
      </c>
      <c r="D1570" s="393"/>
      <c r="E1570" s="399"/>
      <c r="F1570" s="192" t="s">
        <v>173</v>
      </c>
      <c r="G1570" s="193"/>
      <c r="H1570" s="193"/>
      <c r="I1570" s="24" t="str">
        <f t="shared" ca="1" si="342"/>
        <v>LOCKED</v>
      </c>
      <c r="J1570" s="15" t="str">
        <f t="shared" si="343"/>
        <v>LANDSCAPING</v>
      </c>
      <c r="K1570" s="16">
        <f>MATCH(J1570,'Pay Items'!$K$1:$K$647,0)</f>
        <v>616</v>
      </c>
      <c r="L1570" s="17" t="str">
        <f t="shared" ca="1" si="344"/>
        <v>G</v>
      </c>
      <c r="M1570" s="17" t="str">
        <f t="shared" ca="1" si="345"/>
        <v>C2</v>
      </c>
      <c r="N1570" s="17" t="str">
        <f t="shared" ca="1" si="346"/>
        <v>C2</v>
      </c>
    </row>
    <row r="1571" spans="1:14" s="188" customFormat="1" ht="30" customHeight="1" x14ac:dyDescent="0.2">
      <c r="A1571" s="135" t="s">
        <v>242</v>
      </c>
      <c r="B1571" s="366" t="s">
        <v>2245</v>
      </c>
      <c r="C1571" s="367" t="s">
        <v>147</v>
      </c>
      <c r="D1571" s="368" t="s">
        <v>1513</v>
      </c>
      <c r="E1571" s="369"/>
      <c r="F1571" s="192" t="s">
        <v>173</v>
      </c>
      <c r="G1571" s="193"/>
      <c r="H1571" s="193"/>
      <c r="I1571" s="24" t="str">
        <f t="shared" ca="1" si="342"/>
        <v>LOCKED</v>
      </c>
      <c r="J1571" s="15" t="str">
        <f t="shared" si="343"/>
        <v>G001SoddingCW 3510-R10</v>
      </c>
      <c r="K1571" s="16">
        <f>MATCH(J1571,'Pay Items'!$K$1:$K$647,0)</f>
        <v>617</v>
      </c>
      <c r="L1571" s="17" t="str">
        <f t="shared" ca="1" si="344"/>
        <v>G</v>
      </c>
      <c r="M1571" s="17" t="str">
        <f t="shared" ca="1" si="345"/>
        <v>C2</v>
      </c>
      <c r="N1571" s="17" t="str">
        <f t="shared" ca="1" si="346"/>
        <v>C2</v>
      </c>
    </row>
    <row r="1572" spans="1:14" s="188" customFormat="1" ht="30" customHeight="1" x14ac:dyDescent="0.2">
      <c r="A1572" s="135" t="s">
        <v>243</v>
      </c>
      <c r="B1572" s="370" t="s">
        <v>338</v>
      </c>
      <c r="C1572" s="367" t="s">
        <v>867</v>
      </c>
      <c r="D1572" s="368"/>
      <c r="E1572" s="369" t="s">
        <v>178</v>
      </c>
      <c r="F1572" s="396">
        <v>100</v>
      </c>
      <c r="G1572" s="397"/>
      <c r="H1572" s="374">
        <f t="shared" ref="H1572:H1573" si="351">ROUND(G1572*F1572,2)</f>
        <v>0</v>
      </c>
      <c r="I1572" s="24" t="str">
        <f t="shared" ca="1" si="342"/>
        <v/>
      </c>
      <c r="J1572" s="15" t="str">
        <f t="shared" si="343"/>
        <v>G002width &lt; 600 mmm²</v>
      </c>
      <c r="K1572" s="16">
        <f>MATCH(J1572,'Pay Items'!$K$1:$K$647,0)</f>
        <v>618</v>
      </c>
      <c r="L1572" s="17" t="str">
        <f t="shared" ca="1" si="344"/>
        <v>F0</v>
      </c>
      <c r="M1572" s="17" t="str">
        <f t="shared" ca="1" si="345"/>
        <v>C2</v>
      </c>
      <c r="N1572" s="17" t="str">
        <f t="shared" ca="1" si="346"/>
        <v>C2</v>
      </c>
    </row>
    <row r="1573" spans="1:14" s="188" customFormat="1" ht="30" customHeight="1" x14ac:dyDescent="0.2">
      <c r="A1573" s="135" t="s">
        <v>244</v>
      </c>
      <c r="B1573" s="370" t="s">
        <v>339</v>
      </c>
      <c r="C1573" s="367" t="s">
        <v>868</v>
      </c>
      <c r="D1573" s="368"/>
      <c r="E1573" s="369" t="s">
        <v>178</v>
      </c>
      <c r="F1573" s="396">
        <v>1700</v>
      </c>
      <c r="G1573" s="397"/>
      <c r="H1573" s="374">
        <f t="shared" si="351"/>
        <v>0</v>
      </c>
      <c r="I1573" s="24" t="str">
        <f t="shared" ca="1" si="342"/>
        <v/>
      </c>
      <c r="J1573" s="15" t="str">
        <f t="shared" si="343"/>
        <v>G003width &gt; or = 600 mmm²</v>
      </c>
      <c r="K1573" s="16">
        <f>MATCH(J1573,'Pay Items'!$K$1:$K$647,0)</f>
        <v>619</v>
      </c>
      <c r="L1573" s="17" t="str">
        <f t="shared" ca="1" si="344"/>
        <v>F0</v>
      </c>
      <c r="M1573" s="17" t="str">
        <f t="shared" ca="1" si="345"/>
        <v>C2</v>
      </c>
      <c r="N1573" s="17" t="str">
        <f t="shared" ca="1" si="346"/>
        <v>C2</v>
      </c>
    </row>
    <row r="1574" spans="1:14" s="188" customFormat="1" ht="14.45" customHeight="1" x14ac:dyDescent="0.2">
      <c r="A1574" s="390"/>
      <c r="B1574" s="391"/>
      <c r="C1574" s="392"/>
      <c r="D1574" s="393"/>
      <c r="E1574" s="394"/>
      <c r="F1574" s="394"/>
      <c r="G1574" s="395"/>
      <c r="H1574" s="395"/>
      <c r="I1574" s="24" t="str">
        <f t="shared" ca="1" si="342"/>
        <v>LOCKED</v>
      </c>
      <c r="J1574" s="15" t="str">
        <f t="shared" si="343"/>
        <v/>
      </c>
      <c r="K1574" s="16" t="e">
        <f>MATCH(J1574,'Pay Items'!$K$1:$K$647,0)</f>
        <v>#N/A</v>
      </c>
      <c r="L1574" s="17" t="str">
        <f t="shared" ca="1" si="344"/>
        <v>G</v>
      </c>
      <c r="M1574" s="17" t="str">
        <f t="shared" ca="1" si="345"/>
        <v>C2</v>
      </c>
      <c r="N1574" s="17" t="str">
        <f t="shared" ca="1" si="346"/>
        <v>C2</v>
      </c>
    </row>
    <row r="1575" spans="1:14" s="188" customFormat="1" ht="39.950000000000003" customHeight="1" thickBot="1" x14ac:dyDescent="0.25">
      <c r="A1575" s="411"/>
      <c r="B1575" s="412" t="str">
        <f>B1365</f>
        <v>U</v>
      </c>
      <c r="C1575" s="442" t="str">
        <f>C1365</f>
        <v>SIDEWALK RENEWAL: VARIOUS LOCATIONS</v>
      </c>
      <c r="D1575" s="443"/>
      <c r="E1575" s="443"/>
      <c r="F1575" s="444"/>
      <c r="G1575" s="413" t="s">
        <v>1624</v>
      </c>
      <c r="H1575" s="413">
        <f>SUM(H1365:H1574)</f>
        <v>0</v>
      </c>
      <c r="I1575" s="24" t="str">
        <f t="shared" ref="I1575:I1604" ca="1" si="352">IF(CELL("protect",$G1575)=1, "LOCKED", "")</f>
        <v>LOCKED</v>
      </c>
      <c r="J1575" s="15" t="str">
        <f t="shared" ref="J1575:J1604" si="353">CLEAN(CONCATENATE(TRIM($A1575),TRIM($C1575),IF(LEFT($D1575)&lt;&gt;"E",TRIM($D1575),),TRIM($E1575)))</f>
        <v>SIDEWALK RENEWAL: VARIOUS LOCATIONS</v>
      </c>
      <c r="K1575" s="16" t="e">
        <f>MATCH(J1575,'Pay Items'!$K$1:$K$647,0)</f>
        <v>#N/A</v>
      </c>
      <c r="L1575" s="17" t="str">
        <f t="shared" ref="L1575:L1604" ca="1" si="354">CELL("format",$F1575)</f>
        <v>G</v>
      </c>
      <c r="M1575" s="17" t="str">
        <f t="shared" ref="M1575:M1604" ca="1" si="355">CELL("format",$G1575)</f>
        <v>C2</v>
      </c>
      <c r="N1575" s="17" t="str">
        <f t="shared" ref="N1575:N1604" ca="1" si="356">CELL("format",$H1575)</f>
        <v>C2</v>
      </c>
    </row>
    <row r="1576" spans="1:14" ht="30.2" customHeight="1" thickTop="1" x14ac:dyDescent="0.2">
      <c r="A1576" s="182"/>
      <c r="B1576" s="419" t="s">
        <v>2065</v>
      </c>
      <c r="C1576" s="420"/>
      <c r="D1576" s="420"/>
      <c r="E1576" s="420"/>
      <c r="F1576" s="421"/>
      <c r="G1576" s="183"/>
      <c r="H1576" s="184"/>
      <c r="I1576" s="24" t="str">
        <f t="shared" ca="1" si="352"/>
        <v>LOCKED</v>
      </c>
      <c r="J1576" s="15" t="str">
        <f t="shared" si="353"/>
        <v/>
      </c>
      <c r="K1576" s="16" t="e">
        <f>MATCH(J1576,'Pay Items'!$K$1:$K$647,0)</f>
        <v>#N/A</v>
      </c>
      <c r="L1576" s="17" t="str">
        <f t="shared" ca="1" si="354"/>
        <v>G</v>
      </c>
      <c r="M1576" s="17" t="str">
        <f t="shared" ca="1" si="355"/>
        <v>C2</v>
      </c>
      <c r="N1576" s="17" t="str">
        <f t="shared" ca="1" si="356"/>
        <v>G</v>
      </c>
    </row>
    <row r="1577" spans="1:14" s="188" customFormat="1" ht="30" customHeight="1" x14ac:dyDescent="0.2">
      <c r="A1577" s="385"/>
      <c r="B1577" s="386" t="s">
        <v>2078</v>
      </c>
      <c r="C1577" s="436" t="s">
        <v>2246</v>
      </c>
      <c r="D1577" s="437"/>
      <c r="E1577" s="437"/>
      <c r="F1577" s="438"/>
      <c r="G1577" s="385"/>
      <c r="H1577" s="387"/>
      <c r="I1577" s="24" t="str">
        <f t="shared" ca="1" si="352"/>
        <v>LOCKED</v>
      </c>
      <c r="J1577" s="15" t="str">
        <f t="shared" si="353"/>
        <v>TRANSIT IMPROVEMENTS: VARIOUS LOCATIONS</v>
      </c>
      <c r="K1577" s="16" t="e">
        <f>MATCH(J1577,'Pay Items'!$K$1:$K$647,0)</f>
        <v>#N/A</v>
      </c>
      <c r="L1577" s="17" t="str">
        <f t="shared" ca="1" si="354"/>
        <v>G</v>
      </c>
      <c r="M1577" s="17" t="str">
        <f t="shared" ca="1" si="355"/>
        <v>C2</v>
      </c>
      <c r="N1577" s="17" t="str">
        <f t="shared" ca="1" si="356"/>
        <v>C2</v>
      </c>
    </row>
    <row r="1578" spans="1:14" ht="30.2" customHeight="1" x14ac:dyDescent="0.2">
      <c r="A1578" s="385"/>
      <c r="B1578" s="386"/>
      <c r="C1578" s="388" t="s">
        <v>2247</v>
      </c>
      <c r="D1578" s="415"/>
      <c r="E1578" s="389"/>
      <c r="F1578" s="192" t="s">
        <v>173</v>
      </c>
      <c r="G1578" s="193"/>
      <c r="H1578" s="193"/>
      <c r="I1578" s="24" t="str">
        <f t="shared" ca="1" si="352"/>
        <v>LOCKED</v>
      </c>
      <c r="J1578" s="15" t="str">
        <f t="shared" si="353"/>
        <v>CAVALIER DRIVE &amp; NESS AVENUE</v>
      </c>
      <c r="K1578" s="16" t="e">
        <f>MATCH(J1578,'Pay Items'!$K$1:$K$647,0)</f>
        <v>#N/A</v>
      </c>
      <c r="L1578" s="17" t="str">
        <f t="shared" ca="1" si="354"/>
        <v>G</v>
      </c>
      <c r="M1578" s="17" t="str">
        <f t="shared" ca="1" si="355"/>
        <v>C2</v>
      </c>
      <c r="N1578" s="17" t="str">
        <f t="shared" ca="1" si="356"/>
        <v>C2</v>
      </c>
    </row>
    <row r="1579" spans="1:14" ht="30.2" customHeight="1" x14ac:dyDescent="0.2">
      <c r="A1579" s="390"/>
      <c r="B1579" s="391"/>
      <c r="C1579" s="392" t="s">
        <v>196</v>
      </c>
      <c r="D1579" s="393"/>
      <c r="E1579" s="394" t="s">
        <v>173</v>
      </c>
      <c r="F1579" s="192" t="s">
        <v>173</v>
      </c>
      <c r="G1579" s="193"/>
      <c r="H1579" s="193"/>
      <c r="I1579" s="24" t="str">
        <f t="shared" ca="1" si="352"/>
        <v>LOCKED</v>
      </c>
      <c r="J1579" s="15" t="str">
        <f t="shared" si="353"/>
        <v>EARTH AND BASE WORKS</v>
      </c>
      <c r="K1579" s="16">
        <f>MATCH(J1579,'Pay Items'!$K$1:$K$647,0)</f>
        <v>3</v>
      </c>
      <c r="L1579" s="17" t="str">
        <f t="shared" ca="1" si="354"/>
        <v>G</v>
      </c>
      <c r="M1579" s="17" t="str">
        <f t="shared" ca="1" si="355"/>
        <v>C2</v>
      </c>
      <c r="N1579" s="17" t="str">
        <f t="shared" ca="1" si="356"/>
        <v>C2</v>
      </c>
    </row>
    <row r="1580" spans="1:14" ht="30.2" customHeight="1" x14ac:dyDescent="0.2">
      <c r="A1580" s="137" t="s">
        <v>426</v>
      </c>
      <c r="B1580" s="366" t="s">
        <v>2080</v>
      </c>
      <c r="C1580" s="367" t="s">
        <v>104</v>
      </c>
      <c r="D1580" s="368" t="s">
        <v>1273</v>
      </c>
      <c r="E1580" s="369" t="s">
        <v>179</v>
      </c>
      <c r="F1580" s="396">
        <v>5</v>
      </c>
      <c r="G1580" s="397"/>
      <c r="H1580" s="374">
        <f>ROUND(G1580*F1580,2)</f>
        <v>0</v>
      </c>
      <c r="I1580" s="24" t="str">
        <f t="shared" ca="1" si="352"/>
        <v/>
      </c>
      <c r="J1580" s="15" t="str">
        <f t="shared" si="353"/>
        <v>A003ExcavationCW 3110-R22m³</v>
      </c>
      <c r="K1580" s="16">
        <f>MATCH(J1580,'Pay Items'!$K$1:$K$647,0)</f>
        <v>6</v>
      </c>
      <c r="L1580" s="17" t="str">
        <f t="shared" ca="1" si="354"/>
        <v>F0</v>
      </c>
      <c r="M1580" s="17" t="str">
        <f t="shared" ca="1" si="355"/>
        <v>C2</v>
      </c>
      <c r="N1580" s="17" t="str">
        <f t="shared" ca="1" si="356"/>
        <v>C2</v>
      </c>
    </row>
    <row r="1581" spans="1:14" ht="39.950000000000003" customHeight="1" x14ac:dyDescent="0.2">
      <c r="A1581" s="407" t="s">
        <v>250</v>
      </c>
      <c r="B1581" s="366" t="s">
        <v>2083</v>
      </c>
      <c r="C1581" s="367" t="s">
        <v>307</v>
      </c>
      <c r="D1581" s="368" t="s">
        <v>1273</v>
      </c>
      <c r="E1581" s="369"/>
      <c r="F1581" s="192" t="s">
        <v>173</v>
      </c>
      <c r="G1581" s="193"/>
      <c r="H1581" s="193"/>
      <c r="I1581" s="24" t="str">
        <f t="shared" ca="1" si="352"/>
        <v>LOCKED</v>
      </c>
      <c r="J1581" s="15" t="str">
        <f t="shared" si="353"/>
        <v>A010Supplying and Placing Base Course MaterialCW 3110-R22</v>
      </c>
      <c r="K1581" s="16">
        <f>MATCH(J1581,'Pay Items'!$K$1:$K$647,0)</f>
        <v>27</v>
      </c>
      <c r="L1581" s="17" t="str">
        <f t="shared" ca="1" si="354"/>
        <v>G</v>
      </c>
      <c r="M1581" s="17" t="str">
        <f t="shared" ca="1" si="355"/>
        <v>C2</v>
      </c>
      <c r="N1581" s="17" t="str">
        <f t="shared" ca="1" si="356"/>
        <v>C2</v>
      </c>
    </row>
    <row r="1582" spans="1:14" ht="39.950000000000003" customHeight="1" x14ac:dyDescent="0.2">
      <c r="A1582" s="407" t="s">
        <v>1101</v>
      </c>
      <c r="B1582" s="370" t="s">
        <v>338</v>
      </c>
      <c r="C1582" s="367" t="s">
        <v>1102</v>
      </c>
      <c r="D1582" s="368" t="s">
        <v>173</v>
      </c>
      <c r="E1582" s="369" t="s">
        <v>179</v>
      </c>
      <c r="F1582" s="396">
        <v>5</v>
      </c>
      <c r="G1582" s="397"/>
      <c r="H1582" s="374">
        <f t="shared" ref="H1582:H1583" si="357">ROUND(G1582*F1582,2)</f>
        <v>0</v>
      </c>
      <c r="I1582" s="24" t="str">
        <f t="shared" ca="1" si="352"/>
        <v/>
      </c>
      <c r="J1582" s="15" t="str">
        <f t="shared" si="353"/>
        <v>A010C2Base Course Material - Granular C Recycled Concretem³</v>
      </c>
      <c r="K1582" s="16">
        <f>MATCH(J1582,'Pay Items'!$K$1:$K$647,0)</f>
        <v>34</v>
      </c>
      <c r="L1582" s="17" t="str">
        <f t="shared" ca="1" si="354"/>
        <v>F0</v>
      </c>
      <c r="M1582" s="17" t="str">
        <f t="shared" ca="1" si="355"/>
        <v>C2</v>
      </c>
      <c r="N1582" s="17" t="str">
        <f t="shared" ca="1" si="356"/>
        <v>C2</v>
      </c>
    </row>
    <row r="1583" spans="1:14" ht="30.2" customHeight="1" x14ac:dyDescent="0.2">
      <c r="A1583" s="137" t="s">
        <v>252</v>
      </c>
      <c r="B1583" s="366" t="s">
        <v>2086</v>
      </c>
      <c r="C1583" s="367" t="s">
        <v>108</v>
      </c>
      <c r="D1583" s="368" t="s">
        <v>1273</v>
      </c>
      <c r="E1583" s="369" t="s">
        <v>178</v>
      </c>
      <c r="F1583" s="396">
        <v>85</v>
      </c>
      <c r="G1583" s="397"/>
      <c r="H1583" s="374">
        <f t="shared" si="357"/>
        <v>0</v>
      </c>
      <c r="I1583" s="24" t="str">
        <f t="shared" ca="1" si="352"/>
        <v/>
      </c>
      <c r="J1583" s="15" t="str">
        <f t="shared" si="353"/>
        <v>A012Grading of BoulevardsCW 3110-R22m²</v>
      </c>
      <c r="K1583" s="16">
        <f>MATCH(J1583,'Pay Items'!$K$1:$K$647,0)</f>
        <v>37</v>
      </c>
      <c r="L1583" s="17" t="str">
        <f t="shared" ca="1" si="354"/>
        <v>F0</v>
      </c>
      <c r="M1583" s="17" t="str">
        <f t="shared" ca="1" si="355"/>
        <v>C2</v>
      </c>
      <c r="N1583" s="17" t="str">
        <f t="shared" ca="1" si="356"/>
        <v>C2</v>
      </c>
    </row>
    <row r="1584" spans="1:14" s="188" customFormat="1" ht="30.2" customHeight="1" x14ac:dyDescent="0.2">
      <c r="A1584" s="390"/>
      <c r="B1584" s="391"/>
      <c r="C1584" s="398" t="s">
        <v>1612</v>
      </c>
      <c r="D1584" s="393"/>
      <c r="E1584" s="399"/>
      <c r="F1584" s="192" t="s">
        <v>173</v>
      </c>
      <c r="G1584" s="193"/>
      <c r="H1584" s="193"/>
      <c r="I1584" s="24" t="str">
        <f t="shared" ca="1" si="352"/>
        <v>LOCKED</v>
      </c>
      <c r="J1584" s="15" t="str">
        <f t="shared" si="353"/>
        <v>ROADWORKS - REMOVALS/RENEWALS</v>
      </c>
      <c r="K1584" s="16" t="e">
        <f>MATCH(J1584,'Pay Items'!$K$1:$K$647,0)</f>
        <v>#N/A</v>
      </c>
      <c r="L1584" s="17" t="str">
        <f t="shared" ca="1" si="354"/>
        <v>G</v>
      </c>
      <c r="M1584" s="17" t="str">
        <f t="shared" ca="1" si="355"/>
        <v>C2</v>
      </c>
      <c r="N1584" s="17" t="str">
        <f t="shared" ca="1" si="356"/>
        <v>C2</v>
      </c>
    </row>
    <row r="1585" spans="1:14" s="188" customFormat="1" ht="30.2" customHeight="1" x14ac:dyDescent="0.2">
      <c r="A1585" s="135" t="s">
        <v>359</v>
      </c>
      <c r="B1585" s="366" t="s">
        <v>2087</v>
      </c>
      <c r="C1585" s="367" t="s">
        <v>304</v>
      </c>
      <c r="D1585" s="368" t="s">
        <v>1273</v>
      </c>
      <c r="E1585" s="369"/>
      <c r="F1585" s="192" t="s">
        <v>173</v>
      </c>
      <c r="G1585" s="193"/>
      <c r="H1585" s="193"/>
      <c r="I1585" s="24" t="str">
        <f t="shared" ca="1" si="352"/>
        <v>LOCKED</v>
      </c>
      <c r="J1585" s="15" t="str">
        <f t="shared" si="353"/>
        <v>B001Pavement RemovalCW 3110-R22</v>
      </c>
      <c r="K1585" s="16">
        <f>MATCH(J1585,'Pay Items'!$K$1:$K$647,0)</f>
        <v>69</v>
      </c>
      <c r="L1585" s="17" t="str">
        <f t="shared" ca="1" si="354"/>
        <v>G</v>
      </c>
      <c r="M1585" s="17" t="str">
        <f t="shared" ca="1" si="355"/>
        <v>C2</v>
      </c>
      <c r="N1585" s="17" t="str">
        <f t="shared" ca="1" si="356"/>
        <v>C2</v>
      </c>
    </row>
    <row r="1586" spans="1:14" ht="30.2" customHeight="1" x14ac:dyDescent="0.2">
      <c r="A1586" s="135" t="s">
        <v>262</v>
      </c>
      <c r="B1586" s="370" t="s">
        <v>338</v>
      </c>
      <c r="C1586" s="367" t="s">
        <v>306</v>
      </c>
      <c r="D1586" s="368" t="s">
        <v>173</v>
      </c>
      <c r="E1586" s="369" t="s">
        <v>178</v>
      </c>
      <c r="F1586" s="396">
        <v>10</v>
      </c>
      <c r="G1586" s="397"/>
      <c r="H1586" s="374">
        <f>ROUND(G1586*F1586,2)</f>
        <v>0</v>
      </c>
      <c r="I1586" s="24" t="str">
        <f t="shared" ca="1" si="352"/>
        <v/>
      </c>
      <c r="J1586" s="15" t="str">
        <f t="shared" si="353"/>
        <v>B003Asphalt Pavementm²</v>
      </c>
      <c r="K1586" s="16">
        <f>MATCH(J1586,'Pay Items'!$K$1:$K$647,0)</f>
        <v>71</v>
      </c>
      <c r="L1586" s="17" t="str">
        <f t="shared" ca="1" si="354"/>
        <v>F0</v>
      </c>
      <c r="M1586" s="17" t="str">
        <f t="shared" ca="1" si="355"/>
        <v>C2</v>
      </c>
      <c r="N1586" s="17" t="str">
        <f t="shared" ca="1" si="356"/>
        <v>C2</v>
      </c>
    </row>
    <row r="1587" spans="1:14" ht="30.2" customHeight="1" x14ac:dyDescent="0.2">
      <c r="A1587" s="408" t="s">
        <v>774</v>
      </c>
      <c r="B1587" s="34" t="s">
        <v>2088</v>
      </c>
      <c r="C1587" s="376" t="s">
        <v>317</v>
      </c>
      <c r="D1587" s="377" t="s">
        <v>6</v>
      </c>
      <c r="E1587" s="378"/>
      <c r="F1587" s="192" t="s">
        <v>173</v>
      </c>
      <c r="G1587" s="193"/>
      <c r="H1587" s="193"/>
      <c r="I1587" s="24" t="str">
        <f t="shared" ca="1" si="352"/>
        <v>LOCKED</v>
      </c>
      <c r="J1587" s="15" t="str">
        <f t="shared" si="353"/>
        <v>B100rMiscellaneous Concrete Slab RemovalCW 3235-R9</v>
      </c>
      <c r="K1587" s="16">
        <f>MATCH(J1587,'Pay Items'!$K$1:$K$647,0)</f>
        <v>159</v>
      </c>
      <c r="L1587" s="17" t="str">
        <f t="shared" ca="1" si="354"/>
        <v>G</v>
      </c>
      <c r="M1587" s="17" t="str">
        <f t="shared" ca="1" si="355"/>
        <v>C2</v>
      </c>
      <c r="N1587" s="17" t="str">
        <f t="shared" ca="1" si="356"/>
        <v>C2</v>
      </c>
    </row>
    <row r="1588" spans="1:14" s="249" customFormat="1" ht="30" customHeight="1" x14ac:dyDescent="0.2">
      <c r="A1588" s="408" t="s">
        <v>778</v>
      </c>
      <c r="B1588" s="381" t="s">
        <v>338</v>
      </c>
      <c r="C1588" s="376" t="s">
        <v>10</v>
      </c>
      <c r="D1588" s="377" t="s">
        <v>173</v>
      </c>
      <c r="E1588" s="378" t="s">
        <v>178</v>
      </c>
      <c r="F1588" s="409">
        <v>15</v>
      </c>
      <c r="G1588" s="397"/>
      <c r="H1588" s="374">
        <f t="shared" ref="H1588:H1589" si="358">ROUND(G1588*F1588,2)</f>
        <v>0</v>
      </c>
      <c r="I1588" s="24" t="str">
        <f t="shared" ca="1" si="352"/>
        <v/>
      </c>
      <c r="J1588" s="15" t="str">
        <f t="shared" si="353"/>
        <v>B104r100 mm Sidewalkm²</v>
      </c>
      <c r="K1588" s="16">
        <f>MATCH(J1588,'Pay Items'!$K$1:$K$647,0)</f>
        <v>163</v>
      </c>
      <c r="L1588" s="17" t="str">
        <f t="shared" ca="1" si="354"/>
        <v>F0</v>
      </c>
      <c r="M1588" s="17" t="str">
        <f t="shared" ca="1" si="355"/>
        <v>C2</v>
      </c>
      <c r="N1588" s="17" t="str">
        <f t="shared" ca="1" si="356"/>
        <v>C2</v>
      </c>
    </row>
    <row r="1589" spans="1:14" s="249" customFormat="1" ht="45.75" customHeight="1" x14ac:dyDescent="0.2">
      <c r="A1589" s="73" t="s">
        <v>780</v>
      </c>
      <c r="B1589" s="71" t="s">
        <v>339</v>
      </c>
      <c r="C1589" s="60" t="s">
        <v>321</v>
      </c>
      <c r="D1589" s="61" t="s">
        <v>173</v>
      </c>
      <c r="E1589" s="68" t="s">
        <v>178</v>
      </c>
      <c r="F1589" s="69">
        <v>15</v>
      </c>
      <c r="G1589" s="397"/>
      <c r="H1589" s="374">
        <f t="shared" si="358"/>
        <v>0</v>
      </c>
      <c r="I1589" s="24" t="str">
        <f t="shared" ca="1" si="352"/>
        <v/>
      </c>
      <c r="J1589" s="15" t="str">
        <f t="shared" si="353"/>
        <v>B106rMonolithic Curb and Sidewalkm²</v>
      </c>
      <c r="K1589" s="16">
        <f>MATCH(J1589,'Pay Items'!$K$1:$K$647,0)</f>
        <v>166</v>
      </c>
      <c r="L1589" s="17" t="str">
        <f t="shared" ca="1" si="354"/>
        <v>F0</v>
      </c>
      <c r="M1589" s="17" t="str">
        <f t="shared" ca="1" si="355"/>
        <v>C2</v>
      </c>
      <c r="N1589" s="17" t="str">
        <f t="shared" ca="1" si="356"/>
        <v>C2</v>
      </c>
    </row>
    <row r="1590" spans="1:14" ht="30.2" customHeight="1" x14ac:dyDescent="0.2">
      <c r="A1590" s="73" t="s">
        <v>781</v>
      </c>
      <c r="B1590" s="59" t="s">
        <v>2091</v>
      </c>
      <c r="C1590" s="60" t="s">
        <v>322</v>
      </c>
      <c r="D1590" s="61" t="s">
        <v>1309</v>
      </c>
      <c r="E1590" s="68"/>
      <c r="F1590" s="192" t="s">
        <v>173</v>
      </c>
      <c r="G1590" s="193"/>
      <c r="H1590" s="193"/>
      <c r="I1590" s="24" t="str">
        <f t="shared" ca="1" si="352"/>
        <v>LOCKED</v>
      </c>
      <c r="J1590" s="15" t="str">
        <f t="shared" si="353"/>
        <v>B107iMiscellaneous Concrete Slab InstallationCW 3235-R9</v>
      </c>
      <c r="K1590" s="16">
        <f>MATCH(J1590,'Pay Items'!$K$1:$K$647,0)</f>
        <v>167</v>
      </c>
      <c r="L1590" s="17" t="str">
        <f t="shared" ca="1" si="354"/>
        <v>G</v>
      </c>
      <c r="M1590" s="17" t="str">
        <f t="shared" ca="1" si="355"/>
        <v>C2</v>
      </c>
      <c r="N1590" s="17" t="str">
        <f t="shared" ca="1" si="356"/>
        <v>C2</v>
      </c>
    </row>
    <row r="1591" spans="1:14" ht="39.950000000000003" customHeight="1" x14ac:dyDescent="0.2">
      <c r="A1591" s="73" t="s">
        <v>1209</v>
      </c>
      <c r="B1591" s="71" t="s">
        <v>338</v>
      </c>
      <c r="C1591" s="60" t="s">
        <v>2234</v>
      </c>
      <c r="D1591" s="61" t="s">
        <v>2156</v>
      </c>
      <c r="E1591" s="68" t="s">
        <v>178</v>
      </c>
      <c r="F1591" s="86">
        <v>25</v>
      </c>
      <c r="G1591" s="397"/>
      <c r="H1591" s="374">
        <f>ROUND(G1591*F1591,2)</f>
        <v>0</v>
      </c>
      <c r="I1591" s="24" t="str">
        <f t="shared" ca="1" si="352"/>
        <v/>
      </c>
      <c r="J1591" s="15" t="str">
        <f t="shared" si="353"/>
        <v>B114DType 1 Concrete Monolithic Curb and 150 mm Sidewalk (Reinforced)m²</v>
      </c>
      <c r="K1591" s="16" t="e">
        <f>MATCH(J1591,'Pay Items'!$K$1:$K$647,0)</f>
        <v>#N/A</v>
      </c>
      <c r="L1591" s="17" t="str">
        <f t="shared" ca="1" si="354"/>
        <v>F0</v>
      </c>
      <c r="M1591" s="17" t="str">
        <f t="shared" ca="1" si="355"/>
        <v>C2</v>
      </c>
      <c r="N1591" s="17" t="str">
        <f t="shared" ca="1" si="356"/>
        <v>C2</v>
      </c>
    </row>
    <row r="1592" spans="1:14" ht="30.2" customHeight="1" x14ac:dyDescent="0.2">
      <c r="A1592" s="135" t="s">
        <v>797</v>
      </c>
      <c r="B1592" s="366" t="s">
        <v>2094</v>
      </c>
      <c r="C1592" s="367" t="s">
        <v>327</v>
      </c>
      <c r="D1592" s="368" t="s">
        <v>900</v>
      </c>
      <c r="E1592" s="369"/>
      <c r="F1592" s="192" t="s">
        <v>173</v>
      </c>
      <c r="G1592" s="193"/>
      <c r="H1592" s="193"/>
      <c r="I1592" s="24" t="str">
        <f t="shared" ca="1" si="352"/>
        <v>LOCKED</v>
      </c>
      <c r="J1592" s="15" t="str">
        <f t="shared" si="353"/>
        <v>B126rConcrete Curb RemovalCW 3240-R10</v>
      </c>
      <c r="K1592" s="16">
        <f>MATCH(J1592,'Pay Items'!$K$1:$K$647,0)</f>
        <v>197</v>
      </c>
      <c r="L1592" s="17" t="str">
        <f t="shared" ca="1" si="354"/>
        <v>G</v>
      </c>
      <c r="M1592" s="17" t="str">
        <f t="shared" ca="1" si="355"/>
        <v>C2</v>
      </c>
      <c r="N1592" s="17" t="str">
        <f t="shared" ca="1" si="356"/>
        <v>C2</v>
      </c>
    </row>
    <row r="1593" spans="1:14" s="249" customFormat="1" ht="39.950000000000003" customHeight="1" x14ac:dyDescent="0.2">
      <c r="A1593" s="135" t="s">
        <v>1123</v>
      </c>
      <c r="B1593" s="370" t="s">
        <v>338</v>
      </c>
      <c r="C1593" s="367" t="s">
        <v>948</v>
      </c>
      <c r="D1593" s="368" t="s">
        <v>173</v>
      </c>
      <c r="E1593" s="369" t="s">
        <v>182</v>
      </c>
      <c r="F1593" s="396">
        <v>10</v>
      </c>
      <c r="G1593" s="397"/>
      <c r="H1593" s="374">
        <f>ROUND(G1593*F1593,2)</f>
        <v>0</v>
      </c>
      <c r="I1593" s="24" t="str">
        <f t="shared" ca="1" si="352"/>
        <v/>
      </c>
      <c r="J1593" s="15" t="str">
        <f t="shared" si="353"/>
        <v>B127rABarrier Integralm</v>
      </c>
      <c r="K1593" s="16">
        <f>MATCH(J1593,'Pay Items'!$K$1:$K$647,0)</f>
        <v>199</v>
      </c>
      <c r="L1593" s="17" t="str">
        <f t="shared" ca="1" si="354"/>
        <v>F0</v>
      </c>
      <c r="M1593" s="17" t="str">
        <f t="shared" ca="1" si="355"/>
        <v>C2</v>
      </c>
      <c r="N1593" s="17" t="str">
        <f t="shared" ca="1" si="356"/>
        <v>C2</v>
      </c>
    </row>
    <row r="1594" spans="1:14" ht="30.2" customHeight="1" x14ac:dyDescent="0.2">
      <c r="A1594" s="135" t="s">
        <v>807</v>
      </c>
      <c r="B1594" s="366" t="s">
        <v>2095</v>
      </c>
      <c r="C1594" s="367" t="s">
        <v>329</v>
      </c>
      <c r="D1594" s="368" t="s">
        <v>2143</v>
      </c>
      <c r="E1594" s="369"/>
      <c r="F1594" s="192" t="s">
        <v>173</v>
      </c>
      <c r="G1594" s="193"/>
      <c r="H1594" s="193"/>
      <c r="I1594" s="24" t="str">
        <f t="shared" ca="1" si="352"/>
        <v>LOCKED</v>
      </c>
      <c r="J1594" s="15" t="str">
        <f t="shared" si="353"/>
        <v>B135iConcrete Curb InstallationCW 3240-R10, E15</v>
      </c>
      <c r="K1594" s="16" t="e">
        <f>MATCH(J1594,'Pay Items'!$K$1:$K$647,0)</f>
        <v>#N/A</v>
      </c>
      <c r="L1594" s="17" t="str">
        <f t="shared" ca="1" si="354"/>
        <v>G</v>
      </c>
      <c r="M1594" s="17" t="str">
        <f t="shared" ca="1" si="355"/>
        <v>C2</v>
      </c>
      <c r="N1594" s="17" t="str">
        <f t="shared" ca="1" si="356"/>
        <v>C2</v>
      </c>
    </row>
    <row r="1595" spans="1:14" ht="39.950000000000003" customHeight="1" x14ac:dyDescent="0.2">
      <c r="A1595" s="73" t="s">
        <v>1127</v>
      </c>
      <c r="B1595" s="71" t="s">
        <v>338</v>
      </c>
      <c r="C1595" s="60" t="s">
        <v>2248</v>
      </c>
      <c r="D1595" s="61" t="s">
        <v>385</v>
      </c>
      <c r="E1595" s="68" t="s">
        <v>182</v>
      </c>
      <c r="F1595" s="69">
        <v>10</v>
      </c>
      <c r="G1595" s="397"/>
      <c r="H1595" s="374">
        <f>ROUND(G1595*F1595,2)</f>
        <v>0</v>
      </c>
      <c r="I1595" s="24" t="str">
        <f t="shared" ca="1" si="352"/>
        <v/>
      </c>
      <c r="J1595" s="15" t="str">
        <f t="shared" si="353"/>
        <v>B136iAType 1 Concrete Barrier (150 mm reveal ht, Dowelled)SD-205m</v>
      </c>
      <c r="K1595" s="16" t="e">
        <f>MATCH(J1595,'Pay Items'!$K$1:$K$647,0)</f>
        <v>#N/A</v>
      </c>
      <c r="L1595" s="17" t="str">
        <f t="shared" ca="1" si="354"/>
        <v>F0</v>
      </c>
      <c r="M1595" s="17" t="str">
        <f t="shared" ca="1" si="355"/>
        <v>C2</v>
      </c>
      <c r="N1595" s="17" t="str">
        <f t="shared" ca="1" si="356"/>
        <v>C2</v>
      </c>
    </row>
    <row r="1596" spans="1:14" ht="30.2" customHeight="1" x14ac:dyDescent="0.2">
      <c r="A1596" s="135" t="s">
        <v>462</v>
      </c>
      <c r="B1596" s="366" t="s">
        <v>2096</v>
      </c>
      <c r="C1596" s="367" t="s">
        <v>350</v>
      </c>
      <c r="D1596" s="368" t="s">
        <v>2144</v>
      </c>
      <c r="E1596" s="369"/>
      <c r="F1596" s="192" t="s">
        <v>173</v>
      </c>
      <c r="G1596" s="193"/>
      <c r="H1596" s="193"/>
      <c r="I1596" s="24" t="str">
        <f t="shared" ca="1" si="352"/>
        <v>LOCKED</v>
      </c>
      <c r="J1596" s="15" t="str">
        <f t="shared" si="353"/>
        <v>B190Construction of Asphaltic Concrete OverlayCW 3410-R12, E11</v>
      </c>
      <c r="K1596" s="16" t="e">
        <f>MATCH(J1596,'Pay Items'!$K$1:$K$647,0)</f>
        <v>#N/A</v>
      </c>
      <c r="L1596" s="17" t="str">
        <f t="shared" ca="1" si="354"/>
        <v>G</v>
      </c>
      <c r="M1596" s="17" t="str">
        <f t="shared" ca="1" si="355"/>
        <v>C2</v>
      </c>
      <c r="N1596" s="17" t="str">
        <f t="shared" ca="1" si="356"/>
        <v>C2</v>
      </c>
    </row>
    <row r="1597" spans="1:14" ht="30.2" customHeight="1" x14ac:dyDescent="0.2">
      <c r="A1597" s="135" t="s">
        <v>466</v>
      </c>
      <c r="B1597" s="370" t="s">
        <v>338</v>
      </c>
      <c r="C1597" s="367" t="s">
        <v>352</v>
      </c>
      <c r="D1597" s="368"/>
      <c r="E1597" s="369"/>
      <c r="F1597" s="192" t="s">
        <v>173</v>
      </c>
      <c r="G1597" s="193"/>
      <c r="H1597" s="193"/>
      <c r="I1597" s="24" t="str">
        <f t="shared" ca="1" si="352"/>
        <v>LOCKED</v>
      </c>
      <c r="J1597" s="15" t="str">
        <f t="shared" si="353"/>
        <v>B194Tie-ins and Approaches</v>
      </c>
      <c r="K1597" s="16">
        <f>MATCH(J1597,'Pay Items'!$K$1:$K$647,0)</f>
        <v>311</v>
      </c>
      <c r="L1597" s="17" t="str">
        <f t="shared" ca="1" si="354"/>
        <v>G</v>
      </c>
      <c r="M1597" s="17" t="str">
        <f t="shared" ca="1" si="355"/>
        <v>C2</v>
      </c>
      <c r="N1597" s="17" t="str">
        <f t="shared" ca="1" si="356"/>
        <v>C2</v>
      </c>
    </row>
    <row r="1598" spans="1:14" ht="30.2" customHeight="1" x14ac:dyDescent="0.2">
      <c r="A1598" s="135" t="s">
        <v>1569</v>
      </c>
      <c r="B1598" s="371" t="s">
        <v>684</v>
      </c>
      <c r="C1598" s="367" t="s">
        <v>1566</v>
      </c>
      <c r="D1598" s="368"/>
      <c r="E1598" s="369" t="s">
        <v>180</v>
      </c>
      <c r="F1598" s="396">
        <v>5</v>
      </c>
      <c r="G1598" s="397"/>
      <c r="H1598" s="374">
        <f>ROUND(G1598*F1598,2)</f>
        <v>0</v>
      </c>
      <c r="I1598" s="24" t="str">
        <f t="shared" ca="1" si="352"/>
        <v/>
      </c>
      <c r="J1598" s="15" t="str">
        <f t="shared" si="353"/>
        <v>B195AType MS1tonne</v>
      </c>
      <c r="K1598" s="16">
        <f>MATCH(J1598,'Pay Items'!$K$1:$K$647,0)</f>
        <v>313</v>
      </c>
      <c r="L1598" s="17" t="str">
        <f t="shared" ca="1" si="354"/>
        <v>F0</v>
      </c>
      <c r="M1598" s="17" t="str">
        <f t="shared" ca="1" si="355"/>
        <v>C2</v>
      </c>
      <c r="N1598" s="17" t="str">
        <f t="shared" ca="1" si="356"/>
        <v>C2</v>
      </c>
    </row>
    <row r="1599" spans="1:14" ht="30.2" customHeight="1" x14ac:dyDescent="0.2">
      <c r="A1599" s="390"/>
      <c r="B1599" s="401"/>
      <c r="C1599" s="398" t="s">
        <v>199</v>
      </c>
      <c r="D1599" s="393"/>
      <c r="E1599" s="402"/>
      <c r="F1599" s="192" t="s">
        <v>173</v>
      </c>
      <c r="G1599" s="193"/>
      <c r="H1599" s="193"/>
      <c r="I1599" s="24" t="str">
        <f t="shared" ca="1" si="352"/>
        <v>LOCKED</v>
      </c>
      <c r="J1599" s="15" t="str">
        <f t="shared" si="353"/>
        <v>JOINT AND CRACK SEALING</v>
      </c>
      <c r="K1599" s="16">
        <f>MATCH(J1599,'Pay Items'!$K$1:$K$647,0)</f>
        <v>434</v>
      </c>
      <c r="L1599" s="17" t="str">
        <f t="shared" ca="1" si="354"/>
        <v>G</v>
      </c>
      <c r="M1599" s="17" t="str">
        <f t="shared" ca="1" si="355"/>
        <v>C2</v>
      </c>
      <c r="N1599" s="17" t="str">
        <f t="shared" ca="1" si="356"/>
        <v>C2</v>
      </c>
    </row>
    <row r="1600" spans="1:14" ht="30.2" customHeight="1" x14ac:dyDescent="0.2">
      <c r="A1600" s="137" t="s">
        <v>533</v>
      </c>
      <c r="B1600" s="366" t="s">
        <v>2099</v>
      </c>
      <c r="C1600" s="367" t="s">
        <v>98</v>
      </c>
      <c r="D1600" s="368" t="s">
        <v>718</v>
      </c>
      <c r="E1600" s="369" t="s">
        <v>182</v>
      </c>
      <c r="F1600" s="372">
        <v>30</v>
      </c>
      <c r="G1600" s="397"/>
      <c r="H1600" s="374">
        <f>ROUND(G1600*F1600,2)</f>
        <v>0</v>
      </c>
      <c r="I1600" s="24" t="str">
        <f t="shared" ca="1" si="352"/>
        <v/>
      </c>
      <c r="J1600" s="15" t="str">
        <f t="shared" si="353"/>
        <v>D006Reflective Crack MaintenanceCW 3250-R7m</v>
      </c>
      <c r="K1600" s="16">
        <f>MATCH(J1600,'Pay Items'!$K$1:$K$647,0)</f>
        <v>440</v>
      </c>
      <c r="L1600" s="17" t="str">
        <f t="shared" ca="1" si="354"/>
        <v>F0</v>
      </c>
      <c r="M1600" s="17" t="str">
        <f t="shared" ca="1" si="355"/>
        <v>C2</v>
      </c>
      <c r="N1600" s="17" t="str">
        <f t="shared" ca="1" si="356"/>
        <v>C2</v>
      </c>
    </row>
    <row r="1601" spans="1:14" ht="30.2" customHeight="1" x14ac:dyDescent="0.2">
      <c r="A1601" s="390"/>
      <c r="B1601" s="391"/>
      <c r="C1601" s="398" t="s">
        <v>202</v>
      </c>
      <c r="D1601" s="393"/>
      <c r="E1601" s="399"/>
      <c r="F1601" s="192" t="s">
        <v>173</v>
      </c>
      <c r="G1601" s="193"/>
      <c r="H1601" s="193"/>
      <c r="I1601" s="24" t="str">
        <f t="shared" ca="1" si="352"/>
        <v>LOCKED</v>
      </c>
      <c r="J1601" s="15" t="str">
        <f t="shared" si="353"/>
        <v>LANDSCAPING</v>
      </c>
      <c r="K1601" s="16">
        <f>MATCH(J1601,'Pay Items'!$K$1:$K$647,0)</f>
        <v>616</v>
      </c>
      <c r="L1601" s="17" t="str">
        <f t="shared" ca="1" si="354"/>
        <v>G</v>
      </c>
      <c r="M1601" s="17" t="str">
        <f t="shared" ca="1" si="355"/>
        <v>C2</v>
      </c>
      <c r="N1601" s="17" t="str">
        <f t="shared" ca="1" si="356"/>
        <v>C2</v>
      </c>
    </row>
    <row r="1602" spans="1:14" ht="30.2" customHeight="1" x14ac:dyDescent="0.2">
      <c r="A1602" s="135" t="s">
        <v>242</v>
      </c>
      <c r="B1602" s="366" t="s">
        <v>2100</v>
      </c>
      <c r="C1602" s="367" t="s">
        <v>147</v>
      </c>
      <c r="D1602" s="368" t="s">
        <v>1513</v>
      </c>
      <c r="E1602" s="369"/>
      <c r="F1602" s="192" t="s">
        <v>173</v>
      </c>
      <c r="G1602" s="193"/>
      <c r="H1602" s="193"/>
      <c r="I1602" s="24" t="str">
        <f t="shared" ca="1" si="352"/>
        <v>LOCKED</v>
      </c>
      <c r="J1602" s="15" t="str">
        <f t="shared" si="353"/>
        <v>G001SoddingCW 3510-R10</v>
      </c>
      <c r="K1602" s="16">
        <f>MATCH(J1602,'Pay Items'!$K$1:$K$647,0)</f>
        <v>617</v>
      </c>
      <c r="L1602" s="17" t="str">
        <f t="shared" ca="1" si="354"/>
        <v>G</v>
      </c>
      <c r="M1602" s="17" t="str">
        <f t="shared" ca="1" si="355"/>
        <v>C2</v>
      </c>
      <c r="N1602" s="17" t="str">
        <f t="shared" ca="1" si="356"/>
        <v>C2</v>
      </c>
    </row>
    <row r="1603" spans="1:14" ht="30.2" customHeight="1" x14ac:dyDescent="0.2">
      <c r="A1603" s="135" t="s">
        <v>243</v>
      </c>
      <c r="B1603" s="370" t="s">
        <v>338</v>
      </c>
      <c r="C1603" s="367" t="s">
        <v>867</v>
      </c>
      <c r="D1603" s="368"/>
      <c r="E1603" s="369" t="s">
        <v>178</v>
      </c>
      <c r="F1603" s="396">
        <v>15</v>
      </c>
      <c r="G1603" s="397"/>
      <c r="H1603" s="374">
        <f t="shared" ref="H1603:H1604" si="359">ROUND(G1603*F1603,2)</f>
        <v>0</v>
      </c>
      <c r="I1603" s="24" t="str">
        <f t="shared" ca="1" si="352"/>
        <v/>
      </c>
      <c r="J1603" s="15" t="str">
        <f t="shared" si="353"/>
        <v>G002width &lt; 600 mmm²</v>
      </c>
      <c r="K1603" s="16">
        <f>MATCH(J1603,'Pay Items'!$K$1:$K$647,0)</f>
        <v>618</v>
      </c>
      <c r="L1603" s="17" t="str">
        <f t="shared" ca="1" si="354"/>
        <v>F0</v>
      </c>
      <c r="M1603" s="17" t="str">
        <f t="shared" ca="1" si="355"/>
        <v>C2</v>
      </c>
      <c r="N1603" s="17" t="str">
        <f t="shared" ca="1" si="356"/>
        <v>C2</v>
      </c>
    </row>
    <row r="1604" spans="1:14" ht="30.2" customHeight="1" x14ac:dyDescent="0.2">
      <c r="A1604" s="135" t="s">
        <v>244</v>
      </c>
      <c r="B1604" s="370" t="s">
        <v>339</v>
      </c>
      <c r="C1604" s="367" t="s">
        <v>868</v>
      </c>
      <c r="D1604" s="368"/>
      <c r="E1604" s="369" t="s">
        <v>178</v>
      </c>
      <c r="F1604" s="396">
        <v>70</v>
      </c>
      <c r="G1604" s="397"/>
      <c r="H1604" s="374">
        <f t="shared" si="359"/>
        <v>0</v>
      </c>
      <c r="I1604" s="24" t="str">
        <f t="shared" ca="1" si="352"/>
        <v/>
      </c>
      <c r="J1604" s="15" t="str">
        <f t="shared" si="353"/>
        <v>G003width &gt; or = 600 mmm²</v>
      </c>
      <c r="K1604" s="16">
        <f>MATCH(J1604,'Pay Items'!$K$1:$K$647,0)</f>
        <v>619</v>
      </c>
      <c r="L1604" s="17" t="str">
        <f t="shared" ca="1" si="354"/>
        <v>F0</v>
      </c>
      <c r="M1604" s="17" t="str">
        <f t="shared" ca="1" si="355"/>
        <v>C2</v>
      </c>
      <c r="N1604" s="17" t="str">
        <f t="shared" ca="1" si="356"/>
        <v>C2</v>
      </c>
    </row>
    <row r="1605" spans="1:14" ht="39.950000000000003" customHeight="1" x14ac:dyDescent="0.2">
      <c r="A1605" s="385"/>
      <c r="B1605" s="386"/>
      <c r="C1605" s="388" t="s">
        <v>2249</v>
      </c>
      <c r="D1605" s="414"/>
      <c r="E1605" s="389"/>
      <c r="F1605" s="192" t="s">
        <v>173</v>
      </c>
      <c r="G1605" s="193"/>
      <c r="H1605" s="193"/>
      <c r="I1605" s="24" t="str">
        <f t="shared" ref="I1605:I1668" ca="1" si="360">IF(CELL("protect",$G1605)=1, "LOCKED", "")</f>
        <v>LOCKED</v>
      </c>
      <c r="J1605" s="15" t="str">
        <f t="shared" ref="J1605:J1668" si="361">CLEAN(CONCATENATE(TRIM($A1605),TRIM($C1605),IF(LEFT($D1605)&lt;&gt;"E",TRIM($D1605),),TRIM($E1605)))</f>
        <v>BETSWORTH AVENUE AND CULLEN DRIVE</v>
      </c>
      <c r="K1605" s="16" t="e">
        <f>MATCH(J1605,'Pay Items'!$K$1:$K$647,0)</f>
        <v>#N/A</v>
      </c>
      <c r="L1605" s="17" t="str">
        <f t="shared" ref="L1605:L1668" ca="1" si="362">CELL("format",$F1605)</f>
        <v>G</v>
      </c>
      <c r="M1605" s="17" t="str">
        <f t="shared" ref="M1605:M1668" ca="1" si="363">CELL("format",$G1605)</f>
        <v>C2</v>
      </c>
      <c r="N1605" s="17" t="str">
        <f t="shared" ref="N1605:N1668" ca="1" si="364">CELL("format",$H1605)</f>
        <v>C2</v>
      </c>
    </row>
    <row r="1606" spans="1:14" ht="30.2" customHeight="1" x14ac:dyDescent="0.2">
      <c r="A1606" s="390"/>
      <c r="B1606" s="391"/>
      <c r="C1606" s="392" t="s">
        <v>196</v>
      </c>
      <c r="D1606" s="393"/>
      <c r="E1606" s="394" t="s">
        <v>173</v>
      </c>
      <c r="F1606" s="192" t="s">
        <v>173</v>
      </c>
      <c r="G1606" s="193"/>
      <c r="H1606" s="193"/>
      <c r="I1606" s="24" t="str">
        <f t="shared" ca="1" si="360"/>
        <v>LOCKED</v>
      </c>
      <c r="J1606" s="15" t="str">
        <f t="shared" si="361"/>
        <v>EARTH AND BASE WORKS</v>
      </c>
      <c r="K1606" s="16">
        <f>MATCH(J1606,'Pay Items'!$K$1:$K$647,0)</f>
        <v>3</v>
      </c>
      <c r="L1606" s="17" t="str">
        <f t="shared" ca="1" si="362"/>
        <v>G</v>
      </c>
      <c r="M1606" s="17" t="str">
        <f t="shared" ca="1" si="363"/>
        <v>C2</v>
      </c>
      <c r="N1606" s="17" t="str">
        <f t="shared" ca="1" si="364"/>
        <v>C2</v>
      </c>
    </row>
    <row r="1607" spans="1:14" ht="30.2" customHeight="1" x14ac:dyDescent="0.2">
      <c r="A1607" s="137" t="s">
        <v>426</v>
      </c>
      <c r="B1607" s="366" t="s">
        <v>2101</v>
      </c>
      <c r="C1607" s="367" t="s">
        <v>104</v>
      </c>
      <c r="D1607" s="368" t="s">
        <v>1273</v>
      </c>
      <c r="E1607" s="369" t="s">
        <v>179</v>
      </c>
      <c r="F1607" s="396">
        <v>5</v>
      </c>
      <c r="G1607" s="397"/>
      <c r="H1607" s="374">
        <f>ROUND(G1607*F1607,2)</f>
        <v>0</v>
      </c>
      <c r="I1607" s="24" t="str">
        <f t="shared" ca="1" si="360"/>
        <v/>
      </c>
      <c r="J1607" s="15" t="str">
        <f t="shared" si="361"/>
        <v>A003ExcavationCW 3110-R22m³</v>
      </c>
      <c r="K1607" s="16">
        <f>MATCH(J1607,'Pay Items'!$K$1:$K$647,0)</f>
        <v>6</v>
      </c>
      <c r="L1607" s="17" t="str">
        <f t="shared" ca="1" si="362"/>
        <v>F0</v>
      </c>
      <c r="M1607" s="17" t="str">
        <f t="shared" ca="1" si="363"/>
        <v>C2</v>
      </c>
      <c r="N1607" s="17" t="str">
        <f t="shared" ca="1" si="364"/>
        <v>C2</v>
      </c>
    </row>
    <row r="1608" spans="1:14" ht="39.950000000000003" customHeight="1" x14ac:dyDescent="0.2">
      <c r="A1608" s="407" t="s">
        <v>250</v>
      </c>
      <c r="B1608" s="366" t="s">
        <v>2102</v>
      </c>
      <c r="C1608" s="367" t="s">
        <v>307</v>
      </c>
      <c r="D1608" s="368" t="s">
        <v>1273</v>
      </c>
      <c r="E1608" s="369"/>
      <c r="F1608" s="192" t="s">
        <v>173</v>
      </c>
      <c r="G1608" s="193"/>
      <c r="H1608" s="193"/>
      <c r="I1608" s="24" t="str">
        <f t="shared" ca="1" si="360"/>
        <v>LOCKED</v>
      </c>
      <c r="J1608" s="15" t="str">
        <f t="shared" si="361"/>
        <v>A010Supplying and Placing Base Course MaterialCW 3110-R22</v>
      </c>
      <c r="K1608" s="16">
        <f>MATCH(J1608,'Pay Items'!$K$1:$K$647,0)</f>
        <v>27</v>
      </c>
      <c r="L1608" s="17" t="str">
        <f t="shared" ca="1" si="362"/>
        <v>G</v>
      </c>
      <c r="M1608" s="17" t="str">
        <f t="shared" ca="1" si="363"/>
        <v>C2</v>
      </c>
      <c r="N1608" s="17" t="str">
        <f t="shared" ca="1" si="364"/>
        <v>C2</v>
      </c>
    </row>
    <row r="1609" spans="1:14" ht="39.950000000000003" customHeight="1" x14ac:dyDescent="0.2">
      <c r="A1609" s="407" t="s">
        <v>1101</v>
      </c>
      <c r="B1609" s="370" t="s">
        <v>338</v>
      </c>
      <c r="C1609" s="367" t="s">
        <v>1102</v>
      </c>
      <c r="D1609" s="368" t="s">
        <v>173</v>
      </c>
      <c r="E1609" s="369" t="s">
        <v>179</v>
      </c>
      <c r="F1609" s="396">
        <v>5</v>
      </c>
      <c r="G1609" s="397"/>
      <c r="H1609" s="374">
        <f t="shared" ref="H1609:H1610" si="365">ROUND(G1609*F1609,2)</f>
        <v>0</v>
      </c>
      <c r="I1609" s="24" t="str">
        <f t="shared" ca="1" si="360"/>
        <v/>
      </c>
      <c r="J1609" s="15" t="str">
        <f t="shared" si="361"/>
        <v>A010C2Base Course Material - Granular C Recycled Concretem³</v>
      </c>
      <c r="K1609" s="16">
        <f>MATCH(J1609,'Pay Items'!$K$1:$K$647,0)</f>
        <v>34</v>
      </c>
      <c r="L1609" s="17" t="str">
        <f t="shared" ca="1" si="362"/>
        <v>F0</v>
      </c>
      <c r="M1609" s="17" t="str">
        <f t="shared" ca="1" si="363"/>
        <v>C2</v>
      </c>
      <c r="N1609" s="17" t="str">
        <f t="shared" ca="1" si="364"/>
        <v>C2</v>
      </c>
    </row>
    <row r="1610" spans="1:14" ht="30.2" customHeight="1" x14ac:dyDescent="0.2">
      <c r="A1610" s="137" t="s">
        <v>252</v>
      </c>
      <c r="B1610" s="366" t="s">
        <v>2103</v>
      </c>
      <c r="C1610" s="367" t="s">
        <v>108</v>
      </c>
      <c r="D1610" s="368" t="s">
        <v>1273</v>
      </c>
      <c r="E1610" s="369" t="s">
        <v>178</v>
      </c>
      <c r="F1610" s="396">
        <v>80</v>
      </c>
      <c r="G1610" s="397"/>
      <c r="H1610" s="374">
        <f t="shared" si="365"/>
        <v>0</v>
      </c>
      <c r="I1610" s="24" t="str">
        <f t="shared" ca="1" si="360"/>
        <v/>
      </c>
      <c r="J1610" s="15" t="str">
        <f t="shared" si="361"/>
        <v>A012Grading of BoulevardsCW 3110-R22m²</v>
      </c>
      <c r="K1610" s="16">
        <f>MATCH(J1610,'Pay Items'!$K$1:$K$647,0)</f>
        <v>37</v>
      </c>
      <c r="L1610" s="17" t="str">
        <f t="shared" ca="1" si="362"/>
        <v>F0</v>
      </c>
      <c r="M1610" s="17" t="str">
        <f t="shared" ca="1" si="363"/>
        <v>C2</v>
      </c>
      <c r="N1610" s="17" t="str">
        <f t="shared" ca="1" si="364"/>
        <v>C2</v>
      </c>
    </row>
    <row r="1611" spans="1:14" ht="30.2" customHeight="1" x14ac:dyDescent="0.2">
      <c r="A1611" s="390"/>
      <c r="B1611" s="391"/>
      <c r="C1611" s="398" t="s">
        <v>1612</v>
      </c>
      <c r="D1611" s="393"/>
      <c r="E1611" s="399"/>
      <c r="F1611" s="192" t="s">
        <v>173</v>
      </c>
      <c r="G1611" s="193"/>
      <c r="H1611" s="193"/>
      <c r="I1611" s="24" t="str">
        <f t="shared" ca="1" si="360"/>
        <v>LOCKED</v>
      </c>
      <c r="J1611" s="15" t="str">
        <f t="shared" si="361"/>
        <v>ROADWORKS - REMOVALS/RENEWALS</v>
      </c>
      <c r="K1611" s="16" t="e">
        <f>MATCH(J1611,'Pay Items'!$K$1:$K$647,0)</f>
        <v>#N/A</v>
      </c>
      <c r="L1611" s="17" t="str">
        <f t="shared" ca="1" si="362"/>
        <v>G</v>
      </c>
      <c r="M1611" s="17" t="str">
        <f t="shared" ca="1" si="363"/>
        <v>C2</v>
      </c>
      <c r="N1611" s="17" t="str">
        <f t="shared" ca="1" si="364"/>
        <v>C2</v>
      </c>
    </row>
    <row r="1612" spans="1:14" ht="30.2" customHeight="1" x14ac:dyDescent="0.2">
      <c r="A1612" s="135" t="s">
        <v>359</v>
      </c>
      <c r="B1612" s="366" t="s">
        <v>2105</v>
      </c>
      <c r="C1612" s="367" t="s">
        <v>304</v>
      </c>
      <c r="D1612" s="368" t="s">
        <v>1273</v>
      </c>
      <c r="E1612" s="369"/>
      <c r="F1612" s="192" t="s">
        <v>173</v>
      </c>
      <c r="G1612" s="193"/>
      <c r="H1612" s="193"/>
      <c r="I1612" s="24" t="str">
        <f t="shared" ca="1" si="360"/>
        <v>LOCKED</v>
      </c>
      <c r="J1612" s="15" t="str">
        <f t="shared" si="361"/>
        <v>B001Pavement RemovalCW 3110-R22</v>
      </c>
      <c r="K1612" s="16">
        <f>MATCH(J1612,'Pay Items'!$K$1:$K$647,0)</f>
        <v>69</v>
      </c>
      <c r="L1612" s="17" t="str">
        <f t="shared" ca="1" si="362"/>
        <v>G</v>
      </c>
      <c r="M1612" s="17" t="str">
        <f t="shared" ca="1" si="363"/>
        <v>C2</v>
      </c>
      <c r="N1612" s="17" t="str">
        <f t="shared" ca="1" si="364"/>
        <v>C2</v>
      </c>
    </row>
    <row r="1613" spans="1:14" ht="30.2" customHeight="1" x14ac:dyDescent="0.2">
      <c r="A1613" s="135" t="s">
        <v>262</v>
      </c>
      <c r="B1613" s="370" t="s">
        <v>338</v>
      </c>
      <c r="C1613" s="367" t="s">
        <v>306</v>
      </c>
      <c r="D1613" s="368" t="s">
        <v>173</v>
      </c>
      <c r="E1613" s="369" t="s">
        <v>178</v>
      </c>
      <c r="F1613" s="396">
        <v>10</v>
      </c>
      <c r="G1613" s="397"/>
      <c r="H1613" s="374">
        <f>ROUND(G1613*F1613,2)</f>
        <v>0</v>
      </c>
      <c r="I1613" s="24" t="str">
        <f t="shared" ca="1" si="360"/>
        <v/>
      </c>
      <c r="J1613" s="15" t="str">
        <f t="shared" si="361"/>
        <v>B003Asphalt Pavementm²</v>
      </c>
      <c r="K1613" s="16">
        <f>MATCH(J1613,'Pay Items'!$K$1:$K$647,0)</f>
        <v>71</v>
      </c>
      <c r="L1613" s="17" t="str">
        <f t="shared" ca="1" si="362"/>
        <v>F0</v>
      </c>
      <c r="M1613" s="17" t="str">
        <f t="shared" ca="1" si="363"/>
        <v>C2</v>
      </c>
      <c r="N1613" s="17" t="str">
        <f t="shared" ca="1" si="364"/>
        <v>C2</v>
      </c>
    </row>
    <row r="1614" spans="1:14" ht="30.2" customHeight="1" x14ac:dyDescent="0.2">
      <c r="A1614" s="408" t="s">
        <v>774</v>
      </c>
      <c r="B1614" s="34" t="s">
        <v>2106</v>
      </c>
      <c r="C1614" s="376" t="s">
        <v>317</v>
      </c>
      <c r="D1614" s="377" t="s">
        <v>6</v>
      </c>
      <c r="E1614" s="378"/>
      <c r="F1614" s="192" t="s">
        <v>173</v>
      </c>
      <c r="G1614" s="193"/>
      <c r="H1614" s="193"/>
      <c r="I1614" s="24" t="str">
        <f t="shared" ca="1" si="360"/>
        <v>LOCKED</v>
      </c>
      <c r="J1614" s="15" t="str">
        <f t="shared" si="361"/>
        <v>B100rMiscellaneous Concrete Slab RemovalCW 3235-R9</v>
      </c>
      <c r="K1614" s="16">
        <f>MATCH(J1614,'Pay Items'!$K$1:$K$647,0)</f>
        <v>159</v>
      </c>
      <c r="L1614" s="17" t="str">
        <f t="shared" ca="1" si="362"/>
        <v>G</v>
      </c>
      <c r="M1614" s="17" t="str">
        <f t="shared" ca="1" si="363"/>
        <v>C2</v>
      </c>
      <c r="N1614" s="17" t="str">
        <f t="shared" ca="1" si="364"/>
        <v>C2</v>
      </c>
    </row>
    <row r="1615" spans="1:14" ht="30.2" customHeight="1" x14ac:dyDescent="0.2">
      <c r="A1615" s="408" t="s">
        <v>778</v>
      </c>
      <c r="B1615" s="381" t="s">
        <v>338</v>
      </c>
      <c r="C1615" s="376" t="s">
        <v>10</v>
      </c>
      <c r="D1615" s="377" t="s">
        <v>173</v>
      </c>
      <c r="E1615" s="378" t="s">
        <v>178</v>
      </c>
      <c r="F1615" s="409">
        <v>30</v>
      </c>
      <c r="G1615" s="397"/>
      <c r="H1615" s="374">
        <f>ROUND(G1615*F1615,2)</f>
        <v>0</v>
      </c>
      <c r="I1615" s="24" t="str">
        <f t="shared" ca="1" si="360"/>
        <v/>
      </c>
      <c r="J1615" s="15" t="str">
        <f t="shared" si="361"/>
        <v>B104r100 mm Sidewalkm²</v>
      </c>
      <c r="K1615" s="16">
        <f>MATCH(J1615,'Pay Items'!$K$1:$K$647,0)</f>
        <v>163</v>
      </c>
      <c r="L1615" s="17" t="str">
        <f t="shared" ca="1" si="362"/>
        <v>F0</v>
      </c>
      <c r="M1615" s="17" t="str">
        <f t="shared" ca="1" si="363"/>
        <v>C2</v>
      </c>
      <c r="N1615" s="17" t="str">
        <f t="shared" ca="1" si="364"/>
        <v>C2</v>
      </c>
    </row>
    <row r="1616" spans="1:14" ht="30.2" customHeight="1" x14ac:dyDescent="0.2">
      <c r="A1616" s="73" t="s">
        <v>781</v>
      </c>
      <c r="B1616" s="59" t="s">
        <v>2107</v>
      </c>
      <c r="C1616" s="60" t="s">
        <v>322</v>
      </c>
      <c r="D1616" s="61" t="s">
        <v>1309</v>
      </c>
      <c r="E1616" s="68"/>
      <c r="F1616" s="192" t="s">
        <v>173</v>
      </c>
      <c r="G1616" s="193"/>
      <c r="H1616" s="193"/>
      <c r="I1616" s="24" t="str">
        <f t="shared" ca="1" si="360"/>
        <v>LOCKED</v>
      </c>
      <c r="J1616" s="15" t="str">
        <f t="shared" si="361"/>
        <v>B107iMiscellaneous Concrete Slab InstallationCW 3235-R9</v>
      </c>
      <c r="K1616" s="16">
        <f>MATCH(J1616,'Pay Items'!$K$1:$K$647,0)</f>
        <v>167</v>
      </c>
      <c r="L1616" s="17" t="str">
        <f t="shared" ca="1" si="362"/>
        <v>G</v>
      </c>
      <c r="M1616" s="17" t="str">
        <f t="shared" ca="1" si="363"/>
        <v>C2</v>
      </c>
      <c r="N1616" s="17" t="str">
        <f t="shared" ca="1" si="364"/>
        <v>C2</v>
      </c>
    </row>
    <row r="1617" spans="1:14" ht="39.950000000000003" customHeight="1" x14ac:dyDescent="0.2">
      <c r="A1617" s="73" t="s">
        <v>1209</v>
      </c>
      <c r="B1617" s="71" t="s">
        <v>338</v>
      </c>
      <c r="C1617" s="60" t="s">
        <v>2234</v>
      </c>
      <c r="D1617" s="61" t="s">
        <v>2156</v>
      </c>
      <c r="E1617" s="68" t="s">
        <v>178</v>
      </c>
      <c r="F1617" s="86">
        <v>40</v>
      </c>
      <c r="G1617" s="397"/>
      <c r="H1617" s="374">
        <f>ROUND(G1617*F1617,2)</f>
        <v>0</v>
      </c>
      <c r="I1617" s="24" t="str">
        <f t="shared" ca="1" si="360"/>
        <v/>
      </c>
      <c r="J1617" s="15" t="str">
        <f t="shared" si="361"/>
        <v>B114DType 1 Concrete Monolithic Curb and 150 mm Sidewalk (Reinforced)m²</v>
      </c>
      <c r="K1617" s="16" t="e">
        <f>MATCH(J1617,'Pay Items'!$K$1:$K$647,0)</f>
        <v>#N/A</v>
      </c>
      <c r="L1617" s="17" t="str">
        <f t="shared" ca="1" si="362"/>
        <v>F0</v>
      </c>
      <c r="M1617" s="17" t="str">
        <f t="shared" ca="1" si="363"/>
        <v>C2</v>
      </c>
      <c r="N1617" s="17" t="str">
        <f t="shared" ca="1" si="364"/>
        <v>C2</v>
      </c>
    </row>
    <row r="1618" spans="1:14" ht="30.2" customHeight="1" x14ac:dyDescent="0.2">
      <c r="A1618" s="135" t="s">
        <v>797</v>
      </c>
      <c r="B1618" s="366" t="s">
        <v>2108</v>
      </c>
      <c r="C1618" s="367" t="s">
        <v>327</v>
      </c>
      <c r="D1618" s="368" t="s">
        <v>900</v>
      </c>
      <c r="E1618" s="369"/>
      <c r="F1618" s="192" t="s">
        <v>173</v>
      </c>
      <c r="G1618" s="193"/>
      <c r="H1618" s="193"/>
      <c r="I1618" s="24" t="str">
        <f t="shared" ca="1" si="360"/>
        <v>LOCKED</v>
      </c>
      <c r="J1618" s="15" t="str">
        <f t="shared" si="361"/>
        <v>B126rConcrete Curb RemovalCW 3240-R10</v>
      </c>
      <c r="K1618" s="16">
        <f>MATCH(J1618,'Pay Items'!$K$1:$K$647,0)</f>
        <v>197</v>
      </c>
      <c r="L1618" s="17" t="str">
        <f t="shared" ca="1" si="362"/>
        <v>G</v>
      </c>
      <c r="M1618" s="17" t="str">
        <f t="shared" ca="1" si="363"/>
        <v>C2</v>
      </c>
      <c r="N1618" s="17" t="str">
        <f t="shared" ca="1" si="364"/>
        <v>C2</v>
      </c>
    </row>
    <row r="1619" spans="1:14" ht="30.2" customHeight="1" x14ac:dyDescent="0.2">
      <c r="A1619" s="135" t="s">
        <v>1123</v>
      </c>
      <c r="B1619" s="370" t="s">
        <v>338</v>
      </c>
      <c r="C1619" s="367" t="s">
        <v>948</v>
      </c>
      <c r="D1619" s="368" t="s">
        <v>173</v>
      </c>
      <c r="E1619" s="369" t="s">
        <v>182</v>
      </c>
      <c r="F1619" s="396">
        <v>20</v>
      </c>
      <c r="G1619" s="397"/>
      <c r="H1619" s="374">
        <f>ROUND(G1619*F1619,2)</f>
        <v>0</v>
      </c>
      <c r="I1619" s="24" t="str">
        <f t="shared" ca="1" si="360"/>
        <v/>
      </c>
      <c r="J1619" s="15" t="str">
        <f t="shared" si="361"/>
        <v>B127rABarrier Integralm</v>
      </c>
      <c r="K1619" s="16">
        <f>MATCH(J1619,'Pay Items'!$K$1:$K$647,0)</f>
        <v>199</v>
      </c>
      <c r="L1619" s="17" t="str">
        <f t="shared" ca="1" si="362"/>
        <v>F0</v>
      </c>
      <c r="M1619" s="17" t="str">
        <f t="shared" ca="1" si="363"/>
        <v>C2</v>
      </c>
      <c r="N1619" s="17" t="str">
        <f t="shared" ca="1" si="364"/>
        <v>C2</v>
      </c>
    </row>
    <row r="1620" spans="1:14" ht="30.2" customHeight="1" x14ac:dyDescent="0.2">
      <c r="A1620" s="135" t="s">
        <v>462</v>
      </c>
      <c r="B1620" s="366" t="s">
        <v>2109</v>
      </c>
      <c r="C1620" s="367" t="s">
        <v>350</v>
      </c>
      <c r="D1620" s="368" t="s">
        <v>2144</v>
      </c>
      <c r="E1620" s="369"/>
      <c r="F1620" s="192" t="s">
        <v>173</v>
      </c>
      <c r="G1620" s="193"/>
      <c r="H1620" s="193"/>
      <c r="I1620" s="24" t="str">
        <f t="shared" ca="1" si="360"/>
        <v>LOCKED</v>
      </c>
      <c r="J1620" s="15" t="str">
        <f t="shared" si="361"/>
        <v>B190Construction of Asphaltic Concrete OverlayCW 3410-R12, E11</v>
      </c>
      <c r="K1620" s="16" t="e">
        <f>MATCH(J1620,'Pay Items'!$K$1:$K$647,0)</f>
        <v>#N/A</v>
      </c>
      <c r="L1620" s="17" t="str">
        <f t="shared" ca="1" si="362"/>
        <v>G</v>
      </c>
      <c r="M1620" s="17" t="str">
        <f t="shared" ca="1" si="363"/>
        <v>C2</v>
      </c>
      <c r="N1620" s="17" t="str">
        <f t="shared" ca="1" si="364"/>
        <v>C2</v>
      </c>
    </row>
    <row r="1621" spans="1:14" ht="30.2" customHeight="1" x14ac:dyDescent="0.2">
      <c r="A1621" s="135" t="s">
        <v>466</v>
      </c>
      <c r="B1621" s="370" t="s">
        <v>338</v>
      </c>
      <c r="C1621" s="367" t="s">
        <v>352</v>
      </c>
      <c r="D1621" s="368"/>
      <c r="E1621" s="369"/>
      <c r="F1621" s="192" t="s">
        <v>173</v>
      </c>
      <c r="G1621" s="193"/>
      <c r="H1621" s="193"/>
      <c r="I1621" s="24" t="str">
        <f t="shared" ca="1" si="360"/>
        <v>LOCKED</v>
      </c>
      <c r="J1621" s="15" t="str">
        <f t="shared" si="361"/>
        <v>B194Tie-ins and Approaches</v>
      </c>
      <c r="K1621" s="16">
        <f>MATCH(J1621,'Pay Items'!$K$1:$K$647,0)</f>
        <v>311</v>
      </c>
      <c r="L1621" s="17" t="str">
        <f t="shared" ca="1" si="362"/>
        <v>G</v>
      </c>
      <c r="M1621" s="17" t="str">
        <f t="shared" ca="1" si="363"/>
        <v>C2</v>
      </c>
      <c r="N1621" s="17" t="str">
        <f t="shared" ca="1" si="364"/>
        <v>C2</v>
      </c>
    </row>
    <row r="1622" spans="1:14" ht="30.2" customHeight="1" x14ac:dyDescent="0.2">
      <c r="A1622" s="135" t="s">
        <v>1569</v>
      </c>
      <c r="B1622" s="371" t="s">
        <v>684</v>
      </c>
      <c r="C1622" s="367" t="s">
        <v>1566</v>
      </c>
      <c r="D1622" s="368"/>
      <c r="E1622" s="369" t="s">
        <v>180</v>
      </c>
      <c r="F1622" s="396">
        <v>5</v>
      </c>
      <c r="G1622" s="397"/>
      <c r="H1622" s="374">
        <f>ROUND(G1622*F1622,2)</f>
        <v>0</v>
      </c>
      <c r="I1622" s="24" t="str">
        <f t="shared" ca="1" si="360"/>
        <v/>
      </c>
      <c r="J1622" s="15" t="str">
        <f t="shared" si="361"/>
        <v>B195AType MS1tonne</v>
      </c>
      <c r="K1622" s="16">
        <f>MATCH(J1622,'Pay Items'!$K$1:$K$647,0)</f>
        <v>313</v>
      </c>
      <c r="L1622" s="17" t="str">
        <f t="shared" ca="1" si="362"/>
        <v>F0</v>
      </c>
      <c r="M1622" s="17" t="str">
        <f t="shared" ca="1" si="363"/>
        <v>C2</v>
      </c>
      <c r="N1622" s="17" t="str">
        <f t="shared" ca="1" si="364"/>
        <v>C2</v>
      </c>
    </row>
    <row r="1623" spans="1:14" ht="30.2" customHeight="1" x14ac:dyDescent="0.2">
      <c r="A1623" s="390"/>
      <c r="B1623" s="401"/>
      <c r="C1623" s="398" t="s">
        <v>199</v>
      </c>
      <c r="D1623" s="393"/>
      <c r="E1623" s="402"/>
      <c r="F1623" s="192" t="s">
        <v>173</v>
      </c>
      <c r="G1623" s="193"/>
      <c r="H1623" s="193"/>
      <c r="I1623" s="24" t="str">
        <f t="shared" ca="1" si="360"/>
        <v>LOCKED</v>
      </c>
      <c r="J1623" s="15" t="str">
        <f t="shared" si="361"/>
        <v>JOINT AND CRACK SEALING</v>
      </c>
      <c r="K1623" s="16">
        <f>MATCH(J1623,'Pay Items'!$K$1:$K$647,0)</f>
        <v>434</v>
      </c>
      <c r="L1623" s="17" t="str">
        <f t="shared" ca="1" si="362"/>
        <v>G</v>
      </c>
      <c r="M1623" s="17" t="str">
        <f t="shared" ca="1" si="363"/>
        <v>C2</v>
      </c>
      <c r="N1623" s="17" t="str">
        <f t="shared" ca="1" si="364"/>
        <v>C2</v>
      </c>
    </row>
    <row r="1624" spans="1:14" ht="30.2" customHeight="1" x14ac:dyDescent="0.2">
      <c r="A1624" s="137" t="s">
        <v>533</v>
      </c>
      <c r="B1624" s="366" t="s">
        <v>2110</v>
      </c>
      <c r="C1624" s="367" t="s">
        <v>98</v>
      </c>
      <c r="D1624" s="368" t="s">
        <v>718</v>
      </c>
      <c r="E1624" s="369" t="s">
        <v>182</v>
      </c>
      <c r="F1624" s="372">
        <v>20</v>
      </c>
      <c r="G1624" s="397"/>
      <c r="H1624" s="374">
        <f>ROUND(G1624*F1624,2)</f>
        <v>0</v>
      </c>
      <c r="I1624" s="24" t="str">
        <f t="shared" ca="1" si="360"/>
        <v/>
      </c>
      <c r="J1624" s="15" t="str">
        <f t="shared" si="361"/>
        <v>D006Reflective Crack MaintenanceCW 3250-R7m</v>
      </c>
      <c r="K1624" s="16">
        <f>MATCH(J1624,'Pay Items'!$K$1:$K$647,0)</f>
        <v>440</v>
      </c>
      <c r="L1624" s="17" t="str">
        <f t="shared" ca="1" si="362"/>
        <v>F0</v>
      </c>
      <c r="M1624" s="17" t="str">
        <f t="shared" ca="1" si="363"/>
        <v>C2</v>
      </c>
      <c r="N1624" s="17" t="str">
        <f t="shared" ca="1" si="364"/>
        <v>C2</v>
      </c>
    </row>
    <row r="1625" spans="1:14" ht="30.2" customHeight="1" x14ac:dyDescent="0.2">
      <c r="A1625" s="390"/>
      <c r="B1625" s="391"/>
      <c r="C1625" s="398" t="s">
        <v>202</v>
      </c>
      <c r="D1625" s="393"/>
      <c r="E1625" s="399"/>
      <c r="F1625" s="192" t="s">
        <v>173</v>
      </c>
      <c r="G1625" s="193"/>
      <c r="H1625" s="193"/>
      <c r="I1625" s="24" t="str">
        <f t="shared" ca="1" si="360"/>
        <v>LOCKED</v>
      </c>
      <c r="J1625" s="15" t="str">
        <f t="shared" si="361"/>
        <v>LANDSCAPING</v>
      </c>
      <c r="K1625" s="16">
        <f>MATCH(J1625,'Pay Items'!$K$1:$K$647,0)</f>
        <v>616</v>
      </c>
      <c r="L1625" s="17" t="str">
        <f t="shared" ca="1" si="362"/>
        <v>G</v>
      </c>
      <c r="M1625" s="17" t="str">
        <f t="shared" ca="1" si="363"/>
        <v>C2</v>
      </c>
      <c r="N1625" s="17" t="str">
        <f t="shared" ca="1" si="364"/>
        <v>C2</v>
      </c>
    </row>
    <row r="1626" spans="1:14" ht="30.2" customHeight="1" x14ac:dyDescent="0.2">
      <c r="A1626" s="135" t="s">
        <v>242</v>
      </c>
      <c r="B1626" s="366" t="s">
        <v>2111</v>
      </c>
      <c r="C1626" s="367" t="s">
        <v>147</v>
      </c>
      <c r="D1626" s="368" t="s">
        <v>1513</v>
      </c>
      <c r="E1626" s="369"/>
      <c r="F1626" s="192" t="s">
        <v>173</v>
      </c>
      <c r="G1626" s="193"/>
      <c r="H1626" s="193"/>
      <c r="I1626" s="24" t="str">
        <f t="shared" ca="1" si="360"/>
        <v>LOCKED</v>
      </c>
      <c r="J1626" s="15" t="str">
        <f t="shared" si="361"/>
        <v>G001SoddingCW 3510-R10</v>
      </c>
      <c r="K1626" s="16">
        <f>MATCH(J1626,'Pay Items'!$K$1:$K$647,0)</f>
        <v>617</v>
      </c>
      <c r="L1626" s="17" t="str">
        <f t="shared" ca="1" si="362"/>
        <v>G</v>
      </c>
      <c r="M1626" s="17" t="str">
        <f t="shared" ca="1" si="363"/>
        <v>C2</v>
      </c>
      <c r="N1626" s="17" t="str">
        <f t="shared" ca="1" si="364"/>
        <v>C2</v>
      </c>
    </row>
    <row r="1627" spans="1:14" ht="30.2" customHeight="1" x14ac:dyDescent="0.2">
      <c r="A1627" s="135" t="s">
        <v>243</v>
      </c>
      <c r="B1627" s="370" t="s">
        <v>338</v>
      </c>
      <c r="C1627" s="367" t="s">
        <v>867</v>
      </c>
      <c r="D1627" s="368"/>
      <c r="E1627" s="369" t="s">
        <v>178</v>
      </c>
      <c r="F1627" s="396">
        <v>15</v>
      </c>
      <c r="G1627" s="397"/>
      <c r="H1627" s="374">
        <f t="shared" ref="H1627:H1628" si="366">ROUND(G1627*F1627,2)</f>
        <v>0</v>
      </c>
      <c r="I1627" s="24" t="str">
        <f t="shared" ca="1" si="360"/>
        <v/>
      </c>
      <c r="J1627" s="15" t="str">
        <f t="shared" si="361"/>
        <v>G002width &lt; 600 mmm²</v>
      </c>
      <c r="K1627" s="16">
        <f>MATCH(J1627,'Pay Items'!$K$1:$K$647,0)</f>
        <v>618</v>
      </c>
      <c r="L1627" s="17" t="str">
        <f t="shared" ca="1" si="362"/>
        <v>F0</v>
      </c>
      <c r="M1627" s="17" t="str">
        <f t="shared" ca="1" si="363"/>
        <v>C2</v>
      </c>
      <c r="N1627" s="17" t="str">
        <f t="shared" ca="1" si="364"/>
        <v>C2</v>
      </c>
    </row>
    <row r="1628" spans="1:14" ht="30.2" customHeight="1" x14ac:dyDescent="0.2">
      <c r="A1628" s="135" t="s">
        <v>244</v>
      </c>
      <c r="B1628" s="370" t="s">
        <v>339</v>
      </c>
      <c r="C1628" s="367" t="s">
        <v>868</v>
      </c>
      <c r="D1628" s="368"/>
      <c r="E1628" s="369" t="s">
        <v>178</v>
      </c>
      <c r="F1628" s="396">
        <v>65</v>
      </c>
      <c r="G1628" s="397"/>
      <c r="H1628" s="374">
        <f t="shared" si="366"/>
        <v>0</v>
      </c>
      <c r="I1628" s="24" t="str">
        <f t="shared" ca="1" si="360"/>
        <v/>
      </c>
      <c r="J1628" s="15" t="str">
        <f t="shared" si="361"/>
        <v>G003width &gt; or = 600 mmm²</v>
      </c>
      <c r="K1628" s="16">
        <f>MATCH(J1628,'Pay Items'!$K$1:$K$647,0)</f>
        <v>619</v>
      </c>
      <c r="L1628" s="17" t="str">
        <f t="shared" ca="1" si="362"/>
        <v>F0</v>
      </c>
      <c r="M1628" s="17" t="str">
        <f t="shared" ca="1" si="363"/>
        <v>C2</v>
      </c>
      <c r="N1628" s="17" t="str">
        <f t="shared" ca="1" si="364"/>
        <v>C2</v>
      </c>
    </row>
    <row r="1629" spans="1:14" ht="14.45" customHeight="1" x14ac:dyDescent="0.2">
      <c r="A1629" s="182"/>
      <c r="B1629" s="275"/>
      <c r="C1629" s="276"/>
      <c r="D1629" s="230"/>
      <c r="E1629" s="231"/>
      <c r="F1629" s="232"/>
      <c r="G1629" s="277"/>
      <c r="H1629" s="233"/>
      <c r="I1629" s="24" t="str">
        <f t="shared" ca="1" si="360"/>
        <v>LOCKED</v>
      </c>
      <c r="J1629" s="15" t="str">
        <f t="shared" si="361"/>
        <v/>
      </c>
      <c r="K1629" s="16" t="e">
        <f>MATCH(J1629,'Pay Items'!$K$1:$K$647,0)</f>
        <v>#N/A</v>
      </c>
      <c r="L1629" s="17" t="str">
        <f t="shared" ca="1" si="362"/>
        <v>G</v>
      </c>
      <c r="M1629" s="17" t="str">
        <f t="shared" ca="1" si="363"/>
        <v>C2</v>
      </c>
      <c r="N1629" s="17" t="str">
        <f t="shared" ca="1" si="364"/>
        <v>C2</v>
      </c>
    </row>
    <row r="1630" spans="1:14" s="188" customFormat="1" ht="39.950000000000003" customHeight="1" thickBot="1" x14ac:dyDescent="0.25">
      <c r="A1630" s="236"/>
      <c r="B1630" s="235" t="str">
        <f>B1577</f>
        <v>V</v>
      </c>
      <c r="C1630" s="425" t="str">
        <f>C1577</f>
        <v>TRANSIT IMPROVEMENTS:  VARIOUS LOCATIONS</v>
      </c>
      <c r="D1630" s="431"/>
      <c r="E1630" s="431"/>
      <c r="F1630" s="432"/>
      <c r="G1630" s="236" t="s">
        <v>1624</v>
      </c>
      <c r="H1630" s="236">
        <f>SUM(H1577:H1629)</f>
        <v>0</v>
      </c>
      <c r="I1630" s="24" t="str">
        <f t="shared" ca="1" si="360"/>
        <v>LOCKED</v>
      </c>
      <c r="J1630" s="15" t="str">
        <f t="shared" si="361"/>
        <v>TRANSIT IMPROVEMENTS: VARIOUS LOCATIONS</v>
      </c>
      <c r="K1630" s="16" t="e">
        <f>MATCH(J1630,'Pay Items'!$K$1:$K$647,0)</f>
        <v>#N/A</v>
      </c>
      <c r="L1630" s="17" t="str">
        <f t="shared" ca="1" si="362"/>
        <v>G</v>
      </c>
      <c r="M1630" s="17" t="str">
        <f t="shared" ca="1" si="363"/>
        <v>C2</v>
      </c>
      <c r="N1630" s="17" t="str">
        <f t="shared" ca="1" si="364"/>
        <v>C2</v>
      </c>
    </row>
    <row r="1631" spans="1:14" ht="30.2" customHeight="1" thickTop="1" x14ac:dyDescent="0.2">
      <c r="A1631" s="182"/>
      <c r="B1631" s="419" t="s">
        <v>2077</v>
      </c>
      <c r="C1631" s="420"/>
      <c r="D1631" s="420"/>
      <c r="E1631" s="420"/>
      <c r="F1631" s="421"/>
      <c r="G1631" s="183"/>
      <c r="H1631" s="184"/>
      <c r="I1631" s="24" t="str">
        <f t="shared" ca="1" si="360"/>
        <v>LOCKED</v>
      </c>
      <c r="J1631" s="15" t="str">
        <f t="shared" si="361"/>
        <v/>
      </c>
      <c r="K1631" s="16" t="e">
        <f>MATCH(J1631,'Pay Items'!$K$1:$K$647,0)</f>
        <v>#N/A</v>
      </c>
      <c r="L1631" s="17" t="str">
        <f t="shared" ca="1" si="362"/>
        <v>G</v>
      </c>
      <c r="M1631" s="17" t="str">
        <f t="shared" ca="1" si="363"/>
        <v>C2</v>
      </c>
      <c r="N1631" s="17" t="str">
        <f t="shared" ca="1" si="364"/>
        <v>G</v>
      </c>
    </row>
    <row r="1632" spans="1:14" s="188" customFormat="1" ht="30.2" customHeight="1" x14ac:dyDescent="0.2">
      <c r="A1632" s="185"/>
      <c r="B1632" s="186" t="s">
        <v>2112</v>
      </c>
      <c r="C1632" s="422" t="s">
        <v>2079</v>
      </c>
      <c r="D1632" s="423"/>
      <c r="E1632" s="423"/>
      <c r="F1632" s="424"/>
      <c r="G1632" s="185"/>
      <c r="H1632" s="187"/>
      <c r="I1632" s="24" t="str">
        <f t="shared" ca="1" si="360"/>
        <v>LOCKED</v>
      </c>
      <c r="J1632" s="15" t="str">
        <f t="shared" si="361"/>
        <v>WATER AND WASTE WORK</v>
      </c>
      <c r="K1632" s="16" t="e">
        <f>MATCH(J1632,'Pay Items'!$K$1:$K$647,0)</f>
        <v>#N/A</v>
      </c>
      <c r="L1632" s="17" t="str">
        <f t="shared" ca="1" si="362"/>
        <v>G</v>
      </c>
      <c r="M1632" s="17" t="str">
        <f t="shared" ca="1" si="363"/>
        <v>C2</v>
      </c>
      <c r="N1632" s="17" t="str">
        <f t="shared" ca="1" si="364"/>
        <v>C2</v>
      </c>
    </row>
    <row r="1633" spans="1:14" ht="30.2" customHeight="1" x14ac:dyDescent="0.2">
      <c r="A1633" s="279"/>
      <c r="B1633" s="280"/>
      <c r="C1633" s="281" t="s">
        <v>2131</v>
      </c>
      <c r="D1633" s="282"/>
      <c r="E1633" s="283" t="s">
        <v>173</v>
      </c>
      <c r="F1633" s="283" t="s">
        <v>173</v>
      </c>
      <c r="G1633" s="279" t="s">
        <v>173</v>
      </c>
      <c r="H1633" s="193"/>
      <c r="I1633" s="24" t="str">
        <f t="shared" ca="1" si="360"/>
        <v>LOCKED</v>
      </c>
      <c r="J1633" s="15" t="str">
        <f t="shared" si="361"/>
        <v>ADDINGTON BAY - MANHOLE REPAIR (S-MH60001673)</v>
      </c>
      <c r="K1633" s="16" t="e">
        <f>MATCH(J1633,'Pay Items'!$K$1:$K$647,0)</f>
        <v>#N/A</v>
      </c>
      <c r="L1633" s="17" t="str">
        <f t="shared" ca="1" si="362"/>
        <v>G</v>
      </c>
      <c r="M1633" s="17" t="str">
        <f t="shared" ca="1" si="363"/>
        <v>C2</v>
      </c>
      <c r="N1633" s="17" t="str">
        <f t="shared" ca="1" si="364"/>
        <v>C2</v>
      </c>
    </row>
    <row r="1634" spans="1:14" ht="30.2" customHeight="1" x14ac:dyDescent="0.2">
      <c r="A1634" s="284"/>
      <c r="B1634" s="285" t="s">
        <v>2114</v>
      </c>
      <c r="C1634" s="286" t="s">
        <v>2081</v>
      </c>
      <c r="D1634" s="287" t="s">
        <v>11</v>
      </c>
      <c r="E1634" s="288"/>
      <c r="F1634" s="192" t="s">
        <v>173</v>
      </c>
      <c r="G1634" s="193" t="s">
        <v>173</v>
      </c>
      <c r="H1634" s="193"/>
      <c r="I1634" s="24" t="str">
        <f t="shared" ca="1" si="360"/>
        <v>LOCKED</v>
      </c>
      <c r="J1634" s="15" t="str">
        <f t="shared" si="361"/>
        <v>Repair cracks on wallCW 2130-R12</v>
      </c>
      <c r="K1634" s="16" t="e">
        <f>MATCH(J1634,'Pay Items'!$K$1:$K$647,0)</f>
        <v>#N/A</v>
      </c>
      <c r="L1634" s="17" t="str">
        <f t="shared" ca="1" si="362"/>
        <v>G</v>
      </c>
      <c r="M1634" s="17" t="str">
        <f t="shared" ca="1" si="363"/>
        <v>C2</v>
      </c>
      <c r="N1634" s="17" t="str">
        <f t="shared" ca="1" si="364"/>
        <v>C2</v>
      </c>
    </row>
    <row r="1635" spans="1:14" ht="30.2" customHeight="1" x14ac:dyDescent="0.2">
      <c r="A1635" s="284"/>
      <c r="B1635" s="291" t="s">
        <v>338</v>
      </c>
      <c r="C1635" s="286" t="s">
        <v>2082</v>
      </c>
      <c r="D1635" s="287"/>
      <c r="E1635" s="288" t="s">
        <v>183</v>
      </c>
      <c r="F1635" s="289">
        <v>0.2</v>
      </c>
      <c r="G1635" s="290"/>
      <c r="H1635" s="201">
        <f>ROUND(G1635*F1635,2)</f>
        <v>0</v>
      </c>
      <c r="I1635" s="24" t="str">
        <f t="shared" ca="1" si="360"/>
        <v/>
      </c>
      <c r="J1635" s="15" t="str">
        <f t="shared" si="361"/>
        <v>Grout cracks and crevicesvert. m</v>
      </c>
      <c r="K1635" s="16" t="e">
        <f>MATCH(J1635,'Pay Items'!$K$1:$K$647,0)</f>
        <v>#N/A</v>
      </c>
      <c r="L1635" s="17" t="str">
        <f t="shared" ca="1" si="362"/>
        <v>F1</v>
      </c>
      <c r="M1635" s="17" t="str">
        <f t="shared" ca="1" si="363"/>
        <v>C2</v>
      </c>
      <c r="N1635" s="17" t="str">
        <f t="shared" ca="1" si="364"/>
        <v>C2</v>
      </c>
    </row>
    <row r="1636" spans="1:14" ht="30.2" customHeight="1" x14ac:dyDescent="0.2">
      <c r="A1636" s="284"/>
      <c r="B1636" s="285" t="s">
        <v>2250</v>
      </c>
      <c r="C1636" s="292" t="s">
        <v>2084</v>
      </c>
      <c r="D1636" s="293" t="s">
        <v>1584</v>
      </c>
      <c r="E1636" s="288"/>
      <c r="F1636" s="192" t="s">
        <v>173</v>
      </c>
      <c r="G1636" s="193"/>
      <c r="H1636" s="193"/>
      <c r="I1636" s="24" t="str">
        <f t="shared" ca="1" si="360"/>
        <v>LOCKED</v>
      </c>
      <c r="J1636" s="15" t="str">
        <f t="shared" si="361"/>
        <v>Manhole Inspection (following repair)CW 2145-R5</v>
      </c>
      <c r="K1636" s="16" t="e">
        <f>MATCH(J1636,'Pay Items'!$K$1:$K$647,0)</f>
        <v>#N/A</v>
      </c>
      <c r="L1636" s="17" t="str">
        <f t="shared" ca="1" si="362"/>
        <v>G</v>
      </c>
      <c r="M1636" s="17" t="str">
        <f t="shared" ca="1" si="363"/>
        <v>C2</v>
      </c>
      <c r="N1636" s="17" t="str">
        <f t="shared" ca="1" si="364"/>
        <v>C2</v>
      </c>
    </row>
    <row r="1637" spans="1:14" ht="30.2" customHeight="1" x14ac:dyDescent="0.2">
      <c r="A1637" s="284"/>
      <c r="B1637" s="291" t="s">
        <v>338</v>
      </c>
      <c r="C1637" s="286" t="s">
        <v>2085</v>
      </c>
      <c r="D1637" s="287"/>
      <c r="E1637" s="288" t="s">
        <v>181</v>
      </c>
      <c r="F1637" s="299">
        <v>1</v>
      </c>
      <c r="G1637" s="290"/>
      <c r="H1637" s="201">
        <f>ROUND(G1637*F1637,2)</f>
        <v>0</v>
      </c>
      <c r="I1637" s="24" t="str">
        <f t="shared" ca="1" si="360"/>
        <v/>
      </c>
      <c r="J1637" s="15" t="str">
        <f t="shared" si="361"/>
        <v>Manhole Inspectioneach</v>
      </c>
      <c r="K1637" s="16" t="e">
        <f>MATCH(J1637,'Pay Items'!$K$1:$K$647,0)</f>
        <v>#N/A</v>
      </c>
      <c r="L1637" s="17" t="str">
        <f t="shared" ca="1" si="362"/>
        <v>F0</v>
      </c>
      <c r="M1637" s="17" t="str">
        <f t="shared" ca="1" si="363"/>
        <v>C2</v>
      </c>
      <c r="N1637" s="17" t="str">
        <f t="shared" ca="1" si="364"/>
        <v>C2</v>
      </c>
    </row>
    <row r="1638" spans="1:14" ht="30.2" customHeight="1" x14ac:dyDescent="0.2">
      <c r="A1638" s="279"/>
      <c r="B1638" s="280"/>
      <c r="C1638" s="281" t="s">
        <v>2132</v>
      </c>
      <c r="D1638" s="282"/>
      <c r="E1638" s="283" t="s">
        <v>173</v>
      </c>
      <c r="F1638" s="192" t="s">
        <v>173</v>
      </c>
      <c r="G1638" s="193"/>
      <c r="H1638" s="193"/>
      <c r="I1638" s="24" t="str">
        <f t="shared" ca="1" si="360"/>
        <v>LOCKED</v>
      </c>
      <c r="J1638" s="15" t="str">
        <f t="shared" si="361"/>
        <v>ALLENBROOK BAY - MANHOLE REPAIR (S-MH60001363)</v>
      </c>
      <c r="K1638" s="16" t="e">
        <f>MATCH(J1638,'Pay Items'!$K$1:$K$647,0)</f>
        <v>#N/A</v>
      </c>
      <c r="L1638" s="17" t="str">
        <f t="shared" ca="1" si="362"/>
        <v>G</v>
      </c>
      <c r="M1638" s="17" t="str">
        <f t="shared" ca="1" si="363"/>
        <v>C2</v>
      </c>
      <c r="N1638" s="17" t="str">
        <f t="shared" ca="1" si="364"/>
        <v>C2</v>
      </c>
    </row>
    <row r="1639" spans="1:14" ht="30.2" customHeight="1" x14ac:dyDescent="0.2">
      <c r="A1639" s="284" t="s">
        <v>231</v>
      </c>
      <c r="B1639" s="285" t="s">
        <v>2251</v>
      </c>
      <c r="C1639" s="286" t="s">
        <v>669</v>
      </c>
      <c r="D1639" s="287" t="s">
        <v>11</v>
      </c>
      <c r="E1639" s="288"/>
      <c r="F1639" s="192" t="s">
        <v>173</v>
      </c>
      <c r="G1639" s="193"/>
      <c r="H1639" s="193"/>
      <c r="I1639" s="24" t="str">
        <f t="shared" ca="1" si="360"/>
        <v>LOCKED</v>
      </c>
      <c r="J1639" s="15" t="str">
        <f t="shared" si="361"/>
        <v>F002Replacing Existing RisersCW 2130-R12</v>
      </c>
      <c r="K1639" s="16">
        <f>MATCH(J1639,'Pay Items'!$K$1:$K$647,0)</f>
        <v>589</v>
      </c>
      <c r="L1639" s="17" t="str">
        <f t="shared" ca="1" si="362"/>
        <v>G</v>
      </c>
      <c r="M1639" s="17" t="str">
        <f t="shared" ca="1" si="363"/>
        <v>C2</v>
      </c>
      <c r="N1639" s="17" t="str">
        <f t="shared" ca="1" si="364"/>
        <v>C2</v>
      </c>
    </row>
    <row r="1640" spans="1:14" ht="30.2" customHeight="1" x14ac:dyDescent="0.2">
      <c r="A1640" s="284" t="s">
        <v>670</v>
      </c>
      <c r="B1640" s="291" t="s">
        <v>338</v>
      </c>
      <c r="C1640" s="286" t="s">
        <v>680</v>
      </c>
      <c r="D1640" s="287"/>
      <c r="E1640" s="288" t="s">
        <v>183</v>
      </c>
      <c r="F1640" s="289">
        <v>0.5</v>
      </c>
      <c r="G1640" s="290"/>
      <c r="H1640" s="201">
        <f>ROUND(G1640*F1640,2)</f>
        <v>0</v>
      </c>
      <c r="I1640" s="24" t="str">
        <f t="shared" ca="1" si="360"/>
        <v/>
      </c>
      <c r="J1640" s="15" t="str">
        <f t="shared" si="361"/>
        <v>F002APre-cast Concrete Risersvert. m</v>
      </c>
      <c r="K1640" s="16">
        <f>MATCH(J1640,'Pay Items'!$K$1:$K$647,0)</f>
        <v>590</v>
      </c>
      <c r="L1640" s="17" t="str">
        <f t="shared" ca="1" si="362"/>
        <v>F1</v>
      </c>
      <c r="M1640" s="17" t="str">
        <f t="shared" ca="1" si="363"/>
        <v>C2</v>
      </c>
      <c r="N1640" s="17" t="str">
        <f t="shared" ca="1" si="364"/>
        <v>C2</v>
      </c>
    </row>
    <row r="1641" spans="1:14" ht="30.2" customHeight="1" x14ac:dyDescent="0.2">
      <c r="A1641" s="284"/>
      <c r="B1641" s="285" t="s">
        <v>2252</v>
      </c>
      <c r="C1641" s="292" t="s">
        <v>2084</v>
      </c>
      <c r="D1641" s="293" t="s">
        <v>1584</v>
      </c>
      <c r="E1641" s="288"/>
      <c r="F1641" s="192" t="s">
        <v>173</v>
      </c>
      <c r="G1641" s="193"/>
      <c r="H1641" s="193"/>
      <c r="I1641" s="24" t="str">
        <f t="shared" ca="1" si="360"/>
        <v>LOCKED</v>
      </c>
      <c r="J1641" s="15" t="str">
        <f t="shared" si="361"/>
        <v>Manhole Inspection (following repair)CW 2145-R5</v>
      </c>
      <c r="K1641" s="16" t="e">
        <f>MATCH(J1641,'Pay Items'!$K$1:$K$647,0)</f>
        <v>#N/A</v>
      </c>
      <c r="L1641" s="17" t="str">
        <f t="shared" ca="1" si="362"/>
        <v>G</v>
      </c>
      <c r="M1641" s="17" t="str">
        <f t="shared" ca="1" si="363"/>
        <v>C2</v>
      </c>
      <c r="N1641" s="17" t="str">
        <f t="shared" ca="1" si="364"/>
        <v>C2</v>
      </c>
    </row>
    <row r="1642" spans="1:14" ht="30.2" customHeight="1" x14ac:dyDescent="0.2">
      <c r="A1642" s="284"/>
      <c r="B1642" s="291" t="s">
        <v>338</v>
      </c>
      <c r="C1642" s="286" t="s">
        <v>2085</v>
      </c>
      <c r="D1642" s="287"/>
      <c r="E1642" s="288" t="s">
        <v>181</v>
      </c>
      <c r="F1642" s="299">
        <v>1</v>
      </c>
      <c r="G1642" s="290"/>
      <c r="H1642" s="201">
        <f>ROUND(G1642*F1642,2)</f>
        <v>0</v>
      </c>
      <c r="I1642" s="24" t="str">
        <f t="shared" ca="1" si="360"/>
        <v/>
      </c>
      <c r="J1642" s="15" t="str">
        <f t="shared" si="361"/>
        <v>Manhole Inspectioneach</v>
      </c>
      <c r="K1642" s="16" t="e">
        <f>MATCH(J1642,'Pay Items'!$K$1:$K$647,0)</f>
        <v>#N/A</v>
      </c>
      <c r="L1642" s="17" t="str">
        <f t="shared" ca="1" si="362"/>
        <v>F0</v>
      </c>
      <c r="M1642" s="17" t="str">
        <f t="shared" ca="1" si="363"/>
        <v>C2</v>
      </c>
      <c r="N1642" s="17" t="str">
        <f t="shared" ca="1" si="364"/>
        <v>C2</v>
      </c>
    </row>
    <row r="1643" spans="1:14" ht="30.2" customHeight="1" x14ac:dyDescent="0.2">
      <c r="A1643" s="279"/>
      <c r="B1643" s="280"/>
      <c r="C1643" s="281" t="s">
        <v>2133</v>
      </c>
      <c r="D1643" s="282"/>
      <c r="E1643" s="283" t="s">
        <v>173</v>
      </c>
      <c r="F1643" s="192" t="s">
        <v>173</v>
      </c>
      <c r="G1643" s="193"/>
      <c r="H1643" s="193"/>
      <c r="I1643" s="24" t="str">
        <f t="shared" ca="1" si="360"/>
        <v>LOCKED</v>
      </c>
      <c r="J1643" s="15" t="str">
        <f t="shared" si="361"/>
        <v>RAQUETTE STREET - SEWER REPAIR (S-MA20003330)</v>
      </c>
      <c r="K1643" s="16" t="e">
        <f>MATCH(J1643,'Pay Items'!$K$1:$K$647,0)</f>
        <v>#N/A</v>
      </c>
      <c r="L1643" s="17" t="str">
        <f t="shared" ca="1" si="362"/>
        <v>G</v>
      </c>
      <c r="M1643" s="17" t="str">
        <f t="shared" ca="1" si="363"/>
        <v>C2</v>
      </c>
      <c r="N1643" s="17" t="str">
        <f t="shared" ca="1" si="364"/>
        <v>C2</v>
      </c>
    </row>
    <row r="1644" spans="1:14" ht="30.2" customHeight="1" x14ac:dyDescent="0.2">
      <c r="A1644" s="284" t="s">
        <v>61</v>
      </c>
      <c r="B1644" s="285" t="s">
        <v>2253</v>
      </c>
      <c r="C1644" s="286" t="s">
        <v>583</v>
      </c>
      <c r="D1644" s="287" t="s">
        <v>11</v>
      </c>
      <c r="E1644" s="288"/>
      <c r="F1644" s="192" t="s">
        <v>173</v>
      </c>
      <c r="G1644" s="193"/>
      <c r="H1644" s="193"/>
      <c r="I1644" s="24" t="str">
        <f t="shared" ca="1" si="360"/>
        <v>LOCKED</v>
      </c>
      <c r="J1644" s="15" t="str">
        <f t="shared" si="361"/>
        <v>E017Sewer Repair - Up to 3.0 Meters LongCW 2130-R12</v>
      </c>
      <c r="K1644" s="16">
        <f>MATCH(J1644,'Pay Items'!$K$1:$K$647,0)</f>
        <v>466</v>
      </c>
      <c r="L1644" s="17" t="str">
        <f t="shared" ca="1" si="362"/>
        <v>G</v>
      </c>
      <c r="M1644" s="17" t="str">
        <f t="shared" ca="1" si="363"/>
        <v>C2</v>
      </c>
      <c r="N1644" s="17" t="str">
        <f t="shared" ca="1" si="364"/>
        <v>C2</v>
      </c>
    </row>
    <row r="1645" spans="1:14" ht="30.2" customHeight="1" x14ac:dyDescent="0.2">
      <c r="A1645" s="294" t="s">
        <v>997</v>
      </c>
      <c r="B1645" s="291" t="s">
        <v>338</v>
      </c>
      <c r="C1645" s="286" t="s">
        <v>2089</v>
      </c>
      <c r="D1645" s="287"/>
      <c r="E1645" s="288"/>
      <c r="F1645" s="192" t="s">
        <v>173</v>
      </c>
      <c r="G1645" s="193"/>
      <c r="H1645" s="193"/>
      <c r="I1645" s="24" t="str">
        <f t="shared" ca="1" si="360"/>
        <v>LOCKED</v>
      </c>
      <c r="J1645" s="15" t="str">
        <f t="shared" si="361"/>
        <v>E017C200 mm, WWS</v>
      </c>
      <c r="K1645" s="16" t="e">
        <f>MATCH(J1645,'Pay Items'!$K$1:$K$647,0)</f>
        <v>#N/A</v>
      </c>
      <c r="L1645" s="17" t="str">
        <f t="shared" ca="1" si="362"/>
        <v>G</v>
      </c>
      <c r="M1645" s="17" t="str">
        <f t="shared" ca="1" si="363"/>
        <v>C2</v>
      </c>
      <c r="N1645" s="17" t="str">
        <f t="shared" ca="1" si="364"/>
        <v>C2</v>
      </c>
    </row>
    <row r="1646" spans="1:14" ht="30.2" customHeight="1" x14ac:dyDescent="0.2">
      <c r="A1646" s="294" t="s">
        <v>998</v>
      </c>
      <c r="B1646" s="295" t="s">
        <v>684</v>
      </c>
      <c r="C1646" s="296" t="s">
        <v>2090</v>
      </c>
      <c r="D1646" s="297"/>
      <c r="E1646" s="298" t="s">
        <v>181</v>
      </c>
      <c r="F1646" s="299">
        <v>1</v>
      </c>
      <c r="G1646" s="290"/>
      <c r="H1646" s="201">
        <f>ROUND(G1646*F1646,2)</f>
        <v>0</v>
      </c>
      <c r="I1646" s="24" t="str">
        <f t="shared" ca="1" si="360"/>
        <v/>
      </c>
      <c r="J1646" s="15" t="str">
        <f t="shared" si="361"/>
        <v>E017DClass 3 Backfilleach</v>
      </c>
      <c r="K1646" s="16" t="e">
        <f>MATCH(J1646,'Pay Items'!$K$1:$K$647,0)</f>
        <v>#N/A</v>
      </c>
      <c r="L1646" s="17" t="str">
        <f t="shared" ca="1" si="362"/>
        <v>F0</v>
      </c>
      <c r="M1646" s="17" t="str">
        <f t="shared" ca="1" si="363"/>
        <v>C2</v>
      </c>
      <c r="N1646" s="17" t="str">
        <f t="shared" ca="1" si="364"/>
        <v>C2</v>
      </c>
    </row>
    <row r="1647" spans="1:14" ht="30.2" customHeight="1" x14ac:dyDescent="0.2">
      <c r="A1647" s="284" t="s">
        <v>981</v>
      </c>
      <c r="B1647" s="285" t="s">
        <v>2254</v>
      </c>
      <c r="C1647" s="300" t="s">
        <v>2092</v>
      </c>
      <c r="D1647" s="301" t="s">
        <v>2093</v>
      </c>
      <c r="E1647" s="298"/>
      <c r="F1647" s="192" t="s">
        <v>173</v>
      </c>
      <c r="G1647" s="193"/>
      <c r="H1647" s="193"/>
      <c r="I1647" s="24" t="str">
        <f t="shared" ca="1" si="360"/>
        <v>LOCKED</v>
      </c>
      <c r="J1647" s="15" t="str">
        <f t="shared" si="361"/>
        <v>E022ASewer Inspection (following repair)CW2145-R5</v>
      </c>
      <c r="K1647" s="16" t="e">
        <f>MATCH(J1647,'Pay Items'!$K$1:$K$647,0)</f>
        <v>#N/A</v>
      </c>
      <c r="L1647" s="17" t="str">
        <f t="shared" ca="1" si="362"/>
        <v>G</v>
      </c>
      <c r="M1647" s="17" t="str">
        <f t="shared" ca="1" si="363"/>
        <v>C2</v>
      </c>
      <c r="N1647" s="17" t="str">
        <f t="shared" ca="1" si="364"/>
        <v>C2</v>
      </c>
    </row>
    <row r="1648" spans="1:14" ht="30.2" customHeight="1" x14ac:dyDescent="0.2">
      <c r="A1648" s="294" t="s">
        <v>1015</v>
      </c>
      <c r="B1648" s="291" t="s">
        <v>338</v>
      </c>
      <c r="C1648" s="286" t="s">
        <v>2089</v>
      </c>
      <c r="D1648" s="297"/>
      <c r="E1648" s="298" t="s">
        <v>182</v>
      </c>
      <c r="F1648" s="299">
        <v>46</v>
      </c>
      <c r="G1648" s="290"/>
      <c r="H1648" s="201">
        <f>ROUND(G1648*F1648,2)</f>
        <v>0</v>
      </c>
      <c r="I1648" s="24" t="str">
        <f t="shared" ca="1" si="360"/>
        <v/>
      </c>
      <c r="J1648" s="15" t="str">
        <f t="shared" si="361"/>
        <v>E022C200 mm, WWSm</v>
      </c>
      <c r="K1648" s="16" t="e">
        <f>MATCH(J1648,'Pay Items'!$K$1:$K$647,0)</f>
        <v>#N/A</v>
      </c>
      <c r="L1648" s="17" t="str">
        <f t="shared" ca="1" si="362"/>
        <v>F0</v>
      </c>
      <c r="M1648" s="17" t="str">
        <f t="shared" ca="1" si="363"/>
        <v>C2</v>
      </c>
      <c r="N1648" s="17" t="str">
        <f t="shared" ca="1" si="364"/>
        <v>C2</v>
      </c>
    </row>
    <row r="1649" spans="1:14" ht="30.2" customHeight="1" x14ac:dyDescent="0.2">
      <c r="A1649" s="279"/>
      <c r="B1649" s="280"/>
      <c r="C1649" s="281" t="s">
        <v>2134</v>
      </c>
      <c r="D1649" s="282"/>
      <c r="E1649" s="283" t="s">
        <v>173</v>
      </c>
      <c r="F1649" s="192" t="s">
        <v>173</v>
      </c>
      <c r="G1649" s="193"/>
      <c r="H1649" s="193"/>
      <c r="I1649" s="24" t="str">
        <f t="shared" ca="1" si="360"/>
        <v>LOCKED</v>
      </c>
      <c r="J1649" s="15" t="str">
        <f t="shared" si="361"/>
        <v>RAQUETTE STREET - MANHOLE REPAIR (S-MH20003167)</v>
      </c>
      <c r="K1649" s="16" t="e">
        <f>MATCH(J1649,'Pay Items'!$K$1:$K$647,0)</f>
        <v>#N/A</v>
      </c>
      <c r="L1649" s="17" t="str">
        <f t="shared" ca="1" si="362"/>
        <v>G</v>
      </c>
      <c r="M1649" s="17" t="str">
        <f t="shared" ca="1" si="363"/>
        <v>C2</v>
      </c>
      <c r="N1649" s="17" t="str">
        <f t="shared" ca="1" si="364"/>
        <v>C2</v>
      </c>
    </row>
    <row r="1650" spans="1:14" ht="30.2" customHeight="1" x14ac:dyDescent="0.2">
      <c r="A1650" s="284" t="s">
        <v>231</v>
      </c>
      <c r="B1650" s="285" t="s">
        <v>2255</v>
      </c>
      <c r="C1650" s="286" t="s">
        <v>669</v>
      </c>
      <c r="D1650" s="287" t="s">
        <v>11</v>
      </c>
      <c r="E1650" s="288"/>
      <c r="F1650" s="192" t="s">
        <v>173</v>
      </c>
      <c r="G1650" s="193"/>
      <c r="H1650" s="193"/>
      <c r="I1650" s="24" t="str">
        <f t="shared" ca="1" si="360"/>
        <v>LOCKED</v>
      </c>
      <c r="J1650" s="15" t="str">
        <f t="shared" si="361"/>
        <v>F002Replacing Existing RisersCW 2130-R12</v>
      </c>
      <c r="K1650" s="16">
        <f>MATCH(J1650,'Pay Items'!$K$1:$K$647,0)</f>
        <v>589</v>
      </c>
      <c r="L1650" s="17" t="str">
        <f t="shared" ca="1" si="362"/>
        <v>G</v>
      </c>
      <c r="M1650" s="17" t="str">
        <f t="shared" ca="1" si="363"/>
        <v>C2</v>
      </c>
      <c r="N1650" s="17" t="str">
        <f t="shared" ca="1" si="364"/>
        <v>C2</v>
      </c>
    </row>
    <row r="1651" spans="1:14" ht="30.2" customHeight="1" x14ac:dyDescent="0.2">
      <c r="A1651" s="284" t="s">
        <v>670</v>
      </c>
      <c r="B1651" s="291" t="s">
        <v>338</v>
      </c>
      <c r="C1651" s="286" t="s">
        <v>680</v>
      </c>
      <c r="D1651" s="287"/>
      <c r="E1651" s="288" t="s">
        <v>183</v>
      </c>
      <c r="F1651" s="289">
        <v>0.9</v>
      </c>
      <c r="G1651" s="290"/>
      <c r="H1651" s="201">
        <f>ROUND(G1651*F1651,2)</f>
        <v>0</v>
      </c>
      <c r="I1651" s="24" t="str">
        <f t="shared" ca="1" si="360"/>
        <v/>
      </c>
      <c r="J1651" s="15" t="str">
        <f t="shared" si="361"/>
        <v>F002APre-cast Concrete Risersvert. m</v>
      </c>
      <c r="K1651" s="16">
        <f>MATCH(J1651,'Pay Items'!$K$1:$K$647,0)</f>
        <v>590</v>
      </c>
      <c r="L1651" s="17" t="str">
        <f t="shared" ca="1" si="362"/>
        <v>F1</v>
      </c>
      <c r="M1651" s="17" t="str">
        <f t="shared" ca="1" si="363"/>
        <v>C2</v>
      </c>
      <c r="N1651" s="17" t="str">
        <f t="shared" ca="1" si="364"/>
        <v>C2</v>
      </c>
    </row>
    <row r="1652" spans="1:14" ht="30.2" customHeight="1" x14ac:dyDescent="0.2">
      <c r="A1652" s="284"/>
      <c r="B1652" s="285" t="s">
        <v>2256</v>
      </c>
      <c r="C1652" s="292" t="s">
        <v>2084</v>
      </c>
      <c r="D1652" s="293" t="s">
        <v>1584</v>
      </c>
      <c r="E1652" s="288"/>
      <c r="F1652" s="192" t="s">
        <v>173</v>
      </c>
      <c r="G1652" s="193"/>
      <c r="H1652" s="193"/>
      <c r="I1652" s="24" t="str">
        <f t="shared" ca="1" si="360"/>
        <v>LOCKED</v>
      </c>
      <c r="J1652" s="15" t="str">
        <f t="shared" si="361"/>
        <v>Manhole Inspection (following repair)CW 2145-R5</v>
      </c>
      <c r="K1652" s="16" t="e">
        <f>MATCH(J1652,'Pay Items'!$K$1:$K$647,0)</f>
        <v>#N/A</v>
      </c>
      <c r="L1652" s="17" t="str">
        <f t="shared" ca="1" si="362"/>
        <v>G</v>
      </c>
      <c r="M1652" s="17" t="str">
        <f t="shared" ca="1" si="363"/>
        <v>C2</v>
      </c>
      <c r="N1652" s="17" t="str">
        <f t="shared" ca="1" si="364"/>
        <v>C2</v>
      </c>
    </row>
    <row r="1653" spans="1:14" ht="30.2" customHeight="1" x14ac:dyDescent="0.2">
      <c r="A1653" s="284"/>
      <c r="B1653" s="291" t="s">
        <v>338</v>
      </c>
      <c r="C1653" s="286" t="s">
        <v>2085</v>
      </c>
      <c r="D1653" s="287"/>
      <c r="E1653" s="288" t="s">
        <v>181</v>
      </c>
      <c r="F1653" s="299">
        <v>1</v>
      </c>
      <c r="G1653" s="290"/>
      <c r="H1653" s="201">
        <f>ROUND(G1653*F1653,2)</f>
        <v>0</v>
      </c>
      <c r="I1653" s="24" t="str">
        <f t="shared" ca="1" si="360"/>
        <v/>
      </c>
      <c r="J1653" s="15" t="str">
        <f t="shared" si="361"/>
        <v>Manhole Inspectioneach</v>
      </c>
      <c r="K1653" s="16" t="e">
        <f>MATCH(J1653,'Pay Items'!$K$1:$K$647,0)</f>
        <v>#N/A</v>
      </c>
      <c r="L1653" s="17" t="str">
        <f t="shared" ca="1" si="362"/>
        <v>F0</v>
      </c>
      <c r="M1653" s="17" t="str">
        <f t="shared" ca="1" si="363"/>
        <v>C2</v>
      </c>
      <c r="N1653" s="17" t="str">
        <f t="shared" ca="1" si="364"/>
        <v>C2</v>
      </c>
    </row>
    <row r="1654" spans="1:14" ht="30.2" customHeight="1" x14ac:dyDescent="0.2">
      <c r="A1654" s="279"/>
      <c r="B1654" s="280"/>
      <c r="C1654" s="281" t="s">
        <v>2135</v>
      </c>
      <c r="D1654" s="282"/>
      <c r="E1654" s="283" t="s">
        <v>173</v>
      </c>
      <c r="F1654" s="192" t="s">
        <v>173</v>
      </c>
      <c r="G1654" s="193"/>
      <c r="H1654" s="193"/>
      <c r="I1654" s="24" t="str">
        <f t="shared" ca="1" si="360"/>
        <v>LOCKED</v>
      </c>
      <c r="J1654" s="15" t="str">
        <f t="shared" si="361"/>
        <v>RAQUETTE STREET - MANHOLE REPAIR (S-MH20003168)</v>
      </c>
      <c r="K1654" s="16" t="e">
        <f>MATCH(J1654,'Pay Items'!$K$1:$K$647,0)</f>
        <v>#N/A</v>
      </c>
      <c r="L1654" s="17" t="str">
        <f t="shared" ca="1" si="362"/>
        <v>G</v>
      </c>
      <c r="M1654" s="17" t="str">
        <f t="shared" ca="1" si="363"/>
        <v>C2</v>
      </c>
      <c r="N1654" s="17" t="str">
        <f t="shared" ca="1" si="364"/>
        <v>C2</v>
      </c>
    </row>
    <row r="1655" spans="1:14" ht="30.2" customHeight="1" x14ac:dyDescent="0.2">
      <c r="A1655" s="284"/>
      <c r="B1655" s="285" t="s">
        <v>2257</v>
      </c>
      <c r="C1655" s="286" t="s">
        <v>2097</v>
      </c>
      <c r="D1655" s="287" t="s">
        <v>11</v>
      </c>
      <c r="E1655" s="288"/>
      <c r="F1655" s="192" t="s">
        <v>173</v>
      </c>
      <c r="G1655" s="193"/>
      <c r="H1655" s="193"/>
      <c r="I1655" s="24" t="str">
        <f t="shared" ca="1" si="360"/>
        <v>LOCKED</v>
      </c>
      <c r="J1655" s="15" t="str">
        <f t="shared" si="361"/>
        <v>Repair/Replace benchingCW 2130-R12</v>
      </c>
      <c r="K1655" s="16" t="e">
        <f>MATCH(J1655,'Pay Items'!$K$1:$K$647,0)</f>
        <v>#N/A</v>
      </c>
      <c r="L1655" s="17" t="str">
        <f t="shared" ca="1" si="362"/>
        <v>G</v>
      </c>
      <c r="M1655" s="17" t="str">
        <f t="shared" ca="1" si="363"/>
        <v>C2</v>
      </c>
      <c r="N1655" s="17" t="str">
        <f t="shared" ca="1" si="364"/>
        <v>C2</v>
      </c>
    </row>
    <row r="1656" spans="1:14" ht="30.2" customHeight="1" x14ac:dyDescent="0.2">
      <c r="A1656" s="284"/>
      <c r="B1656" s="291" t="s">
        <v>338</v>
      </c>
      <c r="C1656" s="286" t="s">
        <v>2098</v>
      </c>
      <c r="D1656" s="287"/>
      <c r="E1656" s="288" t="s">
        <v>181</v>
      </c>
      <c r="F1656" s="299">
        <v>1</v>
      </c>
      <c r="G1656" s="290"/>
      <c r="H1656" s="201">
        <f>ROUND(G1656*F1656,2)</f>
        <v>0</v>
      </c>
      <c r="I1656" s="24" t="str">
        <f t="shared" ca="1" si="360"/>
        <v/>
      </c>
      <c r="J1656" s="15" t="str">
        <f t="shared" si="361"/>
        <v>Concrete benchingeach</v>
      </c>
      <c r="K1656" s="16" t="e">
        <f>MATCH(J1656,'Pay Items'!$K$1:$K$647,0)</f>
        <v>#N/A</v>
      </c>
      <c r="L1656" s="17" t="str">
        <f t="shared" ca="1" si="362"/>
        <v>F0</v>
      </c>
      <c r="M1656" s="17" t="str">
        <f t="shared" ca="1" si="363"/>
        <v>C2</v>
      </c>
      <c r="N1656" s="17" t="str">
        <f t="shared" ca="1" si="364"/>
        <v>C2</v>
      </c>
    </row>
    <row r="1657" spans="1:14" ht="30.2" customHeight="1" x14ac:dyDescent="0.2">
      <c r="A1657" s="284"/>
      <c r="B1657" s="285" t="s">
        <v>2258</v>
      </c>
      <c r="C1657" s="292" t="s">
        <v>2084</v>
      </c>
      <c r="D1657" s="293" t="s">
        <v>1584</v>
      </c>
      <c r="E1657" s="288"/>
      <c r="F1657" s="192" t="s">
        <v>173</v>
      </c>
      <c r="G1657" s="193"/>
      <c r="H1657" s="193"/>
      <c r="I1657" s="24" t="str">
        <f t="shared" ca="1" si="360"/>
        <v>LOCKED</v>
      </c>
      <c r="J1657" s="15" t="str">
        <f t="shared" si="361"/>
        <v>Manhole Inspection (following repair)CW 2145-R5</v>
      </c>
      <c r="K1657" s="16" t="e">
        <f>MATCH(J1657,'Pay Items'!$K$1:$K$647,0)</f>
        <v>#N/A</v>
      </c>
      <c r="L1657" s="17" t="str">
        <f t="shared" ca="1" si="362"/>
        <v>G</v>
      </c>
      <c r="M1657" s="17" t="str">
        <f t="shared" ca="1" si="363"/>
        <v>C2</v>
      </c>
      <c r="N1657" s="17" t="str">
        <f t="shared" ca="1" si="364"/>
        <v>C2</v>
      </c>
    </row>
    <row r="1658" spans="1:14" ht="30.2" customHeight="1" x14ac:dyDescent="0.2">
      <c r="A1658" s="284"/>
      <c r="B1658" s="291" t="s">
        <v>338</v>
      </c>
      <c r="C1658" s="286" t="s">
        <v>2085</v>
      </c>
      <c r="D1658" s="287"/>
      <c r="E1658" s="288" t="s">
        <v>181</v>
      </c>
      <c r="F1658" s="299">
        <v>1</v>
      </c>
      <c r="G1658" s="290"/>
      <c r="H1658" s="201">
        <f>ROUND(G1658*F1658,2)</f>
        <v>0</v>
      </c>
      <c r="I1658" s="24" t="str">
        <f t="shared" ca="1" si="360"/>
        <v/>
      </c>
      <c r="J1658" s="15" t="str">
        <f t="shared" si="361"/>
        <v>Manhole Inspectioneach</v>
      </c>
      <c r="K1658" s="16" t="e">
        <f>MATCH(J1658,'Pay Items'!$K$1:$K$647,0)</f>
        <v>#N/A</v>
      </c>
      <c r="L1658" s="17" t="str">
        <f t="shared" ca="1" si="362"/>
        <v>F0</v>
      </c>
      <c r="M1658" s="17" t="str">
        <f t="shared" ca="1" si="363"/>
        <v>C2</v>
      </c>
      <c r="N1658" s="17" t="str">
        <f t="shared" ca="1" si="364"/>
        <v>C2</v>
      </c>
    </row>
    <row r="1659" spans="1:14" ht="30.2" customHeight="1" x14ac:dyDescent="0.2">
      <c r="A1659" s="279"/>
      <c r="B1659" s="280"/>
      <c r="C1659" s="281" t="s">
        <v>2136</v>
      </c>
      <c r="D1659" s="282"/>
      <c r="E1659" s="283" t="s">
        <v>173</v>
      </c>
      <c r="F1659" s="192" t="s">
        <v>173</v>
      </c>
      <c r="G1659" s="193"/>
      <c r="H1659" s="193"/>
      <c r="I1659" s="24" t="str">
        <f t="shared" ca="1" si="360"/>
        <v>LOCKED</v>
      </c>
      <c r="J1659" s="15" t="str">
        <f t="shared" si="361"/>
        <v>RAQUETTE STREET - MANHOLE REPAIR (S-MH20003172)</v>
      </c>
      <c r="K1659" s="16" t="e">
        <f>MATCH(J1659,'Pay Items'!$K$1:$K$647,0)</f>
        <v>#N/A</v>
      </c>
      <c r="L1659" s="17" t="str">
        <f t="shared" ca="1" si="362"/>
        <v>G</v>
      </c>
      <c r="M1659" s="17" t="str">
        <f t="shared" ca="1" si="363"/>
        <v>C2</v>
      </c>
      <c r="N1659" s="17" t="str">
        <f t="shared" ca="1" si="364"/>
        <v>C2</v>
      </c>
    </row>
    <row r="1660" spans="1:14" ht="30.2" customHeight="1" x14ac:dyDescent="0.2">
      <c r="A1660" s="284" t="s">
        <v>231</v>
      </c>
      <c r="B1660" s="285" t="s">
        <v>2259</v>
      </c>
      <c r="C1660" s="286" t="s">
        <v>2081</v>
      </c>
      <c r="D1660" s="287" t="s">
        <v>11</v>
      </c>
      <c r="E1660" s="288"/>
      <c r="F1660" s="192" t="s">
        <v>173</v>
      </c>
      <c r="G1660" s="193"/>
      <c r="H1660" s="193"/>
      <c r="I1660" s="24" t="str">
        <f t="shared" ca="1" si="360"/>
        <v>LOCKED</v>
      </c>
      <c r="J1660" s="15" t="str">
        <f t="shared" si="361"/>
        <v>F002Repair cracks on wallCW 2130-R12</v>
      </c>
      <c r="K1660" s="16" t="e">
        <f>MATCH(J1660,'Pay Items'!$K$1:$K$647,0)</f>
        <v>#N/A</v>
      </c>
      <c r="L1660" s="17" t="str">
        <f t="shared" ca="1" si="362"/>
        <v>G</v>
      </c>
      <c r="M1660" s="17" t="str">
        <f t="shared" ca="1" si="363"/>
        <v>C2</v>
      </c>
      <c r="N1660" s="17" t="str">
        <f t="shared" ca="1" si="364"/>
        <v>C2</v>
      </c>
    </row>
    <row r="1661" spans="1:14" ht="30.2" customHeight="1" x14ac:dyDescent="0.2">
      <c r="A1661" s="284" t="s">
        <v>670</v>
      </c>
      <c r="B1661" s="291" t="s">
        <v>338</v>
      </c>
      <c r="C1661" s="286" t="s">
        <v>2082</v>
      </c>
      <c r="D1661" s="287"/>
      <c r="E1661" s="288" t="s">
        <v>183</v>
      </c>
      <c r="F1661" s="289">
        <v>0.8</v>
      </c>
      <c r="G1661" s="290"/>
      <c r="H1661" s="201">
        <f>ROUND(G1661*F1661,2)</f>
        <v>0</v>
      </c>
      <c r="I1661" s="24" t="str">
        <f t="shared" ca="1" si="360"/>
        <v/>
      </c>
      <c r="J1661" s="15" t="str">
        <f t="shared" si="361"/>
        <v>F002AGrout cracks and crevicesvert. m</v>
      </c>
      <c r="K1661" s="16" t="e">
        <f>MATCH(J1661,'Pay Items'!$K$1:$K$647,0)</f>
        <v>#N/A</v>
      </c>
      <c r="L1661" s="17" t="str">
        <f t="shared" ca="1" si="362"/>
        <v>F1</v>
      </c>
      <c r="M1661" s="17" t="str">
        <f t="shared" ca="1" si="363"/>
        <v>C2</v>
      </c>
      <c r="N1661" s="17" t="str">
        <f t="shared" ca="1" si="364"/>
        <v>C2</v>
      </c>
    </row>
    <row r="1662" spans="1:14" ht="30.2" customHeight="1" x14ac:dyDescent="0.2">
      <c r="A1662" s="284"/>
      <c r="B1662" s="285" t="s">
        <v>2260</v>
      </c>
      <c r="C1662" s="292" t="s">
        <v>2084</v>
      </c>
      <c r="D1662" s="293" t="s">
        <v>1584</v>
      </c>
      <c r="E1662" s="288"/>
      <c r="F1662" s="192" t="s">
        <v>173</v>
      </c>
      <c r="G1662" s="193"/>
      <c r="H1662" s="193"/>
      <c r="I1662" s="24" t="str">
        <f t="shared" ca="1" si="360"/>
        <v>LOCKED</v>
      </c>
      <c r="J1662" s="15" t="str">
        <f t="shared" si="361"/>
        <v>Manhole Inspection (following repair)CW 2145-R5</v>
      </c>
      <c r="K1662" s="16" t="e">
        <f>MATCH(J1662,'Pay Items'!$K$1:$K$647,0)</f>
        <v>#N/A</v>
      </c>
      <c r="L1662" s="17" t="str">
        <f t="shared" ca="1" si="362"/>
        <v>G</v>
      </c>
      <c r="M1662" s="17" t="str">
        <f t="shared" ca="1" si="363"/>
        <v>C2</v>
      </c>
      <c r="N1662" s="17" t="str">
        <f t="shared" ca="1" si="364"/>
        <v>C2</v>
      </c>
    </row>
    <row r="1663" spans="1:14" ht="30.2" customHeight="1" x14ac:dyDescent="0.2">
      <c r="A1663" s="284"/>
      <c r="B1663" s="291" t="s">
        <v>338</v>
      </c>
      <c r="C1663" s="286" t="s">
        <v>2085</v>
      </c>
      <c r="D1663" s="287"/>
      <c r="E1663" s="288" t="s">
        <v>181</v>
      </c>
      <c r="F1663" s="299">
        <v>1</v>
      </c>
      <c r="G1663" s="290"/>
      <c r="H1663" s="201">
        <f>ROUND(G1663*F1663,2)</f>
        <v>0</v>
      </c>
      <c r="I1663" s="24" t="str">
        <f t="shared" ca="1" si="360"/>
        <v/>
      </c>
      <c r="J1663" s="15" t="str">
        <f t="shared" si="361"/>
        <v>Manhole Inspectioneach</v>
      </c>
      <c r="K1663" s="16" t="e">
        <f>MATCH(J1663,'Pay Items'!$K$1:$K$647,0)</f>
        <v>#N/A</v>
      </c>
      <c r="L1663" s="17" t="str">
        <f t="shared" ca="1" si="362"/>
        <v>F0</v>
      </c>
      <c r="M1663" s="17" t="str">
        <f t="shared" ca="1" si="363"/>
        <v>C2</v>
      </c>
      <c r="N1663" s="17" t="str">
        <f t="shared" ca="1" si="364"/>
        <v>C2</v>
      </c>
    </row>
    <row r="1664" spans="1:14" ht="30.2" customHeight="1" x14ac:dyDescent="0.2">
      <c r="A1664" s="279"/>
      <c r="B1664" s="280"/>
      <c r="C1664" s="281" t="s">
        <v>2137</v>
      </c>
      <c r="D1664" s="282"/>
      <c r="E1664" s="283" t="s">
        <v>173</v>
      </c>
      <c r="F1664" s="192" t="s">
        <v>173</v>
      </c>
      <c r="G1664" s="193"/>
      <c r="H1664" s="193"/>
      <c r="I1664" s="24" t="str">
        <f t="shared" ca="1" si="360"/>
        <v>LOCKED</v>
      </c>
      <c r="J1664" s="15" t="str">
        <f t="shared" si="361"/>
        <v>RAQUETTE STREET - MANHOLE REPAIR (S-MH70077442)</v>
      </c>
      <c r="K1664" s="16" t="e">
        <f>MATCH(J1664,'Pay Items'!$K$1:$K$647,0)</f>
        <v>#N/A</v>
      </c>
      <c r="L1664" s="17" t="str">
        <f t="shared" ca="1" si="362"/>
        <v>G</v>
      </c>
      <c r="M1664" s="17" t="str">
        <f t="shared" ca="1" si="363"/>
        <v>C2</v>
      </c>
      <c r="N1664" s="17" t="str">
        <f t="shared" ca="1" si="364"/>
        <v>C2</v>
      </c>
    </row>
    <row r="1665" spans="1:14" ht="30.2" customHeight="1" x14ac:dyDescent="0.2">
      <c r="A1665" s="284" t="s">
        <v>231</v>
      </c>
      <c r="B1665" s="285" t="s">
        <v>2261</v>
      </c>
      <c r="C1665" s="286" t="s">
        <v>669</v>
      </c>
      <c r="D1665" s="287" t="s">
        <v>11</v>
      </c>
      <c r="E1665" s="288"/>
      <c r="F1665" s="192" t="s">
        <v>173</v>
      </c>
      <c r="G1665" s="193"/>
      <c r="H1665" s="193"/>
      <c r="I1665" s="24" t="str">
        <f t="shared" ca="1" si="360"/>
        <v>LOCKED</v>
      </c>
      <c r="J1665" s="15" t="str">
        <f t="shared" si="361"/>
        <v>F002Replacing Existing RisersCW 2130-R12</v>
      </c>
      <c r="K1665" s="16">
        <f>MATCH(J1665,'Pay Items'!$K$1:$K$647,0)</f>
        <v>589</v>
      </c>
      <c r="L1665" s="17" t="str">
        <f t="shared" ca="1" si="362"/>
        <v>G</v>
      </c>
      <c r="M1665" s="17" t="str">
        <f t="shared" ca="1" si="363"/>
        <v>C2</v>
      </c>
      <c r="N1665" s="17" t="str">
        <f t="shared" ca="1" si="364"/>
        <v>C2</v>
      </c>
    </row>
    <row r="1666" spans="1:14" ht="30.2" customHeight="1" x14ac:dyDescent="0.2">
      <c r="A1666" s="284" t="s">
        <v>670</v>
      </c>
      <c r="B1666" s="291" t="s">
        <v>338</v>
      </c>
      <c r="C1666" s="286" t="s">
        <v>680</v>
      </c>
      <c r="D1666" s="287"/>
      <c r="E1666" s="288" t="s">
        <v>183</v>
      </c>
      <c r="F1666" s="289">
        <v>0.4</v>
      </c>
      <c r="G1666" s="290"/>
      <c r="H1666" s="201">
        <f>ROUND(G1666*F1666,2)</f>
        <v>0</v>
      </c>
      <c r="I1666" s="24" t="str">
        <f t="shared" ca="1" si="360"/>
        <v/>
      </c>
      <c r="J1666" s="15" t="str">
        <f t="shared" si="361"/>
        <v>F002APre-cast Concrete Risersvert. m</v>
      </c>
      <c r="K1666" s="16">
        <f>MATCH(J1666,'Pay Items'!$K$1:$K$647,0)</f>
        <v>590</v>
      </c>
      <c r="L1666" s="17" t="str">
        <f t="shared" ca="1" si="362"/>
        <v>F1</v>
      </c>
      <c r="M1666" s="17" t="str">
        <f t="shared" ca="1" si="363"/>
        <v>C2</v>
      </c>
      <c r="N1666" s="17" t="str">
        <f t="shared" ca="1" si="364"/>
        <v>C2</v>
      </c>
    </row>
    <row r="1667" spans="1:14" ht="30.2" customHeight="1" x14ac:dyDescent="0.2">
      <c r="A1667" s="284"/>
      <c r="B1667" s="285" t="s">
        <v>2262</v>
      </c>
      <c r="C1667" s="286" t="s">
        <v>2081</v>
      </c>
      <c r="D1667" s="287" t="s">
        <v>11</v>
      </c>
      <c r="E1667" s="288"/>
      <c r="F1667" s="192" t="s">
        <v>173</v>
      </c>
      <c r="G1667" s="193"/>
      <c r="H1667" s="193"/>
      <c r="I1667" s="24" t="str">
        <f t="shared" ca="1" si="360"/>
        <v>LOCKED</v>
      </c>
      <c r="J1667" s="15" t="str">
        <f t="shared" si="361"/>
        <v>Repair cracks on wallCW 2130-R12</v>
      </c>
      <c r="K1667" s="16" t="e">
        <f>MATCH(J1667,'Pay Items'!$K$1:$K$647,0)</f>
        <v>#N/A</v>
      </c>
      <c r="L1667" s="17" t="str">
        <f t="shared" ca="1" si="362"/>
        <v>G</v>
      </c>
      <c r="M1667" s="17" t="str">
        <f t="shared" ca="1" si="363"/>
        <v>C2</v>
      </c>
      <c r="N1667" s="17" t="str">
        <f t="shared" ca="1" si="364"/>
        <v>C2</v>
      </c>
    </row>
    <row r="1668" spans="1:14" ht="30.2" customHeight="1" x14ac:dyDescent="0.2">
      <c r="A1668" s="284"/>
      <c r="B1668" s="291" t="s">
        <v>338</v>
      </c>
      <c r="C1668" s="286" t="s">
        <v>2104</v>
      </c>
      <c r="D1668" s="287"/>
      <c r="E1668" s="288" t="s">
        <v>183</v>
      </c>
      <c r="F1668" s="289">
        <v>0.5</v>
      </c>
      <c r="G1668" s="290"/>
      <c r="H1668" s="201">
        <f>ROUND(G1668*F1668,2)</f>
        <v>0</v>
      </c>
      <c r="I1668" s="24" t="str">
        <f t="shared" ca="1" si="360"/>
        <v/>
      </c>
      <c r="J1668" s="15" t="str">
        <f t="shared" si="361"/>
        <v>Grout cracks and crevices around pipevert. m</v>
      </c>
      <c r="K1668" s="16" t="e">
        <f>MATCH(J1668,'Pay Items'!$K$1:$K$647,0)</f>
        <v>#N/A</v>
      </c>
      <c r="L1668" s="17" t="str">
        <f t="shared" ca="1" si="362"/>
        <v>F1</v>
      </c>
      <c r="M1668" s="17" t="str">
        <f t="shared" ca="1" si="363"/>
        <v>C2</v>
      </c>
      <c r="N1668" s="17" t="str">
        <f t="shared" ca="1" si="364"/>
        <v>C2</v>
      </c>
    </row>
    <row r="1669" spans="1:14" ht="30.2" customHeight="1" x14ac:dyDescent="0.2">
      <c r="A1669" s="284"/>
      <c r="B1669" s="285" t="s">
        <v>2263</v>
      </c>
      <c r="C1669" s="292" t="s">
        <v>2084</v>
      </c>
      <c r="D1669" s="293" t="s">
        <v>1584</v>
      </c>
      <c r="E1669" s="288"/>
      <c r="F1669" s="192" t="s">
        <v>173</v>
      </c>
      <c r="G1669" s="193"/>
      <c r="H1669" s="193"/>
      <c r="I1669" s="24" t="str">
        <f t="shared" ref="I1669:I1727" ca="1" si="367">IF(CELL("protect",$G1669)=1, "LOCKED", "")</f>
        <v>LOCKED</v>
      </c>
      <c r="J1669" s="15" t="str">
        <f t="shared" ref="J1669:J1727" si="368">CLEAN(CONCATENATE(TRIM($A1669),TRIM($C1669),IF(LEFT($D1669)&lt;&gt;"E",TRIM($D1669),),TRIM($E1669)))</f>
        <v>Manhole Inspection (following repair)CW 2145-R5</v>
      </c>
      <c r="K1669" s="16" t="e">
        <f>MATCH(J1669,'Pay Items'!$K$1:$K$647,0)</f>
        <v>#N/A</v>
      </c>
      <c r="L1669" s="17" t="str">
        <f t="shared" ref="L1669:L1727" ca="1" si="369">CELL("format",$F1669)</f>
        <v>G</v>
      </c>
      <c r="M1669" s="17" t="str">
        <f t="shared" ref="M1669:M1727" ca="1" si="370">CELL("format",$G1669)</f>
        <v>C2</v>
      </c>
      <c r="N1669" s="17" t="str">
        <f t="shared" ref="N1669:N1727" ca="1" si="371">CELL("format",$H1669)</f>
        <v>C2</v>
      </c>
    </row>
    <row r="1670" spans="1:14" ht="30.2" customHeight="1" x14ac:dyDescent="0.2">
      <c r="A1670" s="284"/>
      <c r="B1670" s="291" t="s">
        <v>338</v>
      </c>
      <c r="C1670" s="286" t="s">
        <v>2085</v>
      </c>
      <c r="D1670" s="287"/>
      <c r="E1670" s="288" t="s">
        <v>181</v>
      </c>
      <c r="F1670" s="299">
        <v>1</v>
      </c>
      <c r="G1670" s="290"/>
      <c r="H1670" s="201">
        <f>ROUND(G1670*F1670,2)</f>
        <v>0</v>
      </c>
      <c r="I1670" s="24" t="str">
        <f t="shared" ca="1" si="367"/>
        <v/>
      </c>
      <c r="J1670" s="15" t="str">
        <f t="shared" si="368"/>
        <v>Manhole Inspectioneach</v>
      </c>
      <c r="K1670" s="16" t="e">
        <f>MATCH(J1670,'Pay Items'!$K$1:$K$647,0)</f>
        <v>#N/A</v>
      </c>
      <c r="L1670" s="17" t="str">
        <f t="shared" ca="1" si="369"/>
        <v>F0</v>
      </c>
      <c r="M1670" s="17" t="str">
        <f t="shared" ca="1" si="370"/>
        <v>C2</v>
      </c>
      <c r="N1670" s="17" t="str">
        <f t="shared" ca="1" si="371"/>
        <v>C2</v>
      </c>
    </row>
    <row r="1671" spans="1:14" ht="30.2" customHeight="1" x14ac:dyDescent="0.2">
      <c r="A1671" s="279"/>
      <c r="B1671" s="280"/>
      <c r="C1671" s="281" t="s">
        <v>2138</v>
      </c>
      <c r="D1671" s="282"/>
      <c r="E1671" s="283" t="s">
        <v>173</v>
      </c>
      <c r="F1671" s="192" t="s">
        <v>173</v>
      </c>
      <c r="G1671" s="193"/>
      <c r="H1671" s="193"/>
      <c r="I1671" s="24" t="str">
        <f t="shared" ca="1" si="367"/>
        <v>LOCKED</v>
      </c>
      <c r="J1671" s="15" t="str">
        <f t="shared" si="368"/>
        <v>RAQUETTE STREET - MANHOLE REPAIR (S-MH20003171)</v>
      </c>
      <c r="K1671" s="16" t="e">
        <f>MATCH(J1671,'Pay Items'!$K$1:$K$647,0)</f>
        <v>#N/A</v>
      </c>
      <c r="L1671" s="17" t="str">
        <f t="shared" ca="1" si="369"/>
        <v>G</v>
      </c>
      <c r="M1671" s="17" t="str">
        <f t="shared" ca="1" si="370"/>
        <v>C2</v>
      </c>
      <c r="N1671" s="17" t="str">
        <f t="shared" ca="1" si="371"/>
        <v>C2</v>
      </c>
    </row>
    <row r="1672" spans="1:14" ht="30.2" customHeight="1" x14ac:dyDescent="0.2">
      <c r="A1672" s="284" t="s">
        <v>231</v>
      </c>
      <c r="B1672" s="285" t="s">
        <v>2264</v>
      </c>
      <c r="C1672" s="286" t="s">
        <v>669</v>
      </c>
      <c r="D1672" s="287" t="s">
        <v>11</v>
      </c>
      <c r="E1672" s="288"/>
      <c r="F1672" s="192" t="s">
        <v>173</v>
      </c>
      <c r="G1672" s="193"/>
      <c r="H1672" s="193"/>
      <c r="I1672" s="24" t="str">
        <f t="shared" ca="1" si="367"/>
        <v>LOCKED</v>
      </c>
      <c r="J1672" s="15" t="str">
        <f t="shared" si="368"/>
        <v>F002Replacing Existing RisersCW 2130-R12</v>
      </c>
      <c r="K1672" s="16">
        <f>MATCH(J1672,'Pay Items'!$K$1:$K$647,0)</f>
        <v>589</v>
      </c>
      <c r="L1672" s="17" t="str">
        <f t="shared" ca="1" si="369"/>
        <v>G</v>
      </c>
      <c r="M1672" s="17" t="str">
        <f t="shared" ca="1" si="370"/>
        <v>C2</v>
      </c>
      <c r="N1672" s="17" t="str">
        <f t="shared" ca="1" si="371"/>
        <v>C2</v>
      </c>
    </row>
    <row r="1673" spans="1:14" ht="30.2" customHeight="1" x14ac:dyDescent="0.2">
      <c r="A1673" s="284" t="s">
        <v>670</v>
      </c>
      <c r="B1673" s="291" t="s">
        <v>338</v>
      </c>
      <c r="C1673" s="286" t="s">
        <v>680</v>
      </c>
      <c r="D1673" s="287"/>
      <c r="E1673" s="288" t="s">
        <v>183</v>
      </c>
      <c r="F1673" s="289">
        <v>0.8</v>
      </c>
      <c r="G1673" s="290"/>
      <c r="H1673" s="201">
        <f>ROUND(G1673*F1673,2)</f>
        <v>0</v>
      </c>
      <c r="I1673" s="24" t="str">
        <f t="shared" ca="1" si="367"/>
        <v/>
      </c>
      <c r="J1673" s="15" t="str">
        <f t="shared" si="368"/>
        <v>F002APre-cast Concrete Risersvert. m</v>
      </c>
      <c r="K1673" s="16">
        <f>MATCH(J1673,'Pay Items'!$K$1:$K$647,0)</f>
        <v>590</v>
      </c>
      <c r="L1673" s="17" t="str">
        <f t="shared" ca="1" si="369"/>
        <v>F1</v>
      </c>
      <c r="M1673" s="17" t="str">
        <f t="shared" ca="1" si="370"/>
        <v>C2</v>
      </c>
      <c r="N1673" s="17" t="str">
        <f t="shared" ca="1" si="371"/>
        <v>C2</v>
      </c>
    </row>
    <row r="1674" spans="1:14" ht="30.2" customHeight="1" x14ac:dyDescent="0.2">
      <c r="A1674" s="284"/>
      <c r="B1674" s="285" t="s">
        <v>2265</v>
      </c>
      <c r="C1674" s="286" t="s">
        <v>2081</v>
      </c>
      <c r="D1674" s="287" t="s">
        <v>11</v>
      </c>
      <c r="E1674" s="288"/>
      <c r="F1674" s="192" t="s">
        <v>173</v>
      </c>
      <c r="G1674" s="193"/>
      <c r="H1674" s="193"/>
      <c r="I1674" s="24" t="str">
        <f t="shared" ca="1" si="367"/>
        <v>LOCKED</v>
      </c>
      <c r="J1674" s="15" t="str">
        <f t="shared" si="368"/>
        <v>Repair cracks on wallCW 2130-R12</v>
      </c>
      <c r="K1674" s="16" t="e">
        <f>MATCH(J1674,'Pay Items'!$K$1:$K$647,0)</f>
        <v>#N/A</v>
      </c>
      <c r="L1674" s="17" t="str">
        <f t="shared" ca="1" si="369"/>
        <v>G</v>
      </c>
      <c r="M1674" s="17" t="str">
        <f t="shared" ca="1" si="370"/>
        <v>C2</v>
      </c>
      <c r="N1674" s="17" t="str">
        <f t="shared" ca="1" si="371"/>
        <v>C2</v>
      </c>
    </row>
    <row r="1675" spans="1:14" ht="30.2" customHeight="1" x14ac:dyDescent="0.2">
      <c r="A1675" s="284"/>
      <c r="B1675" s="291" t="s">
        <v>338</v>
      </c>
      <c r="C1675" s="286" t="s">
        <v>2082</v>
      </c>
      <c r="D1675" s="287"/>
      <c r="E1675" s="288" t="s">
        <v>183</v>
      </c>
      <c r="F1675" s="289">
        <v>0.9</v>
      </c>
      <c r="G1675" s="290"/>
      <c r="H1675" s="201">
        <f>ROUND(G1675*F1675,2)</f>
        <v>0</v>
      </c>
      <c r="I1675" s="24" t="str">
        <f t="shared" ca="1" si="367"/>
        <v/>
      </c>
      <c r="J1675" s="15" t="str">
        <f t="shared" si="368"/>
        <v>Grout cracks and crevicesvert. m</v>
      </c>
      <c r="K1675" s="16" t="e">
        <f>MATCH(J1675,'Pay Items'!$K$1:$K$647,0)</f>
        <v>#N/A</v>
      </c>
      <c r="L1675" s="17" t="str">
        <f t="shared" ca="1" si="369"/>
        <v>F1</v>
      </c>
      <c r="M1675" s="17" t="str">
        <f t="shared" ca="1" si="370"/>
        <v>C2</v>
      </c>
      <c r="N1675" s="17" t="str">
        <f t="shared" ca="1" si="371"/>
        <v>C2</v>
      </c>
    </row>
    <row r="1676" spans="1:14" ht="30.2" customHeight="1" x14ac:dyDescent="0.2">
      <c r="A1676" s="284"/>
      <c r="B1676" s="285" t="s">
        <v>2266</v>
      </c>
      <c r="C1676" s="292" t="s">
        <v>2084</v>
      </c>
      <c r="D1676" s="293" t="s">
        <v>1584</v>
      </c>
      <c r="E1676" s="288"/>
      <c r="F1676" s="192" t="s">
        <v>173</v>
      </c>
      <c r="G1676" s="193"/>
      <c r="H1676" s="193"/>
      <c r="I1676" s="24" t="str">
        <f t="shared" ca="1" si="367"/>
        <v>LOCKED</v>
      </c>
      <c r="J1676" s="15" t="str">
        <f t="shared" si="368"/>
        <v>Manhole Inspection (following repair)CW 2145-R5</v>
      </c>
      <c r="K1676" s="16" t="e">
        <f>MATCH(J1676,'Pay Items'!$K$1:$K$647,0)</f>
        <v>#N/A</v>
      </c>
      <c r="L1676" s="17" t="str">
        <f t="shared" ca="1" si="369"/>
        <v>G</v>
      </c>
      <c r="M1676" s="17" t="str">
        <f t="shared" ca="1" si="370"/>
        <v>C2</v>
      </c>
      <c r="N1676" s="17" t="str">
        <f t="shared" ca="1" si="371"/>
        <v>C2</v>
      </c>
    </row>
    <row r="1677" spans="1:14" ht="30.2" customHeight="1" x14ac:dyDescent="0.2">
      <c r="A1677" s="284"/>
      <c r="B1677" s="291" t="s">
        <v>338</v>
      </c>
      <c r="C1677" s="286" t="s">
        <v>2085</v>
      </c>
      <c r="D1677" s="287"/>
      <c r="E1677" s="288" t="s">
        <v>181</v>
      </c>
      <c r="F1677" s="299">
        <v>1</v>
      </c>
      <c r="G1677" s="290"/>
      <c r="H1677" s="201">
        <f>ROUND(G1677*F1677,2)</f>
        <v>0</v>
      </c>
      <c r="I1677" s="24" t="str">
        <f t="shared" ca="1" si="367"/>
        <v/>
      </c>
      <c r="J1677" s="15" t="str">
        <f t="shared" si="368"/>
        <v>Manhole Inspectioneach</v>
      </c>
      <c r="K1677" s="16" t="e">
        <f>MATCH(J1677,'Pay Items'!$K$1:$K$647,0)</f>
        <v>#N/A</v>
      </c>
      <c r="L1677" s="17" t="str">
        <f t="shared" ca="1" si="369"/>
        <v>F0</v>
      </c>
      <c r="M1677" s="17" t="str">
        <f t="shared" ca="1" si="370"/>
        <v>C2</v>
      </c>
      <c r="N1677" s="17" t="str">
        <f t="shared" ca="1" si="371"/>
        <v>C2</v>
      </c>
    </row>
    <row r="1678" spans="1:14" ht="30.2" customHeight="1" x14ac:dyDescent="0.2">
      <c r="A1678" s="279"/>
      <c r="B1678" s="280"/>
      <c r="C1678" s="281" t="s">
        <v>2139</v>
      </c>
      <c r="D1678" s="282"/>
      <c r="E1678" s="283" t="s">
        <v>173</v>
      </c>
      <c r="F1678" s="192" t="s">
        <v>173</v>
      </c>
      <c r="G1678" s="193"/>
      <c r="H1678" s="193"/>
      <c r="I1678" s="24" t="str">
        <f t="shared" ca="1" si="367"/>
        <v>LOCKED</v>
      </c>
      <c r="J1678" s="15" t="str">
        <f t="shared" si="368"/>
        <v>RAQUETTE STREET - MANHOLE REPAIR (S-MH20003053)</v>
      </c>
      <c r="K1678" s="16" t="e">
        <f>MATCH(J1678,'Pay Items'!$K$1:$K$647,0)</f>
        <v>#N/A</v>
      </c>
      <c r="L1678" s="17" t="str">
        <f t="shared" ca="1" si="369"/>
        <v>G</v>
      </c>
      <c r="M1678" s="17" t="str">
        <f t="shared" ca="1" si="370"/>
        <v>C2</v>
      </c>
      <c r="N1678" s="17" t="str">
        <f t="shared" ca="1" si="371"/>
        <v>C2</v>
      </c>
    </row>
    <row r="1679" spans="1:14" ht="30.2" customHeight="1" x14ac:dyDescent="0.2">
      <c r="A1679" s="284" t="s">
        <v>231</v>
      </c>
      <c r="B1679" s="285" t="s">
        <v>2267</v>
      </c>
      <c r="C1679" s="286" t="s">
        <v>669</v>
      </c>
      <c r="D1679" s="287" t="s">
        <v>11</v>
      </c>
      <c r="E1679" s="288"/>
      <c r="F1679" s="192" t="s">
        <v>173</v>
      </c>
      <c r="G1679" s="193"/>
      <c r="H1679" s="193"/>
      <c r="I1679" s="24" t="str">
        <f t="shared" ca="1" si="367"/>
        <v>LOCKED</v>
      </c>
      <c r="J1679" s="15" t="str">
        <f t="shared" si="368"/>
        <v>F002Replacing Existing RisersCW 2130-R12</v>
      </c>
      <c r="K1679" s="16">
        <f>MATCH(J1679,'Pay Items'!$K$1:$K$647,0)</f>
        <v>589</v>
      </c>
      <c r="L1679" s="17" t="str">
        <f t="shared" ca="1" si="369"/>
        <v>G</v>
      </c>
      <c r="M1679" s="17" t="str">
        <f t="shared" ca="1" si="370"/>
        <v>C2</v>
      </c>
      <c r="N1679" s="17" t="str">
        <f t="shared" ca="1" si="371"/>
        <v>C2</v>
      </c>
    </row>
    <row r="1680" spans="1:14" ht="30.2" customHeight="1" x14ac:dyDescent="0.2">
      <c r="A1680" s="284" t="s">
        <v>670</v>
      </c>
      <c r="B1680" s="291" t="s">
        <v>338</v>
      </c>
      <c r="C1680" s="286" t="s">
        <v>680</v>
      </c>
      <c r="D1680" s="287"/>
      <c r="E1680" s="288" t="s">
        <v>183</v>
      </c>
      <c r="F1680" s="289">
        <v>0.8</v>
      </c>
      <c r="G1680" s="290"/>
      <c r="H1680" s="201">
        <f>ROUND(G1680*F1680,2)</f>
        <v>0</v>
      </c>
      <c r="I1680" s="24" t="str">
        <f t="shared" ca="1" si="367"/>
        <v/>
      </c>
      <c r="J1680" s="15" t="str">
        <f t="shared" si="368"/>
        <v>F002APre-cast Concrete Risersvert. m</v>
      </c>
      <c r="K1680" s="16">
        <f>MATCH(J1680,'Pay Items'!$K$1:$K$647,0)</f>
        <v>590</v>
      </c>
      <c r="L1680" s="17" t="str">
        <f t="shared" ca="1" si="369"/>
        <v>F1</v>
      </c>
      <c r="M1680" s="17" t="str">
        <f t="shared" ca="1" si="370"/>
        <v>C2</v>
      </c>
      <c r="N1680" s="17" t="str">
        <f t="shared" ca="1" si="371"/>
        <v>C2</v>
      </c>
    </row>
    <row r="1681" spans="1:14" ht="30.2" customHeight="1" x14ac:dyDescent="0.2">
      <c r="A1681" s="284"/>
      <c r="B1681" s="285" t="s">
        <v>2268</v>
      </c>
      <c r="C1681" s="286" t="s">
        <v>2081</v>
      </c>
      <c r="D1681" s="287" t="s">
        <v>11</v>
      </c>
      <c r="E1681" s="288"/>
      <c r="F1681" s="192" t="s">
        <v>173</v>
      </c>
      <c r="G1681" s="193"/>
      <c r="H1681" s="193"/>
      <c r="I1681" s="24" t="str">
        <f t="shared" ca="1" si="367"/>
        <v>LOCKED</v>
      </c>
      <c r="J1681" s="15" t="str">
        <f t="shared" si="368"/>
        <v>Repair cracks on wallCW 2130-R12</v>
      </c>
      <c r="K1681" s="16" t="e">
        <f>MATCH(J1681,'Pay Items'!$K$1:$K$647,0)</f>
        <v>#N/A</v>
      </c>
      <c r="L1681" s="17" t="str">
        <f t="shared" ca="1" si="369"/>
        <v>G</v>
      </c>
      <c r="M1681" s="17" t="str">
        <f t="shared" ca="1" si="370"/>
        <v>C2</v>
      </c>
      <c r="N1681" s="17" t="str">
        <f t="shared" ca="1" si="371"/>
        <v>C2</v>
      </c>
    </row>
    <row r="1682" spans="1:14" ht="30.2" customHeight="1" x14ac:dyDescent="0.2">
      <c r="A1682" s="284"/>
      <c r="B1682" s="291" t="s">
        <v>338</v>
      </c>
      <c r="C1682" s="286" t="s">
        <v>2082</v>
      </c>
      <c r="D1682" s="287"/>
      <c r="E1682" s="288" t="s">
        <v>183</v>
      </c>
      <c r="F1682" s="289">
        <v>3.7</v>
      </c>
      <c r="G1682" s="290"/>
      <c r="H1682" s="201">
        <f>ROUND(G1682*F1682,2)</f>
        <v>0</v>
      </c>
      <c r="I1682" s="24" t="str">
        <f t="shared" ca="1" si="367"/>
        <v/>
      </c>
      <c r="J1682" s="15" t="str">
        <f t="shared" si="368"/>
        <v>Grout cracks and crevicesvert. m</v>
      </c>
      <c r="K1682" s="16" t="e">
        <f>MATCH(J1682,'Pay Items'!$K$1:$K$647,0)</f>
        <v>#N/A</v>
      </c>
      <c r="L1682" s="17" t="str">
        <f t="shared" ca="1" si="369"/>
        <v>F1</v>
      </c>
      <c r="M1682" s="17" t="str">
        <f t="shared" ca="1" si="370"/>
        <v>C2</v>
      </c>
      <c r="N1682" s="17" t="str">
        <f t="shared" ca="1" si="371"/>
        <v>C2</v>
      </c>
    </row>
    <row r="1683" spans="1:14" ht="30.2" customHeight="1" x14ac:dyDescent="0.2">
      <c r="A1683" s="284"/>
      <c r="B1683" s="285" t="s">
        <v>2269</v>
      </c>
      <c r="C1683" s="292" t="s">
        <v>2084</v>
      </c>
      <c r="D1683" s="293" t="s">
        <v>1584</v>
      </c>
      <c r="E1683" s="288"/>
      <c r="F1683" s="192" t="s">
        <v>173</v>
      </c>
      <c r="G1683" s="193"/>
      <c r="H1683" s="193"/>
      <c r="I1683" s="24" t="str">
        <f t="shared" ca="1" si="367"/>
        <v>LOCKED</v>
      </c>
      <c r="J1683" s="15" t="str">
        <f t="shared" si="368"/>
        <v>Manhole Inspection (following repair)CW 2145-R5</v>
      </c>
      <c r="K1683" s="16" t="e">
        <f>MATCH(J1683,'Pay Items'!$K$1:$K$647,0)</f>
        <v>#N/A</v>
      </c>
      <c r="L1683" s="17" t="str">
        <f t="shared" ca="1" si="369"/>
        <v>G</v>
      </c>
      <c r="M1683" s="17" t="str">
        <f t="shared" ca="1" si="370"/>
        <v>C2</v>
      </c>
      <c r="N1683" s="17" t="str">
        <f t="shared" ca="1" si="371"/>
        <v>C2</v>
      </c>
    </row>
    <row r="1684" spans="1:14" ht="30.2" customHeight="1" x14ac:dyDescent="0.2">
      <c r="A1684" s="284"/>
      <c r="B1684" s="291" t="s">
        <v>338</v>
      </c>
      <c r="C1684" s="286" t="s">
        <v>2085</v>
      </c>
      <c r="D1684" s="287"/>
      <c r="E1684" s="288" t="s">
        <v>181</v>
      </c>
      <c r="F1684" s="299">
        <v>1</v>
      </c>
      <c r="G1684" s="290"/>
      <c r="H1684" s="201">
        <f>ROUND(G1684*F1684,2)</f>
        <v>0</v>
      </c>
      <c r="I1684" s="24" t="str">
        <f t="shared" ca="1" si="367"/>
        <v/>
      </c>
      <c r="J1684" s="15" t="str">
        <f t="shared" si="368"/>
        <v>Manhole Inspectioneach</v>
      </c>
      <c r="K1684" s="16" t="e">
        <f>MATCH(J1684,'Pay Items'!$K$1:$K$647,0)</f>
        <v>#N/A</v>
      </c>
      <c r="L1684" s="17" t="str">
        <f t="shared" ca="1" si="369"/>
        <v>F0</v>
      </c>
      <c r="M1684" s="17" t="str">
        <f t="shared" ca="1" si="370"/>
        <v>C2</v>
      </c>
      <c r="N1684" s="17" t="str">
        <f t="shared" ca="1" si="371"/>
        <v>C2</v>
      </c>
    </row>
    <row r="1685" spans="1:14" ht="30.2" customHeight="1" x14ac:dyDescent="0.2">
      <c r="A1685" s="279"/>
      <c r="B1685" s="280"/>
      <c r="C1685" s="281" t="s">
        <v>2140</v>
      </c>
      <c r="D1685" s="282"/>
      <c r="E1685" s="283" t="s">
        <v>173</v>
      </c>
      <c r="F1685" s="192" t="s">
        <v>173</v>
      </c>
      <c r="G1685" s="193"/>
      <c r="H1685" s="193"/>
      <c r="I1685" s="24" t="str">
        <f t="shared" ca="1" si="367"/>
        <v>LOCKED</v>
      </c>
      <c r="J1685" s="15" t="str">
        <f t="shared" si="368"/>
        <v>WALLASEY STREET - MANHOLE REPAIR (S-MH20005281)</v>
      </c>
      <c r="K1685" s="16" t="e">
        <f>MATCH(J1685,'Pay Items'!$K$1:$K$647,0)</f>
        <v>#N/A</v>
      </c>
      <c r="L1685" s="17" t="str">
        <f t="shared" ca="1" si="369"/>
        <v>G</v>
      </c>
      <c r="M1685" s="17" t="str">
        <f t="shared" ca="1" si="370"/>
        <v>C2</v>
      </c>
      <c r="N1685" s="17" t="str">
        <f t="shared" ca="1" si="371"/>
        <v>C2</v>
      </c>
    </row>
    <row r="1686" spans="1:14" ht="30.2" customHeight="1" x14ac:dyDescent="0.2">
      <c r="A1686" s="284"/>
      <c r="B1686" s="285" t="s">
        <v>2270</v>
      </c>
      <c r="C1686" s="286" t="s">
        <v>2081</v>
      </c>
      <c r="D1686" s="287" t="s">
        <v>11</v>
      </c>
      <c r="E1686" s="288"/>
      <c r="F1686" s="192" t="s">
        <v>173</v>
      </c>
      <c r="G1686" s="193"/>
      <c r="H1686" s="193"/>
      <c r="I1686" s="24" t="str">
        <f t="shared" ca="1" si="367"/>
        <v>LOCKED</v>
      </c>
      <c r="J1686" s="15" t="str">
        <f t="shared" si="368"/>
        <v>Repair cracks on wallCW 2130-R12</v>
      </c>
      <c r="K1686" s="16" t="e">
        <f>MATCH(J1686,'Pay Items'!$K$1:$K$647,0)</f>
        <v>#N/A</v>
      </c>
      <c r="L1686" s="17" t="str">
        <f t="shared" ca="1" si="369"/>
        <v>G</v>
      </c>
      <c r="M1686" s="17" t="str">
        <f t="shared" ca="1" si="370"/>
        <v>C2</v>
      </c>
      <c r="N1686" s="17" t="str">
        <f t="shared" ca="1" si="371"/>
        <v>C2</v>
      </c>
    </row>
    <row r="1687" spans="1:14" ht="30.2" customHeight="1" x14ac:dyDescent="0.2">
      <c r="A1687" s="284"/>
      <c r="B1687" s="291" t="s">
        <v>338</v>
      </c>
      <c r="C1687" s="286" t="s">
        <v>2082</v>
      </c>
      <c r="D1687" s="287"/>
      <c r="E1687" s="288" t="s">
        <v>183</v>
      </c>
      <c r="F1687" s="289">
        <v>0.5</v>
      </c>
      <c r="G1687" s="290"/>
      <c r="H1687" s="201">
        <f>ROUND(G1687*F1687,2)</f>
        <v>0</v>
      </c>
      <c r="I1687" s="24" t="str">
        <f t="shared" ca="1" si="367"/>
        <v/>
      </c>
      <c r="J1687" s="15" t="str">
        <f t="shared" si="368"/>
        <v>Grout cracks and crevicesvert. m</v>
      </c>
      <c r="K1687" s="16" t="e">
        <f>MATCH(J1687,'Pay Items'!$K$1:$K$647,0)</f>
        <v>#N/A</v>
      </c>
      <c r="L1687" s="17" t="str">
        <f t="shared" ca="1" si="369"/>
        <v>F1</v>
      </c>
      <c r="M1687" s="17" t="str">
        <f t="shared" ca="1" si="370"/>
        <v>C2</v>
      </c>
      <c r="N1687" s="17" t="str">
        <f t="shared" ca="1" si="371"/>
        <v>C2</v>
      </c>
    </row>
    <row r="1688" spans="1:14" ht="30.2" customHeight="1" x14ac:dyDescent="0.2">
      <c r="A1688" s="284"/>
      <c r="B1688" s="285" t="s">
        <v>2271</v>
      </c>
      <c r="C1688" s="292" t="s">
        <v>2084</v>
      </c>
      <c r="D1688" s="293" t="s">
        <v>1584</v>
      </c>
      <c r="E1688" s="288"/>
      <c r="F1688" s="192" t="s">
        <v>173</v>
      </c>
      <c r="G1688" s="193"/>
      <c r="H1688" s="193"/>
      <c r="I1688" s="24" t="str">
        <f t="shared" ca="1" si="367"/>
        <v>LOCKED</v>
      </c>
      <c r="J1688" s="15" t="str">
        <f t="shared" si="368"/>
        <v>Manhole Inspection (following repair)CW 2145-R5</v>
      </c>
      <c r="K1688" s="16" t="e">
        <f>MATCH(J1688,'Pay Items'!$K$1:$K$647,0)</f>
        <v>#N/A</v>
      </c>
      <c r="L1688" s="17" t="str">
        <f t="shared" ca="1" si="369"/>
        <v>G</v>
      </c>
      <c r="M1688" s="17" t="str">
        <f t="shared" ca="1" si="370"/>
        <v>C2</v>
      </c>
      <c r="N1688" s="17" t="str">
        <f t="shared" ca="1" si="371"/>
        <v>C2</v>
      </c>
    </row>
    <row r="1689" spans="1:14" ht="30.2" customHeight="1" x14ac:dyDescent="0.2">
      <c r="A1689" s="284"/>
      <c r="B1689" s="291" t="s">
        <v>338</v>
      </c>
      <c r="C1689" s="286" t="s">
        <v>2085</v>
      </c>
      <c r="D1689" s="287"/>
      <c r="E1689" s="288" t="s">
        <v>181</v>
      </c>
      <c r="F1689" s="299">
        <v>1</v>
      </c>
      <c r="G1689" s="290"/>
      <c r="H1689" s="201">
        <f>ROUND(G1689*F1689,2)</f>
        <v>0</v>
      </c>
      <c r="I1689" s="24" t="str">
        <f t="shared" ca="1" si="367"/>
        <v/>
      </c>
      <c r="J1689" s="15" t="str">
        <f t="shared" si="368"/>
        <v>Manhole Inspectioneach</v>
      </c>
      <c r="K1689" s="16" t="e">
        <f>MATCH(J1689,'Pay Items'!$K$1:$K$647,0)</f>
        <v>#N/A</v>
      </c>
      <c r="L1689" s="17" t="str">
        <f t="shared" ca="1" si="369"/>
        <v>F0</v>
      </c>
      <c r="M1689" s="17" t="str">
        <f t="shared" ca="1" si="370"/>
        <v>C2</v>
      </c>
      <c r="N1689" s="17" t="str">
        <f t="shared" ca="1" si="371"/>
        <v>C2</v>
      </c>
    </row>
    <row r="1690" spans="1:14" ht="10.5" customHeight="1" x14ac:dyDescent="0.2">
      <c r="A1690" s="182"/>
      <c r="B1690" s="275"/>
      <c r="C1690" s="276"/>
      <c r="D1690" s="230"/>
      <c r="E1690" s="231"/>
      <c r="F1690" s="232"/>
      <c r="G1690" s="277"/>
      <c r="H1690" s="233"/>
      <c r="I1690" s="24" t="str">
        <f t="shared" ca="1" si="367"/>
        <v>LOCKED</v>
      </c>
      <c r="J1690" s="15" t="str">
        <f t="shared" si="368"/>
        <v/>
      </c>
      <c r="K1690" s="16" t="e">
        <f>MATCH(J1690,'Pay Items'!$K$1:$K$647,0)</f>
        <v>#N/A</v>
      </c>
      <c r="L1690" s="17" t="str">
        <f t="shared" ca="1" si="369"/>
        <v>G</v>
      </c>
      <c r="M1690" s="17" t="str">
        <f t="shared" ca="1" si="370"/>
        <v>C2</v>
      </c>
      <c r="N1690" s="17" t="str">
        <f t="shared" ca="1" si="371"/>
        <v>C2</v>
      </c>
    </row>
    <row r="1691" spans="1:14" s="188" customFormat="1" ht="30.2" customHeight="1" thickBot="1" x14ac:dyDescent="0.25">
      <c r="A1691" s="236"/>
      <c r="B1691" s="235" t="str">
        <f>B1632</f>
        <v>W</v>
      </c>
      <c r="C1691" s="425" t="str">
        <f>C1632</f>
        <v>WATER AND WASTE WORK</v>
      </c>
      <c r="D1691" s="431"/>
      <c r="E1691" s="431"/>
      <c r="F1691" s="432"/>
      <c r="G1691" s="236" t="s">
        <v>1624</v>
      </c>
      <c r="H1691" s="236">
        <f>SUM(H1632:H1690)</f>
        <v>0</v>
      </c>
      <c r="I1691" s="24" t="str">
        <f t="shared" ca="1" si="367"/>
        <v>LOCKED</v>
      </c>
      <c r="J1691" s="15" t="str">
        <f t="shared" si="368"/>
        <v>WATER AND WASTE WORK</v>
      </c>
      <c r="K1691" s="16" t="e">
        <f>MATCH(J1691,'Pay Items'!$K$1:$K$647,0)</f>
        <v>#N/A</v>
      </c>
      <c r="L1691" s="17" t="str">
        <f t="shared" ca="1" si="369"/>
        <v>G</v>
      </c>
      <c r="M1691" s="17" t="str">
        <f t="shared" ca="1" si="370"/>
        <v>C2</v>
      </c>
      <c r="N1691" s="17" t="str">
        <f t="shared" ca="1" si="371"/>
        <v>C2</v>
      </c>
    </row>
    <row r="1692" spans="1:14" s="278" customFormat="1" ht="30.2" customHeight="1" thickTop="1" x14ac:dyDescent="0.2">
      <c r="A1692" s="302"/>
      <c r="B1692" s="303" t="s">
        <v>2272</v>
      </c>
      <c r="C1692" s="433" t="s">
        <v>2113</v>
      </c>
      <c r="D1692" s="434"/>
      <c r="E1692" s="434"/>
      <c r="F1692" s="435"/>
      <c r="G1692" s="302"/>
      <c r="H1692" s="304"/>
      <c r="I1692" s="24" t="str">
        <f t="shared" ca="1" si="367"/>
        <v>LOCKED</v>
      </c>
      <c r="J1692" s="15" t="str">
        <f t="shared" si="368"/>
        <v>MOBILIZATION /DEMOBILIZATION</v>
      </c>
      <c r="K1692" s="16" t="e">
        <f>MATCH(J1692,'Pay Items'!$K$1:$K$647,0)</f>
        <v>#N/A</v>
      </c>
      <c r="L1692" s="17" t="str">
        <f t="shared" ca="1" si="369"/>
        <v>G</v>
      </c>
      <c r="M1692" s="17" t="str">
        <f t="shared" ca="1" si="370"/>
        <v>C2</v>
      </c>
      <c r="N1692" s="17" t="str">
        <f t="shared" ca="1" si="371"/>
        <v>C2</v>
      </c>
    </row>
    <row r="1693" spans="1:14" s="254" customFormat="1" ht="30.2" customHeight="1" x14ac:dyDescent="0.2">
      <c r="A1693" s="305" t="s">
        <v>1214</v>
      </c>
      <c r="B1693" s="251" t="s">
        <v>2273</v>
      </c>
      <c r="C1693" s="252" t="s">
        <v>2115</v>
      </c>
      <c r="D1693" s="268" t="s">
        <v>2116</v>
      </c>
      <c r="E1693" s="253" t="s">
        <v>2117</v>
      </c>
      <c r="F1693" s="306">
        <v>1</v>
      </c>
      <c r="G1693" s="307"/>
      <c r="H1693" s="308">
        <f t="shared" ref="H1693" si="372">ROUND(G1693*F1693,2)</f>
        <v>0</v>
      </c>
      <c r="I1693" s="24" t="str">
        <f t="shared" ca="1" si="367"/>
        <v/>
      </c>
      <c r="J1693" s="15" t="str">
        <f t="shared" si="368"/>
        <v>I001Mobilization/DemobilizationL. sum</v>
      </c>
      <c r="K1693" s="16" t="e">
        <f>MATCH(J1693,'Pay Items'!$K$1:$K$647,0)</f>
        <v>#N/A</v>
      </c>
      <c r="L1693" s="17" t="str">
        <f t="shared" ca="1" si="369"/>
        <v>F0</v>
      </c>
      <c r="M1693" s="17" t="str">
        <f t="shared" ca="1" si="370"/>
        <v>C2</v>
      </c>
      <c r="N1693" s="17" t="str">
        <f t="shared" ca="1" si="371"/>
        <v>C2</v>
      </c>
    </row>
    <row r="1694" spans="1:14" s="278" customFormat="1" ht="30.2" customHeight="1" thickBot="1" x14ac:dyDescent="0.25">
      <c r="A1694" s="309"/>
      <c r="B1694" s="310" t="str">
        <f>B1692</f>
        <v>X</v>
      </c>
      <c r="C1694" s="448" t="str">
        <f>C1692</f>
        <v>MOBILIZATION /DEMOBILIZATION</v>
      </c>
      <c r="D1694" s="449"/>
      <c r="E1694" s="449"/>
      <c r="F1694" s="450"/>
      <c r="G1694" s="311" t="s">
        <v>1624</v>
      </c>
      <c r="H1694" s="312">
        <f>H1693</f>
        <v>0</v>
      </c>
      <c r="I1694" s="24" t="str">
        <f t="shared" ca="1" si="367"/>
        <v>LOCKED</v>
      </c>
      <c r="J1694" s="15" t="str">
        <f t="shared" si="368"/>
        <v>MOBILIZATION /DEMOBILIZATION</v>
      </c>
      <c r="K1694" s="16" t="e">
        <f>MATCH(J1694,'Pay Items'!$K$1:$K$647,0)</f>
        <v>#N/A</v>
      </c>
      <c r="L1694" s="17" t="str">
        <f t="shared" ca="1" si="369"/>
        <v>G</v>
      </c>
      <c r="M1694" s="17" t="str">
        <f t="shared" ca="1" si="370"/>
        <v>C2</v>
      </c>
      <c r="N1694" s="17" t="str">
        <f t="shared" ca="1" si="371"/>
        <v>C2</v>
      </c>
    </row>
    <row r="1695" spans="1:14" ht="36" customHeight="1" thickTop="1" x14ac:dyDescent="0.3">
      <c r="A1695" s="313"/>
      <c r="B1695" s="314"/>
      <c r="C1695" s="315" t="s">
        <v>2118</v>
      </c>
      <c r="D1695" s="316"/>
      <c r="E1695" s="316"/>
      <c r="F1695" s="316"/>
      <c r="G1695" s="316"/>
      <c r="H1695" s="317"/>
      <c r="I1695" s="24" t="str">
        <f t="shared" ca="1" si="367"/>
        <v>LOCKED</v>
      </c>
      <c r="J1695" s="15" t="str">
        <f t="shared" si="368"/>
        <v>SUMMARY</v>
      </c>
      <c r="K1695" s="16" t="e">
        <f>MATCH(J1695,'Pay Items'!$K$1:$K$647,0)</f>
        <v>#N/A</v>
      </c>
      <c r="L1695" s="17" t="str">
        <f t="shared" ca="1" si="369"/>
        <v>G</v>
      </c>
      <c r="M1695" s="17" t="str">
        <f t="shared" ca="1" si="370"/>
        <v>G</v>
      </c>
      <c r="N1695" s="17" t="str">
        <f t="shared" ca="1" si="371"/>
        <v>G</v>
      </c>
    </row>
    <row r="1696" spans="1:14" s="188" customFormat="1" ht="32.1" customHeight="1" x14ac:dyDescent="0.2">
      <c r="A1696" s="318"/>
      <c r="B1696" s="451" t="str">
        <f>B6</f>
        <v>PART 1      CITY FUNDED WORK</v>
      </c>
      <c r="C1696" s="452"/>
      <c r="D1696" s="452"/>
      <c r="E1696" s="452"/>
      <c r="F1696" s="452"/>
      <c r="G1696" s="319"/>
      <c r="H1696" s="320"/>
      <c r="I1696" s="24" t="str">
        <f t="shared" ca="1" si="367"/>
        <v>LOCKED</v>
      </c>
      <c r="J1696" s="15" t="str">
        <f t="shared" si="368"/>
        <v/>
      </c>
      <c r="K1696" s="16" t="e">
        <f>MATCH(J1696,'Pay Items'!$K$1:$K$647,0)</f>
        <v>#N/A</v>
      </c>
      <c r="L1696" s="17" t="str">
        <f t="shared" ca="1" si="369"/>
        <v>G</v>
      </c>
      <c r="M1696" s="17" t="str">
        <f t="shared" ca="1" si="370"/>
        <v>G</v>
      </c>
      <c r="N1696" s="17" t="str">
        <f t="shared" ca="1" si="371"/>
        <v>G</v>
      </c>
    </row>
    <row r="1697" spans="1:14" ht="39.950000000000003" customHeight="1" thickBot="1" x14ac:dyDescent="0.25">
      <c r="A1697" s="234"/>
      <c r="B1697" s="235" t="str">
        <f>B7</f>
        <v>A</v>
      </c>
      <c r="C1697" s="453" t="str">
        <f>C7</f>
        <v xml:space="preserve">MAJOR REHABILITATION:  ADDINGTON BAY (NORTH LEG) - END TO OAKDALE DRIVE </v>
      </c>
      <c r="D1697" s="431"/>
      <c r="E1697" s="431"/>
      <c r="F1697" s="432"/>
      <c r="G1697" s="234" t="s">
        <v>1624</v>
      </c>
      <c r="H1697" s="234">
        <f>H73</f>
        <v>0</v>
      </c>
      <c r="I1697" s="24" t="str">
        <f t="shared" ca="1" si="367"/>
        <v>LOCKED</v>
      </c>
      <c r="J1697" s="15" t="str">
        <f t="shared" si="368"/>
        <v>MAJOR REHABILITATION: ADDINGTON BAY (NORTH LEG) - END TO OAKDALE DRIVE</v>
      </c>
      <c r="K1697" s="16" t="e">
        <f>MATCH(J1697,'Pay Items'!$K$1:$K$647,0)</f>
        <v>#N/A</v>
      </c>
      <c r="L1697" s="17" t="str">
        <f t="shared" ca="1" si="369"/>
        <v>G</v>
      </c>
      <c r="M1697" s="17" t="str">
        <f t="shared" ca="1" si="370"/>
        <v>C2</v>
      </c>
      <c r="N1697" s="17" t="str">
        <f t="shared" ca="1" si="371"/>
        <v>C2</v>
      </c>
    </row>
    <row r="1698" spans="1:14" ht="39.950000000000003" customHeight="1" thickTop="1" thickBot="1" x14ac:dyDescent="0.25">
      <c r="A1698" s="234"/>
      <c r="B1698" s="235" t="str">
        <f>B74</f>
        <v>B</v>
      </c>
      <c r="C1698" s="445" t="str">
        <f>C74</f>
        <v>MINOR REHABILITATION:  ADDINGTON BAY (SOUTH LEG) - END TO OAKDALE DRIVE</v>
      </c>
      <c r="D1698" s="446"/>
      <c r="E1698" s="446"/>
      <c r="F1698" s="447"/>
      <c r="G1698" s="234" t="s">
        <v>1624</v>
      </c>
      <c r="H1698" s="234">
        <f>H145</f>
        <v>0</v>
      </c>
      <c r="I1698" s="24" t="str">
        <f t="shared" ca="1" si="367"/>
        <v>LOCKED</v>
      </c>
      <c r="J1698" s="15" t="str">
        <f t="shared" si="368"/>
        <v>MINOR REHABILITATION: ADDINGTON BAY (SOUTH LEG) - END TO OAKDALE DRIVE</v>
      </c>
      <c r="K1698" s="16" t="e">
        <f>MATCH(J1698,'Pay Items'!$K$1:$K$647,0)</f>
        <v>#N/A</v>
      </c>
      <c r="L1698" s="17" t="str">
        <f t="shared" ca="1" si="369"/>
        <v>G</v>
      </c>
      <c r="M1698" s="17" t="str">
        <f t="shared" ca="1" si="370"/>
        <v>C2</v>
      </c>
      <c r="N1698" s="17" t="str">
        <f t="shared" ca="1" si="371"/>
        <v>C2</v>
      </c>
    </row>
    <row r="1699" spans="1:14" ht="39.950000000000003" customHeight="1" thickTop="1" thickBot="1" x14ac:dyDescent="0.25">
      <c r="A1699" s="234"/>
      <c r="B1699" s="235" t="str">
        <f>B146</f>
        <v>C</v>
      </c>
      <c r="C1699" s="445" t="str">
        <f>C146</f>
        <v>MINOR REHABILITATION:  ALENBROOK BAY (SOUTH LEG) - END TO OAKDALE DRIVE</v>
      </c>
      <c r="D1699" s="446"/>
      <c r="E1699" s="446"/>
      <c r="F1699" s="447"/>
      <c r="G1699" s="234" t="s">
        <v>1624</v>
      </c>
      <c r="H1699" s="234">
        <f>H219</f>
        <v>0</v>
      </c>
      <c r="I1699" s="24" t="str">
        <f t="shared" ca="1" si="367"/>
        <v>LOCKED</v>
      </c>
      <c r="J1699" s="15" t="str">
        <f t="shared" si="368"/>
        <v>MINOR REHABILITATION: ALENBROOK BAY (SOUTH LEG) - END TO OAKDALE DRIVE</v>
      </c>
      <c r="K1699" s="16" t="e">
        <f>MATCH(J1699,'Pay Items'!$K$1:$K$647,0)</f>
        <v>#N/A</v>
      </c>
      <c r="L1699" s="17" t="str">
        <f t="shared" ca="1" si="369"/>
        <v>G</v>
      </c>
      <c r="M1699" s="17" t="str">
        <f t="shared" ca="1" si="370"/>
        <v>C2</v>
      </c>
      <c r="N1699" s="17" t="str">
        <f t="shared" ca="1" si="371"/>
        <v>C2</v>
      </c>
    </row>
    <row r="1700" spans="1:14" ht="39.950000000000003" customHeight="1" thickTop="1" thickBot="1" x14ac:dyDescent="0.25">
      <c r="A1700" s="234"/>
      <c r="B1700" s="235" t="str">
        <f>B220</f>
        <v>D</v>
      </c>
      <c r="C1700" s="445" t="str">
        <f>C220</f>
        <v>MAJOR REHABILITATION:  BELLAVISTA CRESCENT - ROGAN DRIVE TO VOYAGEUR AVENUE</v>
      </c>
      <c r="D1700" s="446"/>
      <c r="E1700" s="446"/>
      <c r="F1700" s="447"/>
      <c r="G1700" s="234" t="s">
        <v>1624</v>
      </c>
      <c r="H1700" s="234">
        <f>H309</f>
        <v>0</v>
      </c>
      <c r="I1700" s="24" t="str">
        <f t="shared" ca="1" si="367"/>
        <v>LOCKED</v>
      </c>
      <c r="J1700" s="15" t="str">
        <f t="shared" si="368"/>
        <v>MAJOR REHABILITATION: BELLAVISTA CRESCENT - ROGAN DRIVE TO VOYAGEUR AVENUE</v>
      </c>
      <c r="K1700" s="16" t="e">
        <f>MATCH(J1700,'Pay Items'!$K$1:$K$647,0)</f>
        <v>#N/A</v>
      </c>
      <c r="L1700" s="17" t="str">
        <f t="shared" ca="1" si="369"/>
        <v>G</v>
      </c>
      <c r="M1700" s="17" t="str">
        <f t="shared" ca="1" si="370"/>
        <v>C2</v>
      </c>
      <c r="N1700" s="17" t="str">
        <f t="shared" ca="1" si="371"/>
        <v>C2</v>
      </c>
    </row>
    <row r="1701" spans="1:14" ht="39.950000000000003" customHeight="1" thickTop="1" thickBot="1" x14ac:dyDescent="0.25">
      <c r="A1701" s="234"/>
      <c r="B1701" s="235" t="str">
        <f>B310</f>
        <v>E</v>
      </c>
      <c r="C1701" s="445" t="str">
        <f>C310</f>
        <v>MAJOR REHABILITATION:  RADAR PLACE - ROGAN DRIVE TO VOYAGEUR AVENUE</v>
      </c>
      <c r="D1701" s="446"/>
      <c r="E1701" s="446"/>
      <c r="F1701" s="447"/>
      <c r="G1701" s="234" t="s">
        <v>1624</v>
      </c>
      <c r="H1701" s="234">
        <f>H368</f>
        <v>0</v>
      </c>
      <c r="I1701" s="24" t="str">
        <f t="shared" ca="1" si="367"/>
        <v>LOCKED</v>
      </c>
      <c r="J1701" s="15" t="str">
        <f t="shared" si="368"/>
        <v>MAJOR REHABILITATION: RADAR PLACE - ROGAN DRIVE TO VOYAGEUR AVENUE</v>
      </c>
      <c r="K1701" s="16" t="e">
        <f>MATCH(J1701,'Pay Items'!$K$1:$K$647,0)</f>
        <v>#N/A</v>
      </c>
      <c r="L1701" s="17" t="str">
        <f t="shared" ca="1" si="369"/>
        <v>G</v>
      </c>
      <c r="M1701" s="17" t="str">
        <f t="shared" ca="1" si="370"/>
        <v>C2</v>
      </c>
      <c r="N1701" s="17" t="str">
        <f t="shared" ca="1" si="371"/>
        <v>C2</v>
      </c>
    </row>
    <row r="1702" spans="1:14" ht="39.950000000000003" customHeight="1" thickTop="1" thickBot="1" x14ac:dyDescent="0.25">
      <c r="A1702" s="234"/>
      <c r="B1702" s="235" t="str">
        <f>B369</f>
        <v>F</v>
      </c>
      <c r="C1702" s="445" t="str">
        <f>C369</f>
        <v>MAJOR REHABILITATION:  ROGAN DRIVE - BELLAVISTA CRESCENT TO HAMILTON AVENUE</v>
      </c>
      <c r="D1702" s="446"/>
      <c r="E1702" s="446"/>
      <c r="F1702" s="447"/>
      <c r="G1702" s="234" t="s">
        <v>1624</v>
      </c>
      <c r="H1702" s="234">
        <f>H466</f>
        <v>0</v>
      </c>
      <c r="I1702" s="24" t="str">
        <f t="shared" ca="1" si="367"/>
        <v>LOCKED</v>
      </c>
      <c r="J1702" s="15" t="str">
        <f t="shared" si="368"/>
        <v>MAJOR REHABILITATION: ROGAN DRIVE - BELLAVISTA CRESCENT TO HAMILTON AVENUE</v>
      </c>
      <c r="K1702" s="16" t="e">
        <f>MATCH(J1702,'Pay Items'!$K$1:$K$647,0)</f>
        <v>#N/A</v>
      </c>
      <c r="L1702" s="17" t="str">
        <f t="shared" ca="1" si="369"/>
        <v>G</v>
      </c>
      <c r="M1702" s="17" t="str">
        <f t="shared" ca="1" si="370"/>
        <v>C2</v>
      </c>
      <c r="N1702" s="17" t="str">
        <f t="shared" ca="1" si="371"/>
        <v>C2</v>
      </c>
    </row>
    <row r="1703" spans="1:14" ht="39.950000000000003" customHeight="1" thickTop="1" thickBot="1" x14ac:dyDescent="0.25">
      <c r="A1703" s="234"/>
      <c r="B1703" s="235" t="str">
        <f>B467</f>
        <v>G</v>
      </c>
      <c r="C1703" s="445" t="str">
        <f>C467</f>
        <v>THIN BITUMINOUS OVERLAY:  CORA AVENUE - MAUREEN STREET TO WHITEGATES CRESCENT</v>
      </c>
      <c r="D1703" s="446"/>
      <c r="E1703" s="446"/>
      <c r="F1703" s="447"/>
      <c r="G1703" s="234" t="s">
        <v>1624</v>
      </c>
      <c r="H1703" s="234">
        <f>H524</f>
        <v>0</v>
      </c>
      <c r="I1703" s="24" t="str">
        <f t="shared" ca="1" si="367"/>
        <v>LOCKED</v>
      </c>
      <c r="J1703" s="15" t="str">
        <f t="shared" si="368"/>
        <v>THIN BITUMINOUS OVERLAY: CORA AVENUE - MAUREEN STREET TO WHITEGATES CRESCENT</v>
      </c>
      <c r="K1703" s="16" t="e">
        <f>MATCH(J1703,'Pay Items'!$K$1:$K$647,0)</f>
        <v>#N/A</v>
      </c>
      <c r="L1703" s="17" t="str">
        <f t="shared" ca="1" si="369"/>
        <v>G</v>
      </c>
      <c r="M1703" s="17" t="str">
        <f t="shared" ca="1" si="370"/>
        <v>C2</v>
      </c>
      <c r="N1703" s="17" t="str">
        <f t="shared" ca="1" si="371"/>
        <v>C2</v>
      </c>
    </row>
    <row r="1704" spans="1:14" ht="39.950000000000003" customHeight="1" thickTop="1" thickBot="1" x14ac:dyDescent="0.25">
      <c r="A1704" s="234"/>
      <c r="B1704" s="235" t="str">
        <f>B525</f>
        <v>H</v>
      </c>
      <c r="C1704" s="445" t="str">
        <f>C525</f>
        <v>THIN BITUMINOUS OVERLAY:  KILMER AVENUE - LONGFELLOW BAY TO CARROLL ROAD</v>
      </c>
      <c r="D1704" s="446"/>
      <c r="E1704" s="446"/>
      <c r="F1704" s="447"/>
      <c r="G1704" s="234" t="s">
        <v>1624</v>
      </c>
      <c r="H1704" s="234">
        <f>H601</f>
        <v>0</v>
      </c>
      <c r="I1704" s="24" t="str">
        <f t="shared" ca="1" si="367"/>
        <v>LOCKED</v>
      </c>
      <c r="J1704" s="15" t="str">
        <f t="shared" si="368"/>
        <v>THIN BITUMINOUS OVERLAY: KILMER AVENUE - LONGFELLOW BAY TO CARROLL ROAD</v>
      </c>
      <c r="K1704" s="16" t="e">
        <f>MATCH(J1704,'Pay Items'!$K$1:$K$647,0)</f>
        <v>#N/A</v>
      </c>
      <c r="L1704" s="17" t="str">
        <f t="shared" ca="1" si="369"/>
        <v>G</v>
      </c>
      <c r="M1704" s="17" t="str">
        <f t="shared" ca="1" si="370"/>
        <v>C2</v>
      </c>
      <c r="N1704" s="17" t="str">
        <f t="shared" ca="1" si="371"/>
        <v>C2</v>
      </c>
    </row>
    <row r="1705" spans="1:14" ht="39.950000000000003" customHeight="1" thickTop="1" thickBot="1" x14ac:dyDescent="0.25">
      <c r="A1705" s="234"/>
      <c r="B1705" s="235" t="str">
        <f>B602</f>
        <v>I</v>
      </c>
      <c r="C1705" s="445" t="str">
        <f>C602</f>
        <v>MINOR REHABILITATION:  RAQUETTE STREET - ASSINIBOINE AVENUE TO BROWNING BOULEVARD</v>
      </c>
      <c r="D1705" s="446"/>
      <c r="E1705" s="446"/>
      <c r="F1705" s="447"/>
      <c r="G1705" s="234" t="s">
        <v>1624</v>
      </c>
      <c r="H1705" s="234">
        <f>H694</f>
        <v>0</v>
      </c>
      <c r="I1705" s="24" t="str">
        <f t="shared" ca="1" si="367"/>
        <v>LOCKED</v>
      </c>
      <c r="J1705" s="15" t="str">
        <f t="shared" si="368"/>
        <v>MINOR REHABILITATION: RAQUETTE STREET - ASSINIBOINE AVENUE TO BROWNING BOULEVARD</v>
      </c>
      <c r="K1705" s="16" t="e">
        <f>MATCH(J1705,'Pay Items'!$K$1:$K$647,0)</f>
        <v>#N/A</v>
      </c>
      <c r="L1705" s="17" t="str">
        <f t="shared" ca="1" si="369"/>
        <v>G</v>
      </c>
      <c r="M1705" s="17" t="str">
        <f t="shared" ca="1" si="370"/>
        <v>C2</v>
      </c>
      <c r="N1705" s="17" t="str">
        <f t="shared" ca="1" si="371"/>
        <v>C2</v>
      </c>
    </row>
    <row r="1706" spans="1:14" ht="39.950000000000003" customHeight="1" thickTop="1" thickBot="1" x14ac:dyDescent="0.25">
      <c r="A1706" s="234"/>
      <c r="B1706" s="235" t="str">
        <f>B695</f>
        <v>J</v>
      </c>
      <c r="C1706" s="445" t="str">
        <f>C695</f>
        <v>MAJOR REHABILITATION:  WEST AVENUE - WHITEGATES CRESCENT TO ROUGE ROAD</v>
      </c>
      <c r="D1706" s="446"/>
      <c r="E1706" s="446"/>
      <c r="F1706" s="447"/>
      <c r="G1706" s="234" t="s">
        <v>1624</v>
      </c>
      <c r="H1706" s="234">
        <f>H774</f>
        <v>0</v>
      </c>
      <c r="I1706" s="24" t="str">
        <f t="shared" ca="1" si="367"/>
        <v>LOCKED</v>
      </c>
      <c r="J1706" s="15" t="str">
        <f t="shared" si="368"/>
        <v>MAJOR REHABILITATION: WEST AVENUE - WHITEGATES CRESCENT TO ROUGE ROAD</v>
      </c>
      <c r="K1706" s="16" t="e">
        <f>MATCH(J1706,'Pay Items'!$K$1:$K$647,0)</f>
        <v>#N/A</v>
      </c>
      <c r="L1706" s="17" t="str">
        <f t="shared" ca="1" si="369"/>
        <v>G</v>
      </c>
      <c r="M1706" s="17" t="str">
        <f t="shared" ca="1" si="370"/>
        <v>C2</v>
      </c>
      <c r="N1706" s="17" t="str">
        <f t="shared" ca="1" si="371"/>
        <v>C2</v>
      </c>
    </row>
    <row r="1707" spans="1:14" ht="39.950000000000003" customHeight="1" thickTop="1" thickBot="1" x14ac:dyDescent="0.25">
      <c r="A1707" s="234"/>
      <c r="B1707" s="235" t="str">
        <f>B775</f>
        <v>K</v>
      </c>
      <c r="C1707" s="445" t="str">
        <f>C775</f>
        <v>MINOR REHABILITATION:  DENTON PLACE - GRANT AVENUE TO END</v>
      </c>
      <c r="D1707" s="446"/>
      <c r="E1707" s="446"/>
      <c r="F1707" s="447"/>
      <c r="G1707" s="234" t="s">
        <v>1624</v>
      </c>
      <c r="H1707" s="234">
        <f>H835</f>
        <v>0</v>
      </c>
      <c r="I1707" s="24" t="str">
        <f t="shared" ca="1" si="367"/>
        <v>LOCKED</v>
      </c>
      <c r="J1707" s="15" t="str">
        <f t="shared" si="368"/>
        <v>MINOR REHABILITATION: DENTON PLACE - GRANT AVENUE TO END</v>
      </c>
      <c r="K1707" s="16" t="e">
        <f>MATCH(J1707,'Pay Items'!$K$1:$K$647,0)</f>
        <v>#N/A</v>
      </c>
      <c r="L1707" s="17" t="str">
        <f t="shared" ca="1" si="369"/>
        <v>G</v>
      </c>
      <c r="M1707" s="17" t="str">
        <f t="shared" ca="1" si="370"/>
        <v>C2</v>
      </c>
      <c r="N1707" s="17" t="str">
        <f t="shared" ca="1" si="371"/>
        <v>C2</v>
      </c>
    </row>
    <row r="1708" spans="1:14" ht="39.950000000000003" customHeight="1" thickTop="1" thickBot="1" x14ac:dyDescent="0.25">
      <c r="A1708" s="234"/>
      <c r="B1708" s="235" t="str">
        <f>B836</f>
        <v>L</v>
      </c>
      <c r="C1708" s="445" t="str">
        <f>C836</f>
        <v>MINOR REHABILITATION:  GOLF BOULEVARD - MEADOWSIDE DRIVE TO McBEY AVENUE</v>
      </c>
      <c r="D1708" s="446"/>
      <c r="E1708" s="446"/>
      <c r="F1708" s="447"/>
      <c r="G1708" s="234" t="s">
        <v>1624</v>
      </c>
      <c r="H1708" s="234">
        <f>H927</f>
        <v>0</v>
      </c>
      <c r="I1708" s="24" t="str">
        <f t="shared" ca="1" si="367"/>
        <v>LOCKED</v>
      </c>
      <c r="J1708" s="15" t="str">
        <f t="shared" si="368"/>
        <v>MINOR REHABILITATION: GOLF BOULEVARD - MEADOWSIDE DRIVE TO McBEY AVENUE</v>
      </c>
      <c r="K1708" s="16" t="e">
        <f>MATCH(J1708,'Pay Items'!$K$1:$K$647,0)</f>
        <v>#N/A</v>
      </c>
      <c r="L1708" s="17" t="str">
        <f t="shared" ca="1" si="369"/>
        <v>G</v>
      </c>
      <c r="M1708" s="17" t="str">
        <f t="shared" ca="1" si="370"/>
        <v>C2</v>
      </c>
      <c r="N1708" s="17" t="str">
        <f t="shared" ca="1" si="371"/>
        <v>C2</v>
      </c>
    </row>
    <row r="1709" spans="1:14" ht="39.950000000000003" customHeight="1" thickTop="1" thickBot="1" x14ac:dyDescent="0.25">
      <c r="A1709" s="234"/>
      <c r="B1709" s="235" t="str">
        <f>B928</f>
        <v>M</v>
      </c>
      <c r="C1709" s="445" t="str">
        <f>C928</f>
        <v>THIN BITUMINOUS OVERLAY:  GREENACRE BOULEVARD - McBEY AVENUE TO PORTAGE AVENUE</v>
      </c>
      <c r="D1709" s="446"/>
      <c r="E1709" s="446"/>
      <c r="F1709" s="447"/>
      <c r="G1709" s="234" t="s">
        <v>1624</v>
      </c>
      <c r="H1709" s="234">
        <f>H1018</f>
        <v>0</v>
      </c>
      <c r="I1709" s="24" t="str">
        <f t="shared" ca="1" si="367"/>
        <v>LOCKED</v>
      </c>
      <c r="J1709" s="15" t="str">
        <f t="shared" si="368"/>
        <v>THIN BITUMINOUS OVERLAY: GREENACRE BOULEVARD - McBEY AVENUE TO PORTAGE AVENUE</v>
      </c>
      <c r="K1709" s="16" t="e">
        <f>MATCH(J1709,'Pay Items'!$K$1:$K$647,0)</f>
        <v>#N/A</v>
      </c>
      <c r="L1709" s="17" t="str">
        <f t="shared" ca="1" si="369"/>
        <v>G</v>
      </c>
      <c r="M1709" s="17" t="str">
        <f t="shared" ca="1" si="370"/>
        <v>C2</v>
      </c>
      <c r="N1709" s="17" t="str">
        <f t="shared" ca="1" si="371"/>
        <v>C2</v>
      </c>
    </row>
    <row r="1710" spans="1:14" ht="39.950000000000003" customHeight="1" thickTop="1" thickBot="1" x14ac:dyDescent="0.25">
      <c r="A1710" s="234"/>
      <c r="B1710" s="235" t="str">
        <f>B1019</f>
        <v>N</v>
      </c>
      <c r="C1710" s="445" t="str">
        <f>C1019</f>
        <v>REHABILITATION:  BEDSON STREET &amp; BEST STREET ALLEY - ALLARD AVENUE TO PORTAGE AVENUE ALLEY</v>
      </c>
      <c r="D1710" s="446"/>
      <c r="E1710" s="446"/>
      <c r="F1710" s="447"/>
      <c r="G1710" s="234" t="s">
        <v>1624</v>
      </c>
      <c r="H1710" s="234">
        <f>H1076</f>
        <v>0</v>
      </c>
      <c r="I1710" s="24" t="str">
        <f t="shared" ca="1" si="367"/>
        <v>LOCKED</v>
      </c>
      <c r="J1710" s="15" t="str">
        <f t="shared" si="368"/>
        <v>REHABILITATION: BEDSON STREET &amp; BEST STREET ALLEY - ALLARD AVENUE TO PORTAGE AVENUE ALLEY</v>
      </c>
      <c r="K1710" s="16" t="e">
        <f>MATCH(J1710,'Pay Items'!$K$1:$K$647,0)</f>
        <v>#N/A</v>
      </c>
      <c r="L1710" s="17" t="str">
        <f t="shared" ca="1" si="369"/>
        <v>G</v>
      </c>
      <c r="M1710" s="17" t="str">
        <f t="shared" ca="1" si="370"/>
        <v>C2</v>
      </c>
      <c r="N1710" s="17" t="str">
        <f t="shared" ca="1" si="371"/>
        <v>C2</v>
      </c>
    </row>
    <row r="1711" spans="1:14" ht="39.950000000000003" customHeight="1" thickTop="1" thickBot="1" x14ac:dyDescent="0.25">
      <c r="A1711" s="234"/>
      <c r="B1711" s="235" t="str">
        <f>B1077</f>
        <v>O</v>
      </c>
      <c r="C1711" s="445" t="str">
        <f>C1077</f>
        <v>REHABILITATION:  PORTAGE AVENUE ALLEY - BEDSON STREET TO BEST STREET</v>
      </c>
      <c r="D1711" s="446"/>
      <c r="E1711" s="446"/>
      <c r="F1711" s="447"/>
      <c r="G1711" s="234" t="s">
        <v>1624</v>
      </c>
      <c r="H1711" s="234">
        <f>H1117</f>
        <v>0</v>
      </c>
      <c r="I1711" s="24" t="str">
        <f t="shared" ca="1" si="367"/>
        <v>LOCKED</v>
      </c>
      <c r="J1711" s="15" t="str">
        <f t="shared" si="368"/>
        <v>REHABILITATION: PORTAGE AVENUE ALLEY - BEDSON STREET TO BEST STREET</v>
      </c>
      <c r="K1711" s="16" t="e">
        <f>MATCH(J1711,'Pay Items'!$K$1:$K$647,0)</f>
        <v>#N/A</v>
      </c>
      <c r="L1711" s="17" t="str">
        <f t="shared" ca="1" si="369"/>
        <v>G</v>
      </c>
      <c r="M1711" s="17" t="str">
        <f t="shared" ca="1" si="370"/>
        <v>C2</v>
      </c>
      <c r="N1711" s="17" t="str">
        <f t="shared" ca="1" si="371"/>
        <v>C2</v>
      </c>
    </row>
    <row r="1712" spans="1:14" ht="39.950000000000003" customHeight="1" thickTop="1" thickBot="1" x14ac:dyDescent="0.25">
      <c r="A1712" s="234"/>
      <c r="B1712" s="235" t="str">
        <f>B1118</f>
        <v>P</v>
      </c>
      <c r="C1712" s="445" t="str">
        <f>C1118</f>
        <v>REHABILITATION:  WOODFIELD BAY ALLEY - WOODFIELD BAY TO WOODFIELD BAY</v>
      </c>
      <c r="D1712" s="446"/>
      <c r="E1712" s="446"/>
      <c r="F1712" s="447"/>
      <c r="G1712" s="234" t="s">
        <v>1624</v>
      </c>
      <c r="H1712" s="234">
        <f>H1156</f>
        <v>0</v>
      </c>
      <c r="I1712" s="24" t="str">
        <f t="shared" ca="1" si="367"/>
        <v>LOCKED</v>
      </c>
      <c r="J1712" s="15" t="str">
        <f t="shared" si="368"/>
        <v>REHABILITATION: WOODFIELD BAY ALLEY - WOODFIELD BAY TO WOODFIELD BAY</v>
      </c>
      <c r="K1712" s="16" t="e">
        <f>MATCH(J1712,'Pay Items'!$K$1:$K$647,0)</f>
        <v>#N/A</v>
      </c>
      <c r="L1712" s="17" t="str">
        <f t="shared" ca="1" si="369"/>
        <v>G</v>
      </c>
      <c r="M1712" s="17" t="str">
        <f t="shared" ca="1" si="370"/>
        <v>C2</v>
      </c>
      <c r="N1712" s="17" t="str">
        <f t="shared" ca="1" si="371"/>
        <v>C2</v>
      </c>
    </row>
    <row r="1713" spans="1:14" ht="39.950000000000003" customHeight="1" thickTop="1" thickBot="1" x14ac:dyDescent="0.25">
      <c r="A1713" s="234"/>
      <c r="B1713" s="235" t="str">
        <f>B1157</f>
        <v>Q</v>
      </c>
      <c r="C1713" s="445" t="str">
        <f>C1157</f>
        <v>REHABILITATION:  PORTAGE AVENUE ALLEY - THOMPSON DRIVE TO WALLASEY STREET</v>
      </c>
      <c r="D1713" s="446"/>
      <c r="E1713" s="446"/>
      <c r="F1713" s="447"/>
      <c r="G1713" s="234" t="s">
        <v>1624</v>
      </c>
      <c r="H1713" s="234">
        <f>H1203</f>
        <v>0</v>
      </c>
      <c r="I1713" s="24" t="str">
        <f t="shared" ca="1" si="367"/>
        <v>LOCKED</v>
      </c>
      <c r="J1713" s="15" t="str">
        <f t="shared" si="368"/>
        <v>REHABILITATION: PORTAGE AVENUE ALLEY - THOMPSON DRIVE TO WALLASEY STREET</v>
      </c>
      <c r="K1713" s="16" t="e">
        <f>MATCH(J1713,'Pay Items'!$K$1:$K$647,0)</f>
        <v>#N/A</v>
      </c>
      <c r="L1713" s="17" t="str">
        <f t="shared" ca="1" si="369"/>
        <v>G</v>
      </c>
      <c r="M1713" s="17" t="str">
        <f t="shared" ca="1" si="370"/>
        <v>C2</v>
      </c>
      <c r="N1713" s="17" t="str">
        <f t="shared" ca="1" si="371"/>
        <v>C2</v>
      </c>
    </row>
    <row r="1714" spans="1:14" ht="39.950000000000003" customHeight="1" thickTop="1" thickBot="1" x14ac:dyDescent="0.25">
      <c r="A1714" s="234"/>
      <c r="B1714" s="235" t="str">
        <f>B1204</f>
        <v>R</v>
      </c>
      <c r="C1714" s="445" t="str">
        <f>C1204</f>
        <v>REHABILITATION:  PORTAGE AVENUE ALLEY - WALLASEY STREET TO ALDINE STREET</v>
      </c>
      <c r="D1714" s="446"/>
      <c r="E1714" s="446"/>
      <c r="F1714" s="447"/>
      <c r="G1714" s="234" t="s">
        <v>1624</v>
      </c>
      <c r="H1714" s="234">
        <f>H1261</f>
        <v>0</v>
      </c>
      <c r="I1714" s="24" t="str">
        <f t="shared" ca="1" si="367"/>
        <v>LOCKED</v>
      </c>
      <c r="J1714" s="15" t="str">
        <f t="shared" si="368"/>
        <v>REHABILITATION: PORTAGE AVENUE ALLEY - WALLASEY STREET TO ALDINE STREET</v>
      </c>
      <c r="K1714" s="16" t="e">
        <f>MATCH(J1714,'Pay Items'!$K$1:$K$647,0)</f>
        <v>#N/A</v>
      </c>
      <c r="L1714" s="17" t="str">
        <f t="shared" ca="1" si="369"/>
        <v>G</v>
      </c>
      <c r="M1714" s="17" t="str">
        <f t="shared" ca="1" si="370"/>
        <v>C2</v>
      </c>
      <c r="N1714" s="17" t="str">
        <f t="shared" ca="1" si="371"/>
        <v>C2</v>
      </c>
    </row>
    <row r="1715" spans="1:14" ht="39.950000000000003" customHeight="1" thickTop="1" thickBot="1" x14ac:dyDescent="0.25">
      <c r="A1715" s="234"/>
      <c r="B1715" s="235" t="str">
        <f>B1262</f>
        <v>S</v>
      </c>
      <c r="C1715" s="445" t="str">
        <f>C1262</f>
        <v>REHABILITATION:  PORTAGE AVENUE ALLEY - OLIVE STREET TO WHYTEWOLD ROAD</v>
      </c>
      <c r="D1715" s="446"/>
      <c r="E1715" s="446"/>
      <c r="F1715" s="447"/>
      <c r="G1715" s="234" t="s">
        <v>1624</v>
      </c>
      <c r="H1715" s="234">
        <f>H1313</f>
        <v>0</v>
      </c>
      <c r="I1715" s="24" t="str">
        <f t="shared" ca="1" si="367"/>
        <v>LOCKED</v>
      </c>
      <c r="J1715" s="15" t="str">
        <f t="shared" si="368"/>
        <v>REHABILITATION: PORTAGE AVENUE ALLEY - OLIVE STREET TO WHYTEWOLD ROAD</v>
      </c>
      <c r="K1715" s="16" t="e">
        <f>MATCH(J1715,'Pay Items'!$K$1:$K$647,0)</f>
        <v>#N/A</v>
      </c>
      <c r="L1715" s="17" t="str">
        <f t="shared" ca="1" si="369"/>
        <v>G</v>
      </c>
      <c r="M1715" s="17" t="str">
        <f t="shared" ca="1" si="370"/>
        <v>C2</v>
      </c>
      <c r="N1715" s="17" t="str">
        <f t="shared" ca="1" si="371"/>
        <v>C2</v>
      </c>
    </row>
    <row r="1716" spans="1:14" ht="39.950000000000003" customHeight="1" thickTop="1" thickBot="1" x14ac:dyDescent="0.25">
      <c r="A1716" s="234"/>
      <c r="B1716" s="235" t="str">
        <f>B1314</f>
        <v>T</v>
      </c>
      <c r="C1716" s="445" t="str">
        <f>C1314</f>
        <v>REHABILITATION:  PORTAGE AVENUE ALLEY - WHYTEWOLD ROAD TO VERNON ROAD</v>
      </c>
      <c r="D1716" s="446"/>
      <c r="E1716" s="446"/>
      <c r="F1716" s="447"/>
      <c r="G1716" s="234" t="s">
        <v>1624</v>
      </c>
      <c r="H1716" s="234">
        <f>H1364</f>
        <v>0</v>
      </c>
      <c r="I1716" s="24" t="str">
        <f t="shared" ca="1" si="367"/>
        <v>LOCKED</v>
      </c>
      <c r="J1716" s="15" t="str">
        <f t="shared" si="368"/>
        <v>REHABILITATION: PORTAGE AVENUE ALLEY - WHYTEWOLD ROAD TO VERNON ROAD</v>
      </c>
      <c r="K1716" s="16" t="e">
        <f>MATCH(J1716,'Pay Items'!$K$1:$K$647,0)</f>
        <v>#N/A</v>
      </c>
      <c r="L1716" s="17" t="str">
        <f t="shared" ca="1" si="369"/>
        <v>G</v>
      </c>
      <c r="M1716" s="17" t="str">
        <f t="shared" ca="1" si="370"/>
        <v>C2</v>
      </c>
      <c r="N1716" s="17" t="str">
        <f t="shared" ca="1" si="371"/>
        <v>C2</v>
      </c>
    </row>
    <row r="1717" spans="1:14" ht="39.950000000000003" customHeight="1" thickTop="1" thickBot="1" x14ac:dyDescent="0.25">
      <c r="A1717" s="234"/>
      <c r="B1717" s="235" t="str">
        <f>B1365</f>
        <v>U</v>
      </c>
      <c r="C1717" s="445" t="str">
        <f>C1365</f>
        <v>SIDEWALK RENEWAL: VARIOUS LOCATIONS</v>
      </c>
      <c r="D1717" s="446"/>
      <c r="E1717" s="446"/>
      <c r="F1717" s="447"/>
      <c r="G1717" s="234" t="s">
        <v>1624</v>
      </c>
      <c r="H1717" s="234">
        <f>H1575</f>
        <v>0</v>
      </c>
      <c r="I1717" s="24"/>
      <c r="J1717" s="15"/>
      <c r="K1717" s="16"/>
      <c r="L1717" s="17"/>
      <c r="M1717" s="17"/>
      <c r="N1717" s="17"/>
    </row>
    <row r="1718" spans="1:14" ht="28.9" customHeight="1" thickTop="1" thickBot="1" x14ac:dyDescent="0.3">
      <c r="A1718" s="234"/>
      <c r="B1718" s="321"/>
      <c r="C1718" s="322"/>
      <c r="D1718" s="323"/>
      <c r="E1718" s="324"/>
      <c r="F1718" s="324"/>
      <c r="G1718" s="325" t="s">
        <v>2119</v>
      </c>
      <c r="H1718" s="326">
        <f>SUM(H1697:H1717)</f>
        <v>0</v>
      </c>
      <c r="I1718" s="24" t="str">
        <f t="shared" ca="1" si="367"/>
        <v>LOCKED</v>
      </c>
      <c r="J1718" s="15" t="str">
        <f t="shared" si="368"/>
        <v/>
      </c>
      <c r="K1718" s="16" t="e">
        <f>MATCH(J1718,'Pay Items'!$K$1:$K$647,0)</f>
        <v>#N/A</v>
      </c>
      <c r="L1718" s="17" t="str">
        <f t="shared" ca="1" si="369"/>
        <v>F0</v>
      </c>
      <c r="M1718" s="17" t="str">
        <f t="shared" ca="1" si="370"/>
        <v>C2</v>
      </c>
      <c r="N1718" s="17" t="str">
        <f t="shared" ca="1" si="371"/>
        <v>C2</v>
      </c>
    </row>
    <row r="1719" spans="1:14" ht="39.950000000000003" customHeight="1" thickTop="1" thickBot="1" x14ac:dyDescent="0.25">
      <c r="A1719" s="234"/>
      <c r="B1719" s="454" t="str">
        <f>B1576</f>
        <v>PART 2      WINNIPEG TRANSIT FUNDED WORK</v>
      </c>
      <c r="C1719" s="455"/>
      <c r="D1719" s="455"/>
      <c r="E1719" s="455"/>
      <c r="F1719" s="456"/>
      <c r="G1719" s="234"/>
      <c r="H1719" s="234"/>
      <c r="I1719" s="24" t="str">
        <f t="shared" ca="1" si="367"/>
        <v>LOCKED</v>
      </c>
      <c r="J1719" s="15" t="str">
        <f t="shared" si="368"/>
        <v/>
      </c>
      <c r="K1719" s="16" t="e">
        <f>MATCH(J1719,'Pay Items'!$K$1:$K$647,0)</f>
        <v>#N/A</v>
      </c>
      <c r="L1719" s="17" t="str">
        <f t="shared" ca="1" si="369"/>
        <v>G</v>
      </c>
      <c r="M1719" s="17" t="str">
        <f t="shared" ca="1" si="370"/>
        <v>C2</v>
      </c>
      <c r="N1719" s="17" t="str">
        <f t="shared" ca="1" si="371"/>
        <v>C2</v>
      </c>
    </row>
    <row r="1720" spans="1:14" ht="39.950000000000003" customHeight="1" thickTop="1" thickBot="1" x14ac:dyDescent="0.25">
      <c r="A1720" s="234"/>
      <c r="B1720" s="235" t="str">
        <f>B1577</f>
        <v>V</v>
      </c>
      <c r="C1720" s="445" t="str">
        <f>C1577</f>
        <v>TRANSIT IMPROVEMENTS:  VARIOUS LOCATIONS</v>
      </c>
      <c r="D1720" s="446"/>
      <c r="E1720" s="446"/>
      <c r="F1720" s="447"/>
      <c r="G1720" s="234" t="s">
        <v>1624</v>
      </c>
      <c r="H1720" s="234">
        <f>H1630</f>
        <v>0</v>
      </c>
      <c r="I1720" s="24" t="str">
        <f t="shared" ca="1" si="367"/>
        <v>LOCKED</v>
      </c>
      <c r="J1720" s="15" t="str">
        <f t="shared" si="368"/>
        <v>TRANSIT IMPROVEMENTS: VARIOUS LOCATIONS</v>
      </c>
      <c r="K1720" s="16" t="e">
        <f>MATCH(J1720,'Pay Items'!$K$1:$K$647,0)</f>
        <v>#N/A</v>
      </c>
      <c r="L1720" s="17" t="str">
        <f t="shared" ca="1" si="369"/>
        <v>G</v>
      </c>
      <c r="M1720" s="17" t="str">
        <f t="shared" ca="1" si="370"/>
        <v>C2</v>
      </c>
      <c r="N1720" s="17" t="str">
        <f t="shared" ca="1" si="371"/>
        <v>C2</v>
      </c>
    </row>
    <row r="1721" spans="1:14" ht="28.9" customHeight="1" thickTop="1" thickBot="1" x14ac:dyDescent="0.3">
      <c r="A1721" s="234"/>
      <c r="B1721" s="321"/>
      <c r="C1721" s="322"/>
      <c r="D1721" s="323"/>
      <c r="E1721" s="324"/>
      <c r="F1721" s="324"/>
      <c r="G1721" s="325" t="s">
        <v>2120</v>
      </c>
      <c r="H1721" s="326">
        <f>H1720</f>
        <v>0</v>
      </c>
      <c r="I1721" s="24" t="str">
        <f t="shared" ca="1" si="367"/>
        <v>LOCKED</v>
      </c>
      <c r="J1721" s="15" t="str">
        <f t="shared" si="368"/>
        <v/>
      </c>
      <c r="K1721" s="16" t="e">
        <f>MATCH(J1721,'Pay Items'!$K$1:$K$647,0)</f>
        <v>#N/A</v>
      </c>
      <c r="L1721" s="17" t="str">
        <f t="shared" ca="1" si="369"/>
        <v>F0</v>
      </c>
      <c r="M1721" s="17" t="str">
        <f t="shared" ca="1" si="370"/>
        <v>C2</v>
      </c>
      <c r="N1721" s="17" t="str">
        <f t="shared" ca="1" si="371"/>
        <v>C2</v>
      </c>
    </row>
    <row r="1722" spans="1:14" ht="39.950000000000003" customHeight="1" thickTop="1" thickBot="1" x14ac:dyDescent="0.25">
      <c r="A1722" s="234"/>
      <c r="B1722" s="457" t="str">
        <f>B1631</f>
        <v>PART 3      WATER AND WASTE FUNDED WORK</v>
      </c>
      <c r="C1722" s="458"/>
      <c r="D1722" s="458"/>
      <c r="E1722" s="458"/>
      <c r="F1722" s="459"/>
      <c r="G1722" s="234"/>
      <c r="H1722" s="234"/>
      <c r="I1722" s="24" t="str">
        <f t="shared" ca="1" si="367"/>
        <v>LOCKED</v>
      </c>
      <c r="J1722" s="15" t="str">
        <f t="shared" si="368"/>
        <v/>
      </c>
      <c r="K1722" s="16" t="e">
        <f>MATCH(J1722,'Pay Items'!$K$1:$K$647,0)</f>
        <v>#N/A</v>
      </c>
      <c r="L1722" s="17" t="str">
        <f t="shared" ca="1" si="369"/>
        <v>G</v>
      </c>
      <c r="M1722" s="17" t="str">
        <f t="shared" ca="1" si="370"/>
        <v>C2</v>
      </c>
      <c r="N1722" s="17" t="str">
        <f t="shared" ca="1" si="371"/>
        <v>C2</v>
      </c>
    </row>
    <row r="1723" spans="1:14" ht="39.950000000000003" customHeight="1" thickTop="1" thickBot="1" x14ac:dyDescent="0.25">
      <c r="A1723" s="234"/>
      <c r="B1723" s="235" t="str">
        <f>B1632</f>
        <v>W</v>
      </c>
      <c r="C1723" s="445" t="str">
        <f>C1632</f>
        <v>WATER AND WASTE WORK</v>
      </c>
      <c r="D1723" s="446"/>
      <c r="E1723" s="446"/>
      <c r="F1723" s="447"/>
      <c r="G1723" s="234" t="s">
        <v>1624</v>
      </c>
      <c r="H1723" s="234">
        <f>H1691</f>
        <v>0</v>
      </c>
      <c r="I1723" s="24" t="str">
        <f t="shared" ca="1" si="367"/>
        <v>LOCKED</v>
      </c>
      <c r="J1723" s="15" t="str">
        <f t="shared" si="368"/>
        <v>WATER AND WASTE WORK</v>
      </c>
      <c r="K1723" s="16" t="e">
        <f>MATCH(J1723,'Pay Items'!$K$1:$K$647,0)</f>
        <v>#N/A</v>
      </c>
      <c r="L1723" s="17" t="str">
        <f t="shared" ca="1" si="369"/>
        <v>G</v>
      </c>
      <c r="M1723" s="17" t="str">
        <f t="shared" ca="1" si="370"/>
        <v>C2</v>
      </c>
      <c r="N1723" s="17" t="str">
        <f t="shared" ca="1" si="371"/>
        <v>C2</v>
      </c>
    </row>
    <row r="1724" spans="1:14" ht="28.9" customHeight="1" thickTop="1" thickBot="1" x14ac:dyDescent="0.3">
      <c r="A1724" s="234"/>
      <c r="B1724" s="321"/>
      <c r="C1724" s="322"/>
      <c r="D1724" s="323"/>
      <c r="E1724" s="324"/>
      <c r="F1724" s="324"/>
      <c r="G1724" s="325" t="s">
        <v>2121</v>
      </c>
      <c r="H1724" s="326">
        <f>H1723</f>
        <v>0</v>
      </c>
      <c r="I1724" s="24" t="str">
        <f t="shared" ca="1" si="367"/>
        <v>LOCKED</v>
      </c>
      <c r="J1724" s="15" t="str">
        <f t="shared" si="368"/>
        <v/>
      </c>
      <c r="K1724" s="16" t="e">
        <f>MATCH(J1724,'Pay Items'!$K$1:$K$647,0)</f>
        <v>#N/A</v>
      </c>
      <c r="L1724" s="17" t="str">
        <f t="shared" ca="1" si="369"/>
        <v>F0</v>
      </c>
      <c r="M1724" s="17" t="str">
        <f t="shared" ca="1" si="370"/>
        <v>C2</v>
      </c>
      <c r="N1724" s="17" t="str">
        <f t="shared" ca="1" si="371"/>
        <v>C2</v>
      </c>
    </row>
    <row r="1725" spans="1:14" ht="39.950000000000003" customHeight="1" thickTop="1" thickBot="1" x14ac:dyDescent="0.25">
      <c r="A1725" s="234"/>
      <c r="B1725" s="327" t="str">
        <f>B1692</f>
        <v>X</v>
      </c>
      <c r="C1725" s="445" t="str">
        <f>C1692</f>
        <v>MOBILIZATION /DEMOBILIZATION</v>
      </c>
      <c r="D1725" s="446"/>
      <c r="E1725" s="446"/>
      <c r="F1725" s="447"/>
      <c r="G1725" s="328" t="s">
        <v>1624</v>
      </c>
      <c r="H1725" s="329">
        <f>H1694</f>
        <v>0</v>
      </c>
      <c r="I1725" s="24" t="str">
        <f t="shared" ca="1" si="367"/>
        <v>LOCKED</v>
      </c>
      <c r="J1725" s="15" t="str">
        <f t="shared" si="368"/>
        <v>MOBILIZATION /DEMOBILIZATION</v>
      </c>
      <c r="K1725" s="16" t="e">
        <f>MATCH(J1725,'Pay Items'!$K$1:$K$647,0)</f>
        <v>#N/A</v>
      </c>
      <c r="L1725" s="17" t="str">
        <f t="shared" ca="1" si="369"/>
        <v>G</v>
      </c>
      <c r="M1725" s="17" t="str">
        <f t="shared" ca="1" si="370"/>
        <v>C2</v>
      </c>
      <c r="N1725" s="17" t="str">
        <f t="shared" ca="1" si="371"/>
        <v>C2</v>
      </c>
    </row>
    <row r="1726" spans="1:14" ht="37.9" customHeight="1" thickTop="1" x14ac:dyDescent="0.2">
      <c r="A1726" s="182"/>
      <c r="B1726" s="460" t="s">
        <v>2122</v>
      </c>
      <c r="C1726" s="461"/>
      <c r="D1726" s="461"/>
      <c r="E1726" s="461"/>
      <c r="F1726" s="461"/>
      <c r="G1726" s="462">
        <f>H1718+H1721+H1724+H1725</f>
        <v>0</v>
      </c>
      <c r="H1726" s="463"/>
      <c r="I1726" s="24" t="str">
        <f t="shared" ca="1" si="367"/>
        <v>LOCKED</v>
      </c>
      <c r="J1726" s="15" t="str">
        <f t="shared" si="368"/>
        <v/>
      </c>
      <c r="K1726" s="16" t="e">
        <f>MATCH(J1726,'Pay Items'!$K$1:$K$647,0)</f>
        <v>#N/A</v>
      </c>
      <c r="L1726" s="17" t="str">
        <f t="shared" ca="1" si="369"/>
        <v>G</v>
      </c>
      <c r="M1726" s="17" t="str">
        <f t="shared" ca="1" si="370"/>
        <v>C2</v>
      </c>
      <c r="N1726" s="17" t="str">
        <f t="shared" ca="1" si="371"/>
        <v>G</v>
      </c>
    </row>
    <row r="1727" spans="1:14" ht="15.95" customHeight="1" x14ac:dyDescent="0.2">
      <c r="A1727" s="330"/>
      <c r="B1727" s="331"/>
      <c r="C1727" s="332"/>
      <c r="D1727" s="333"/>
      <c r="E1727" s="332"/>
      <c r="F1727" s="332"/>
      <c r="G1727" s="334"/>
      <c r="H1727" s="335"/>
      <c r="I1727" s="24" t="str">
        <f t="shared" ca="1" si="367"/>
        <v>LOCKED</v>
      </c>
      <c r="J1727" s="15" t="str">
        <f t="shared" si="368"/>
        <v/>
      </c>
      <c r="K1727" s="16" t="e">
        <f>MATCH(J1727,'Pay Items'!$K$1:$K$647,0)</f>
        <v>#N/A</v>
      </c>
      <c r="L1727" s="17" t="str">
        <f t="shared" ca="1" si="369"/>
        <v>G</v>
      </c>
      <c r="M1727" s="17" t="str">
        <f t="shared" ca="1" si="370"/>
        <v>C2</v>
      </c>
      <c r="N1727" s="17" t="str">
        <f t="shared" ca="1" si="371"/>
        <v>G</v>
      </c>
    </row>
  </sheetData>
  <sheetProtection algorithmName="SHA-512" hashValue="q9zPTUipvXE22dX8nFRF/exbTYN03BE8EKMMsifMtMYaWzDnLS2PM9GkqnrgWMc7CyeuTP0Ils9qLxrV3Vmm/A==" saltValue="gWFZ0yBQD/LjvF5TF4AsTQ==" spinCount="100000" sheet="1" objects="1" scenarios="1" selectLockedCells="1"/>
  <mergeCells count="80">
    <mergeCell ref="B1722:F1722"/>
    <mergeCell ref="C1723:F1723"/>
    <mergeCell ref="C1725:F1725"/>
    <mergeCell ref="B1726:F1726"/>
    <mergeCell ref="G1726:H1726"/>
    <mergeCell ref="C1720:F1720"/>
    <mergeCell ref="C1707:F1707"/>
    <mergeCell ref="C1708:F1708"/>
    <mergeCell ref="C1709:F1709"/>
    <mergeCell ref="C1710:F1710"/>
    <mergeCell ref="C1711:F1711"/>
    <mergeCell ref="C1712:F1712"/>
    <mergeCell ref="C1713:F1713"/>
    <mergeCell ref="C1714:F1714"/>
    <mergeCell ref="C1715:F1715"/>
    <mergeCell ref="C1716:F1716"/>
    <mergeCell ref="B1719:F1719"/>
    <mergeCell ref="C1717:F1717"/>
    <mergeCell ref="C1706:F1706"/>
    <mergeCell ref="C1694:F1694"/>
    <mergeCell ref="B1696:F1696"/>
    <mergeCell ref="C1697:F1697"/>
    <mergeCell ref="C1698:F1698"/>
    <mergeCell ref="C1699:F1699"/>
    <mergeCell ref="C1700:F1700"/>
    <mergeCell ref="C1701:F1701"/>
    <mergeCell ref="C1702:F1702"/>
    <mergeCell ref="C1703:F1703"/>
    <mergeCell ref="C1704:F1704"/>
    <mergeCell ref="C1705:F1705"/>
    <mergeCell ref="C1692:F1692"/>
    <mergeCell ref="C1261:F1261"/>
    <mergeCell ref="C1262:F1262"/>
    <mergeCell ref="C1313:F1313"/>
    <mergeCell ref="C1314:F1314"/>
    <mergeCell ref="C1364:F1364"/>
    <mergeCell ref="B1576:F1576"/>
    <mergeCell ref="C1577:F1577"/>
    <mergeCell ref="C1630:F1630"/>
    <mergeCell ref="B1631:F1631"/>
    <mergeCell ref="C1632:F1632"/>
    <mergeCell ref="C1691:F1691"/>
    <mergeCell ref="C1365:F1365"/>
    <mergeCell ref="C1575:F1575"/>
    <mergeCell ref="C1204:F1204"/>
    <mergeCell ref="C927:F927"/>
    <mergeCell ref="C928:F928"/>
    <mergeCell ref="C1018:F1018"/>
    <mergeCell ref="C1019:F1019"/>
    <mergeCell ref="C1076:F1076"/>
    <mergeCell ref="C1077:F1077"/>
    <mergeCell ref="C1117:F1117"/>
    <mergeCell ref="C1118:F1118"/>
    <mergeCell ref="C1156:F1156"/>
    <mergeCell ref="C1157:F1157"/>
    <mergeCell ref="C1203:F1203"/>
    <mergeCell ref="C836:F836"/>
    <mergeCell ref="C466:F466"/>
    <mergeCell ref="C467:F467"/>
    <mergeCell ref="C524:F524"/>
    <mergeCell ref="C525:F525"/>
    <mergeCell ref="C601:F601"/>
    <mergeCell ref="C602:F602"/>
    <mergeCell ref="C694:F694"/>
    <mergeCell ref="C695:F695"/>
    <mergeCell ref="C774:F774"/>
    <mergeCell ref="C775:F775"/>
    <mergeCell ref="C835:F835"/>
    <mergeCell ref="C369:F369"/>
    <mergeCell ref="B6:F6"/>
    <mergeCell ref="C7:F7"/>
    <mergeCell ref="C73:F73"/>
    <mergeCell ref="C74:F74"/>
    <mergeCell ref="C145:F145"/>
    <mergeCell ref="C146:F146"/>
    <mergeCell ref="C219:F219"/>
    <mergeCell ref="C220:F220"/>
    <mergeCell ref="C309:F309"/>
    <mergeCell ref="C310:F310"/>
    <mergeCell ref="C368:F368"/>
  </mergeCells>
  <conditionalFormatting sqref="D9:D13 D15:D45 D76:D80 D82:D112 D148:D152 D154:D184 D222:D225 D227:D268 D312:D315 D317:D348 D371:D377 D379:D423 D469:D471 D473:D505 D527:D530 D532:D564 D604:D607 D609:D654 D697:D700 D702:D745 D777:D780 D782:D812 D838:D841 D930:D933 D1021:D1025 D1027:D1048 D1079:D1083 D1085:D1094 D1120:D1123 D1125:D1143 D1159:D1163 D1165:D1195 D1206:D1210 D1212:D1245 D1264:D1268 D1270:D1291 D1316:D1320 D1322:D1352">
    <cfRule type="cellIs" dxfId="491" priority="506" stopIfTrue="1" operator="equal">
      <formula>"CW 3120-R2"</formula>
    </cfRule>
    <cfRule type="cellIs" dxfId="490" priority="507" stopIfTrue="1" operator="equal">
      <formula>"CW 3240-R7"</formula>
    </cfRule>
    <cfRule type="cellIs" dxfId="489" priority="505" stopIfTrue="1" operator="equal">
      <formula>"CW 2130-R11"</formula>
    </cfRule>
  </conditionalFormatting>
  <conditionalFormatting sqref="D47">
    <cfRule type="cellIs" dxfId="488" priority="504" stopIfTrue="1" operator="equal">
      <formula>"CW 3240-R7"</formula>
    </cfRule>
    <cfRule type="cellIs" dxfId="487" priority="503" stopIfTrue="1" operator="equal">
      <formula>"CW 3120-R2"</formula>
    </cfRule>
    <cfRule type="cellIs" dxfId="486" priority="502" stopIfTrue="1" operator="equal">
      <formula>"CW 2130-R11"</formula>
    </cfRule>
  </conditionalFormatting>
  <conditionalFormatting sqref="D49:D56 D121:D126 D352:D354 D509:D511 D575:D578 D1356:D1358">
    <cfRule type="cellIs" dxfId="485" priority="501" stopIfTrue="1" operator="equal">
      <formula>"CW 3240-R7"</formula>
    </cfRule>
  </conditionalFormatting>
  <conditionalFormatting sqref="D49:D56 D121:D126 D352:D354 D575:D578 D1356:D1358 D509:D511">
    <cfRule type="cellIs" dxfId="484" priority="500" stopIfTrue="1" operator="equal">
      <formula>"CW 3120-R2"</formula>
    </cfRule>
  </conditionalFormatting>
  <conditionalFormatting sqref="D57">
    <cfRule type="cellIs" dxfId="483" priority="497" stopIfTrue="1" operator="equal">
      <formula>"CW 3240-R7"</formula>
    </cfRule>
    <cfRule type="cellIs" dxfId="482" priority="496" stopIfTrue="1" operator="equal">
      <formula>"CW 2130-R11"</formula>
    </cfRule>
  </conditionalFormatting>
  <conditionalFormatting sqref="D59">
    <cfRule type="cellIs" dxfId="481" priority="493" stopIfTrue="1" operator="equal">
      <formula>"CW 2130-R11"</formula>
    </cfRule>
  </conditionalFormatting>
  <conditionalFormatting sqref="D59:D63 D749:D756 D984:D994">
    <cfRule type="cellIs" dxfId="480" priority="495" stopIfTrue="1" operator="equal">
      <formula>"CW 3240-R7"</formula>
    </cfRule>
  </conditionalFormatting>
  <conditionalFormatting sqref="D59:D63 D749:D756 D984:D1001">
    <cfRule type="cellIs" dxfId="479" priority="494" stopIfTrue="1" operator="equal">
      <formula>"CW 3120-R2"</formula>
    </cfRule>
  </conditionalFormatting>
  <conditionalFormatting sqref="D61:D67">
    <cfRule type="cellIs" dxfId="478" priority="490" stopIfTrue="1" operator="equal">
      <formula>"CW 2130-R11"</formula>
    </cfRule>
  </conditionalFormatting>
  <conditionalFormatting sqref="D64:D67 D673:D675">
    <cfRule type="cellIs" dxfId="477" priority="492" stopIfTrue="1" operator="equal">
      <formula>"CW 3240-R7"</formula>
    </cfRule>
    <cfRule type="cellIs" dxfId="476" priority="491" stopIfTrue="1" operator="equal">
      <formula>"CW 3120-R2"</formula>
    </cfRule>
  </conditionalFormatting>
  <conditionalFormatting sqref="D69:D71">
    <cfRule type="cellIs" dxfId="475" priority="489" stopIfTrue="1" operator="equal">
      <formula>"CW 3240-R7"</formula>
    </cfRule>
    <cfRule type="cellIs" dxfId="474" priority="488" stopIfTrue="1" operator="equal">
      <formula>"CW 3120-R2"</formula>
    </cfRule>
    <cfRule type="cellIs" dxfId="473" priority="487" stopIfTrue="1" operator="equal">
      <formula>"CW 2130-R11"</formula>
    </cfRule>
  </conditionalFormatting>
  <conditionalFormatting sqref="D114">
    <cfRule type="cellIs" dxfId="472" priority="486" stopIfTrue="1" operator="equal">
      <formula>"CW 3240-R7"</formula>
    </cfRule>
    <cfRule type="cellIs" dxfId="471" priority="485" stopIfTrue="1" operator="equal">
      <formula>"CW 3120-R2"</formula>
    </cfRule>
    <cfRule type="cellIs" dxfId="470" priority="484" stopIfTrue="1" operator="equal">
      <formula>"CW 2130-R11"</formula>
    </cfRule>
  </conditionalFormatting>
  <conditionalFormatting sqref="D116:D120">
    <cfRule type="cellIs" dxfId="469" priority="120" stopIfTrue="1" operator="equal">
      <formula>"CW 3240-R7"</formula>
    </cfRule>
    <cfRule type="cellIs" dxfId="468" priority="119" stopIfTrue="1" operator="equal">
      <formula>"CW 3120-R2"</formula>
    </cfRule>
  </conditionalFormatting>
  <conditionalFormatting sqref="D123:D124">
    <cfRule type="cellIs" dxfId="467" priority="483" stopIfTrue="1" operator="equal">
      <formula>"CW 2130-R11"</formula>
    </cfRule>
  </conditionalFormatting>
  <conditionalFormatting sqref="D127:D128">
    <cfRule type="cellIs" dxfId="466" priority="117" stopIfTrue="1" operator="equal">
      <formula>"CW 3120-R2"</formula>
    </cfRule>
    <cfRule type="cellIs" dxfId="465" priority="118" stopIfTrue="1" operator="equal">
      <formula>"CW 3240-R7"</formula>
    </cfRule>
  </conditionalFormatting>
  <conditionalFormatting sqref="D129">
    <cfRule type="cellIs" dxfId="464" priority="252" stopIfTrue="1" operator="equal">
      <formula>"CW 3240-R7"</formula>
    </cfRule>
    <cfRule type="cellIs" dxfId="463" priority="251" stopIfTrue="1" operator="equal">
      <formula>"CW 2130-R11"</formula>
    </cfRule>
  </conditionalFormatting>
  <conditionalFormatting sqref="D131">
    <cfRule type="cellIs" dxfId="462" priority="480" stopIfTrue="1" operator="equal">
      <formula>"CW 2130-R11"</formula>
    </cfRule>
  </conditionalFormatting>
  <conditionalFormatting sqref="D131:D135">
    <cfRule type="cellIs" dxfId="461" priority="482" stopIfTrue="1" operator="equal">
      <formula>"CW 3240-R7"</formula>
    </cfRule>
    <cfRule type="cellIs" dxfId="460" priority="481" stopIfTrue="1" operator="equal">
      <formula>"CW 3120-R2"</formula>
    </cfRule>
  </conditionalFormatting>
  <conditionalFormatting sqref="D133:D139">
    <cfRule type="cellIs" dxfId="459" priority="477" stopIfTrue="1" operator="equal">
      <formula>"CW 2130-R11"</formula>
    </cfRule>
  </conditionalFormatting>
  <conditionalFormatting sqref="D136:D139">
    <cfRule type="cellIs" dxfId="458" priority="479" stopIfTrue="1" operator="equal">
      <formula>"CW 3240-R7"</formula>
    </cfRule>
    <cfRule type="cellIs" dxfId="457" priority="478" stopIfTrue="1" operator="equal">
      <formula>"CW 3120-R2"</formula>
    </cfRule>
  </conditionalFormatting>
  <conditionalFormatting sqref="D141:D143">
    <cfRule type="cellIs" dxfId="456" priority="476" stopIfTrue="1" operator="equal">
      <formula>"CW 3240-R7"</formula>
    </cfRule>
    <cfRule type="cellIs" dxfId="455" priority="474" stopIfTrue="1" operator="equal">
      <formula>"CW 2130-R11"</formula>
    </cfRule>
    <cfRule type="cellIs" dxfId="454" priority="475" stopIfTrue="1" operator="equal">
      <formula>"CW 3120-R2"</formula>
    </cfRule>
  </conditionalFormatting>
  <conditionalFormatting sqref="D186">
    <cfRule type="cellIs" dxfId="453" priority="473" stopIfTrue="1" operator="equal">
      <formula>"CW 3240-R7"</formula>
    </cfRule>
    <cfRule type="cellIs" dxfId="452" priority="472" stopIfTrue="1" operator="equal">
      <formula>"CW 3120-R2"</formula>
    </cfRule>
    <cfRule type="cellIs" dxfId="451" priority="471" stopIfTrue="1" operator="equal">
      <formula>"CW 2130-R11"</formula>
    </cfRule>
  </conditionalFormatting>
  <conditionalFormatting sqref="D188:D189">
    <cfRule type="cellIs" dxfId="450" priority="470" stopIfTrue="1" operator="equal">
      <formula>"CW 3240-R7"</formula>
    </cfRule>
    <cfRule type="cellIs" dxfId="449" priority="469" stopIfTrue="1" operator="equal">
      <formula>"CW 3120-R2"</formula>
    </cfRule>
  </conditionalFormatting>
  <conditionalFormatting sqref="D189">
    <cfRule type="cellIs" dxfId="448" priority="468" stopIfTrue="1" operator="equal">
      <formula>"CW 2130-R11"</formula>
    </cfRule>
  </conditionalFormatting>
  <conditionalFormatting sqref="D190:D198">
    <cfRule type="cellIs" dxfId="447" priority="467" stopIfTrue="1" operator="equal">
      <formula>"CW 3240-R7"</formula>
    </cfRule>
    <cfRule type="cellIs" dxfId="446" priority="466" stopIfTrue="1" operator="equal">
      <formula>"CW 3120-R2"</formula>
    </cfRule>
  </conditionalFormatting>
  <conditionalFormatting sqref="D197:D198">
    <cfRule type="cellIs" dxfId="445" priority="465" stopIfTrue="1" operator="equal">
      <formula>"CW 2130-R11"</formula>
    </cfRule>
  </conditionalFormatting>
  <conditionalFormatting sqref="D199:D202">
    <cfRule type="cellIs" dxfId="444" priority="229" stopIfTrue="1" operator="equal">
      <formula>"CW 3120-R2"</formula>
    </cfRule>
    <cfRule type="cellIs" dxfId="443" priority="230" stopIfTrue="1" operator="equal">
      <formula>"CW 3240-R7"</formula>
    </cfRule>
  </conditionalFormatting>
  <conditionalFormatting sqref="D203">
    <cfRule type="cellIs" dxfId="442" priority="249" stopIfTrue="1" operator="equal">
      <formula>"CW 2130-R11"</formula>
    </cfRule>
    <cfRule type="cellIs" dxfId="441" priority="250" stopIfTrue="1" operator="equal">
      <formula>"CW 3240-R7"</formula>
    </cfRule>
  </conditionalFormatting>
  <conditionalFormatting sqref="D205">
    <cfRule type="cellIs" dxfId="440" priority="462" stopIfTrue="1" operator="equal">
      <formula>"CW 2130-R11"</formula>
    </cfRule>
  </conditionalFormatting>
  <conditionalFormatting sqref="D205:D209">
    <cfRule type="cellIs" dxfId="439" priority="464" stopIfTrue="1" operator="equal">
      <formula>"CW 3240-R7"</formula>
    </cfRule>
    <cfRule type="cellIs" dxfId="438" priority="463" stopIfTrue="1" operator="equal">
      <formula>"CW 3120-R2"</formula>
    </cfRule>
  </conditionalFormatting>
  <conditionalFormatting sqref="D207:D213">
    <cfRule type="cellIs" dxfId="437" priority="459" stopIfTrue="1" operator="equal">
      <formula>"CW 2130-R11"</formula>
    </cfRule>
  </conditionalFormatting>
  <conditionalFormatting sqref="D210:D213">
    <cfRule type="cellIs" dxfId="436" priority="460" stopIfTrue="1" operator="equal">
      <formula>"CW 3120-R2"</formula>
    </cfRule>
    <cfRule type="cellIs" dxfId="435" priority="461" stopIfTrue="1" operator="equal">
      <formula>"CW 3240-R7"</formula>
    </cfRule>
  </conditionalFormatting>
  <conditionalFormatting sqref="D215:D217">
    <cfRule type="cellIs" dxfId="434" priority="458" stopIfTrue="1" operator="equal">
      <formula>"CW 3240-R7"</formula>
    </cfRule>
    <cfRule type="cellIs" dxfId="433" priority="457" stopIfTrue="1" operator="equal">
      <formula>"CW 3120-R2"</formula>
    </cfRule>
    <cfRule type="cellIs" dxfId="432" priority="456" stopIfTrue="1" operator="equal">
      <formula>"CW 2130-R11"</formula>
    </cfRule>
  </conditionalFormatting>
  <conditionalFormatting sqref="D270">
    <cfRule type="cellIs" dxfId="431" priority="453" stopIfTrue="1" operator="equal">
      <formula>"CW 2130-R11"</formula>
    </cfRule>
    <cfRule type="cellIs" dxfId="430" priority="455" stopIfTrue="1" operator="equal">
      <formula>"CW 3240-R7"</formula>
    </cfRule>
    <cfRule type="cellIs" dxfId="429" priority="454" stopIfTrue="1" operator="equal">
      <formula>"CW 3120-R2"</formula>
    </cfRule>
  </conditionalFormatting>
  <conditionalFormatting sqref="D272:D274">
    <cfRule type="cellIs" dxfId="428" priority="452" stopIfTrue="1" operator="equal">
      <formula>"CW 3240-R7"</formula>
    </cfRule>
    <cfRule type="cellIs" dxfId="427" priority="451" stopIfTrue="1" operator="equal">
      <formula>"CW 3120-R2"</formula>
    </cfRule>
  </conditionalFormatting>
  <conditionalFormatting sqref="D273:D274">
    <cfRule type="cellIs" dxfId="426" priority="450" stopIfTrue="1" operator="equal">
      <formula>"CW 2130-R11"</formula>
    </cfRule>
  </conditionalFormatting>
  <conditionalFormatting sqref="D275:D291">
    <cfRule type="cellIs" dxfId="425" priority="449" stopIfTrue="1" operator="equal">
      <formula>"CW 3240-R7"</formula>
    </cfRule>
    <cfRule type="cellIs" dxfId="424" priority="448" stopIfTrue="1" operator="equal">
      <formula>"CW 3120-R2"</formula>
    </cfRule>
  </conditionalFormatting>
  <conditionalFormatting sqref="D282:D283">
    <cfRule type="cellIs" dxfId="423" priority="447" stopIfTrue="1" operator="equal">
      <formula>"CW 2130-R11"</formula>
    </cfRule>
  </conditionalFormatting>
  <conditionalFormatting sqref="D292">
    <cfRule type="cellIs" dxfId="422" priority="248" stopIfTrue="1" operator="equal">
      <formula>"CW 3240-R7"</formula>
    </cfRule>
    <cfRule type="cellIs" dxfId="421" priority="247" stopIfTrue="1" operator="equal">
      <formula>"CW 2130-R11"</formula>
    </cfRule>
  </conditionalFormatting>
  <conditionalFormatting sqref="D293">
    <cfRule type="cellIs" dxfId="420" priority="190" stopIfTrue="1" operator="equal">
      <formula>"CW 3120-R2"</formula>
    </cfRule>
    <cfRule type="cellIs" dxfId="419" priority="191" stopIfTrue="1" operator="equal">
      <formula>"CW 3240-R7"</formula>
    </cfRule>
  </conditionalFormatting>
  <conditionalFormatting sqref="D295">
    <cfRule type="cellIs" dxfId="418" priority="444" stopIfTrue="1" operator="equal">
      <formula>"CW 2130-R11"</formula>
    </cfRule>
  </conditionalFormatting>
  <conditionalFormatting sqref="D295:D299">
    <cfRule type="cellIs" dxfId="417" priority="446" stopIfTrue="1" operator="equal">
      <formula>"CW 3240-R7"</formula>
    </cfRule>
    <cfRule type="cellIs" dxfId="416" priority="445" stopIfTrue="1" operator="equal">
      <formula>"CW 3120-R2"</formula>
    </cfRule>
  </conditionalFormatting>
  <conditionalFormatting sqref="D297:D303">
    <cfRule type="cellIs" dxfId="415" priority="441" stopIfTrue="1" operator="equal">
      <formula>"CW 2130-R11"</formula>
    </cfRule>
  </conditionalFormatting>
  <conditionalFormatting sqref="D300:D303">
    <cfRule type="cellIs" dxfId="414" priority="443" stopIfTrue="1" operator="equal">
      <formula>"CW 3240-R7"</formula>
    </cfRule>
    <cfRule type="cellIs" dxfId="413" priority="442" stopIfTrue="1" operator="equal">
      <formula>"CW 3120-R2"</formula>
    </cfRule>
  </conditionalFormatting>
  <conditionalFormatting sqref="D305:D307">
    <cfRule type="cellIs" dxfId="412" priority="438" stopIfTrue="1" operator="equal">
      <formula>"CW 2130-R11"</formula>
    </cfRule>
    <cfRule type="cellIs" dxfId="411" priority="440" stopIfTrue="1" operator="equal">
      <formula>"CW 3240-R7"</formula>
    </cfRule>
    <cfRule type="cellIs" dxfId="410" priority="439" stopIfTrue="1" operator="equal">
      <formula>"CW 3120-R2"</formula>
    </cfRule>
  </conditionalFormatting>
  <conditionalFormatting sqref="D350">
    <cfRule type="cellIs" dxfId="409" priority="435" stopIfTrue="1" operator="equal">
      <formula>"CW 2130-R11"</formula>
    </cfRule>
    <cfRule type="cellIs" dxfId="408" priority="436" stopIfTrue="1" operator="equal">
      <formula>"CW 3120-R2"</formula>
    </cfRule>
    <cfRule type="cellIs" dxfId="407" priority="437" stopIfTrue="1" operator="equal">
      <formula>"CW 3240-R7"</formula>
    </cfRule>
  </conditionalFormatting>
  <conditionalFormatting sqref="D353:D354">
    <cfRule type="cellIs" dxfId="406" priority="434" stopIfTrue="1" operator="equal">
      <formula>"CW 2130-R11"</formula>
    </cfRule>
  </conditionalFormatting>
  <conditionalFormatting sqref="D356">
    <cfRule type="cellIs" dxfId="405" priority="431" stopIfTrue="1" operator="equal">
      <formula>"CW 2130-R11"</formula>
    </cfRule>
  </conditionalFormatting>
  <conditionalFormatting sqref="D356:D358">
    <cfRule type="cellIs" dxfId="404" priority="432" stopIfTrue="1" operator="equal">
      <formula>"CW 3120-R2"</formula>
    </cfRule>
    <cfRule type="cellIs" dxfId="403" priority="433" stopIfTrue="1" operator="equal">
      <formula>"CW 3240-R7"</formula>
    </cfRule>
  </conditionalFormatting>
  <conditionalFormatting sqref="D358:D362">
    <cfRule type="cellIs" dxfId="402" priority="499" stopIfTrue="1" operator="equal">
      <formula>"CW 2130-R11"</formula>
    </cfRule>
  </conditionalFormatting>
  <conditionalFormatting sqref="D359:D362">
    <cfRule type="cellIs" dxfId="401" priority="430" stopIfTrue="1" operator="equal">
      <formula>"CW 3240-R7"</formula>
    </cfRule>
    <cfRule type="cellIs" dxfId="400" priority="429" stopIfTrue="1" operator="equal">
      <formula>"CW 3120-R2"</formula>
    </cfRule>
  </conditionalFormatting>
  <conditionalFormatting sqref="D364:D366">
    <cfRule type="cellIs" dxfId="399" priority="426" stopIfTrue="1" operator="equal">
      <formula>"CW 2130-R11"</formula>
    </cfRule>
    <cfRule type="cellIs" dxfId="398" priority="428" stopIfTrue="1" operator="equal">
      <formula>"CW 3240-R7"</formula>
    </cfRule>
    <cfRule type="cellIs" dxfId="397" priority="427" stopIfTrue="1" operator="equal">
      <formula>"CW 3120-R2"</formula>
    </cfRule>
  </conditionalFormatting>
  <conditionalFormatting sqref="D425:D428">
    <cfRule type="cellIs" dxfId="396" priority="425" stopIfTrue="1" operator="equal">
      <formula>"CW 3240-R7"</formula>
    </cfRule>
    <cfRule type="cellIs" dxfId="395" priority="424" stopIfTrue="1" operator="equal">
      <formula>"CW 3120-R2"</formula>
    </cfRule>
    <cfRule type="cellIs" dxfId="394" priority="423" stopIfTrue="1" operator="equal">
      <formula>"CW 2130-R11"</formula>
    </cfRule>
  </conditionalFormatting>
  <conditionalFormatting sqref="D430">
    <cfRule type="cellIs" dxfId="393" priority="421" stopIfTrue="1" operator="equal">
      <formula>"CW 3120-R2"</formula>
    </cfRule>
    <cfRule type="cellIs" dxfId="392" priority="422" stopIfTrue="1" operator="equal">
      <formula>"CW 3240-R7"</formula>
    </cfRule>
    <cfRule type="cellIs" dxfId="391" priority="420" stopIfTrue="1" operator="equal">
      <formula>"CW 2130-R11"</formula>
    </cfRule>
  </conditionalFormatting>
  <conditionalFormatting sqref="D432:D434">
    <cfRule type="cellIs" dxfId="390" priority="418" stopIfTrue="1" operator="equal">
      <formula>"CW 3120-R2"</formula>
    </cfRule>
    <cfRule type="cellIs" dxfId="389" priority="419" stopIfTrue="1" operator="equal">
      <formula>"CW 3240-R7"</formula>
    </cfRule>
  </conditionalFormatting>
  <conditionalFormatting sqref="D433:D434">
    <cfRule type="cellIs" dxfId="388" priority="417" stopIfTrue="1" operator="equal">
      <formula>"CW 2130-R11"</formula>
    </cfRule>
  </conditionalFormatting>
  <conditionalFormatting sqref="D435:D443">
    <cfRule type="cellIs" dxfId="387" priority="415" stopIfTrue="1" operator="equal">
      <formula>"CW 3120-R2"</formula>
    </cfRule>
    <cfRule type="cellIs" dxfId="386" priority="416" stopIfTrue="1" operator="equal">
      <formula>"CW 3240-R7"</formula>
    </cfRule>
  </conditionalFormatting>
  <conditionalFormatting sqref="D442:D443">
    <cfRule type="cellIs" dxfId="385" priority="414" stopIfTrue="1" operator="equal">
      <formula>"CW 2130-R11"</formula>
    </cfRule>
  </conditionalFormatting>
  <conditionalFormatting sqref="D444:D449">
    <cfRule type="cellIs" dxfId="384" priority="193" stopIfTrue="1" operator="equal">
      <formula>"CW 3240-R7"</formula>
    </cfRule>
    <cfRule type="cellIs" dxfId="383" priority="192" stopIfTrue="1" operator="equal">
      <formula>"CW 3120-R2"</formula>
    </cfRule>
  </conditionalFormatting>
  <conditionalFormatting sqref="D450">
    <cfRule type="cellIs" dxfId="382" priority="246" stopIfTrue="1" operator="equal">
      <formula>"CW 3240-R7"</formula>
    </cfRule>
    <cfRule type="cellIs" dxfId="381" priority="245" stopIfTrue="1" operator="equal">
      <formula>"CW 2130-R11"</formula>
    </cfRule>
  </conditionalFormatting>
  <conditionalFormatting sqref="D452">
    <cfRule type="cellIs" dxfId="380" priority="411" stopIfTrue="1" operator="equal">
      <formula>"CW 2130-R11"</formula>
    </cfRule>
  </conditionalFormatting>
  <conditionalFormatting sqref="D452:D456">
    <cfRule type="cellIs" dxfId="379" priority="413" stopIfTrue="1" operator="equal">
      <formula>"CW 3240-R7"</formula>
    </cfRule>
    <cfRule type="cellIs" dxfId="378" priority="412" stopIfTrue="1" operator="equal">
      <formula>"CW 3120-R2"</formula>
    </cfRule>
  </conditionalFormatting>
  <conditionalFormatting sqref="D454:D460">
    <cfRule type="cellIs" dxfId="377" priority="408" stopIfTrue="1" operator="equal">
      <formula>"CW 2130-R11"</formula>
    </cfRule>
  </conditionalFormatting>
  <conditionalFormatting sqref="D457:D460">
    <cfRule type="cellIs" dxfId="376" priority="409" stopIfTrue="1" operator="equal">
      <formula>"CW 3120-R2"</formula>
    </cfRule>
    <cfRule type="cellIs" dxfId="375" priority="410" stopIfTrue="1" operator="equal">
      <formula>"CW 3240-R7"</formula>
    </cfRule>
  </conditionalFormatting>
  <conditionalFormatting sqref="D462:D464">
    <cfRule type="cellIs" dxfId="374" priority="406" stopIfTrue="1" operator="equal">
      <formula>"CW 3120-R2"</formula>
    </cfRule>
    <cfRule type="cellIs" dxfId="373" priority="405" stopIfTrue="1" operator="equal">
      <formula>"CW 2130-R11"</formula>
    </cfRule>
    <cfRule type="cellIs" dxfId="372" priority="407" stopIfTrue="1" operator="equal">
      <formula>"CW 3240-R7"</formula>
    </cfRule>
  </conditionalFormatting>
  <conditionalFormatting sqref="D507">
    <cfRule type="cellIs" dxfId="371" priority="404" stopIfTrue="1" operator="equal">
      <formula>"CW 3240-R7"</formula>
    </cfRule>
    <cfRule type="cellIs" dxfId="370" priority="403" stopIfTrue="1" operator="equal">
      <formula>"CW 3120-R2"</formula>
    </cfRule>
    <cfRule type="cellIs" dxfId="369" priority="402" stopIfTrue="1" operator="equal">
      <formula>"CW 2130-R11"</formula>
    </cfRule>
  </conditionalFormatting>
  <conditionalFormatting sqref="D510:D512">
    <cfRule type="cellIs" dxfId="368" priority="243" stopIfTrue="1" operator="equal">
      <formula>"CW 2130-R11"</formula>
    </cfRule>
  </conditionalFormatting>
  <conditionalFormatting sqref="D512">
    <cfRule type="cellIs" dxfId="367" priority="244" stopIfTrue="1" operator="equal">
      <formula>"CW 3240-R7"</formula>
    </cfRule>
  </conditionalFormatting>
  <conditionalFormatting sqref="D514">
    <cfRule type="cellIs" dxfId="366" priority="401" stopIfTrue="1" operator="equal">
      <formula>"CW 3240-R7"</formula>
    </cfRule>
    <cfRule type="cellIs" dxfId="365" priority="400" stopIfTrue="1" operator="equal">
      <formula>"CW 3120-R2"</formula>
    </cfRule>
  </conditionalFormatting>
  <conditionalFormatting sqref="D514:D518">
    <cfRule type="cellIs" dxfId="364" priority="399" stopIfTrue="1" operator="equal">
      <formula>"CW 2130-R11"</formula>
    </cfRule>
  </conditionalFormatting>
  <conditionalFormatting sqref="D515:D518">
    <cfRule type="cellIs" dxfId="363" priority="398" stopIfTrue="1" operator="equal">
      <formula>"CW 3240-R7"</formula>
    </cfRule>
    <cfRule type="cellIs" dxfId="362" priority="397" stopIfTrue="1" operator="equal">
      <formula>"CW 3120-R2"</formula>
    </cfRule>
  </conditionalFormatting>
  <conditionalFormatting sqref="D520:D522">
    <cfRule type="cellIs" dxfId="361" priority="396" stopIfTrue="1" operator="equal">
      <formula>"CW 3240-R7"</formula>
    </cfRule>
    <cfRule type="cellIs" dxfId="360" priority="395" stopIfTrue="1" operator="equal">
      <formula>"CW 3120-R2"</formula>
    </cfRule>
    <cfRule type="cellIs" dxfId="359" priority="394" stopIfTrue="1" operator="equal">
      <formula>"CW 2130-R11"</formula>
    </cfRule>
  </conditionalFormatting>
  <conditionalFormatting sqref="D566">
    <cfRule type="cellIs" dxfId="358" priority="392" stopIfTrue="1" operator="equal">
      <formula>"CW 3120-R2"</formula>
    </cfRule>
    <cfRule type="cellIs" dxfId="357" priority="393" stopIfTrue="1" operator="equal">
      <formula>"CW 3240-R7"</formula>
    </cfRule>
    <cfRule type="cellIs" dxfId="356" priority="391" stopIfTrue="1" operator="equal">
      <formula>"CW 2130-R11"</formula>
    </cfRule>
  </conditionalFormatting>
  <conditionalFormatting sqref="D568:D571">
    <cfRule type="cellIs" dxfId="355" priority="116" stopIfTrue="1" operator="equal">
      <formula>"CW 3240-R7"</formula>
    </cfRule>
    <cfRule type="cellIs" dxfId="354" priority="115" stopIfTrue="1" operator="equal">
      <formula>"CW 3120-R2"</formula>
    </cfRule>
  </conditionalFormatting>
  <conditionalFormatting sqref="D569">
    <cfRule type="cellIs" dxfId="353" priority="114" stopIfTrue="1" operator="equal">
      <formula>"CW 2130-R11"</formula>
    </cfRule>
  </conditionalFormatting>
  <conditionalFormatting sqref="D572:D574">
    <cfRule type="cellIs" dxfId="352" priority="112" stopIfTrue="1" operator="equal">
      <formula>"CW 3120-R2"</formula>
    </cfRule>
    <cfRule type="cellIs" dxfId="351" priority="113" stopIfTrue="1" operator="equal">
      <formula>"CW 3240-R7"</formula>
    </cfRule>
  </conditionalFormatting>
  <conditionalFormatting sqref="D577:D578">
    <cfRule type="cellIs" dxfId="350" priority="390" stopIfTrue="1" operator="equal">
      <formula>"CW 2130-R11"</formula>
    </cfRule>
  </conditionalFormatting>
  <conditionalFormatting sqref="D579:D582">
    <cfRule type="cellIs" dxfId="349" priority="111" stopIfTrue="1" operator="equal">
      <formula>"CW 3240-R7"</formula>
    </cfRule>
  </conditionalFormatting>
  <conditionalFormatting sqref="D579:D584">
    <cfRule type="cellIs" dxfId="348" priority="109" stopIfTrue="1" operator="equal">
      <formula>"CW 3120-R2"</formula>
    </cfRule>
  </conditionalFormatting>
  <conditionalFormatting sqref="D583:D584">
    <cfRule type="cellIs" dxfId="347" priority="108" stopIfTrue="1" operator="equal">
      <formula>"CW 3240-R7"</formula>
    </cfRule>
  </conditionalFormatting>
  <conditionalFormatting sqref="D585">
    <cfRule type="cellIs" dxfId="346" priority="242" stopIfTrue="1" operator="equal">
      <formula>"CW 3240-R7"</formula>
    </cfRule>
    <cfRule type="cellIs" dxfId="345" priority="241" stopIfTrue="1" operator="equal">
      <formula>"CW 2130-R11"</formula>
    </cfRule>
  </conditionalFormatting>
  <conditionalFormatting sqref="D587">
    <cfRule type="cellIs" dxfId="344" priority="387" stopIfTrue="1" operator="equal">
      <formula>"CW 2130-R11"</formula>
    </cfRule>
  </conditionalFormatting>
  <conditionalFormatting sqref="D587:D591">
    <cfRule type="cellIs" dxfId="343" priority="389" stopIfTrue="1" operator="equal">
      <formula>"CW 3240-R7"</formula>
    </cfRule>
    <cfRule type="cellIs" dxfId="342" priority="388" stopIfTrue="1" operator="equal">
      <formula>"CW 3120-R2"</formula>
    </cfRule>
  </conditionalFormatting>
  <conditionalFormatting sqref="D589:D595">
    <cfRule type="cellIs" dxfId="341" priority="384" stopIfTrue="1" operator="equal">
      <formula>"CW 2130-R11"</formula>
    </cfRule>
  </conditionalFormatting>
  <conditionalFormatting sqref="D592:D595">
    <cfRule type="cellIs" dxfId="340" priority="385" stopIfTrue="1" operator="equal">
      <formula>"CW 3120-R2"</formula>
    </cfRule>
    <cfRule type="cellIs" dxfId="339" priority="386" stopIfTrue="1" operator="equal">
      <formula>"CW 3240-R7"</formula>
    </cfRule>
  </conditionalFormatting>
  <conditionalFormatting sqref="D597:D599">
    <cfRule type="cellIs" dxfId="338" priority="382" stopIfTrue="1" operator="equal">
      <formula>"CW 3120-R2"</formula>
    </cfRule>
    <cfRule type="cellIs" dxfId="337" priority="381" stopIfTrue="1" operator="equal">
      <formula>"CW 2130-R11"</formula>
    </cfRule>
    <cfRule type="cellIs" dxfId="336" priority="383" stopIfTrue="1" operator="equal">
      <formula>"CW 3240-R7"</formula>
    </cfRule>
  </conditionalFormatting>
  <conditionalFormatting sqref="D656">
    <cfRule type="cellIs" dxfId="335" priority="225" stopIfTrue="1" operator="equal">
      <formula>"CW 2130-R11"</formula>
    </cfRule>
  </conditionalFormatting>
  <conditionalFormatting sqref="D656:D658">
    <cfRule type="cellIs" dxfId="334" priority="227" stopIfTrue="1" operator="equal">
      <formula>"CW 3240-R7"</formula>
    </cfRule>
    <cfRule type="cellIs" dxfId="333" priority="226" stopIfTrue="1" operator="equal">
      <formula>"CW 3120-R2"</formula>
    </cfRule>
  </conditionalFormatting>
  <conditionalFormatting sqref="D657:D658">
    <cfRule type="cellIs" dxfId="332" priority="231" stopIfTrue="1" operator="equal">
      <formula>"CW 2130-R11"</formula>
    </cfRule>
  </conditionalFormatting>
  <conditionalFormatting sqref="D660">
    <cfRule type="cellIs" dxfId="331" priority="378" stopIfTrue="1" operator="equal">
      <formula>"CW 2130-R11"</formula>
    </cfRule>
    <cfRule type="cellIs" dxfId="330" priority="380" stopIfTrue="1" operator="equal">
      <formula>"CW 3240-R7"</formula>
    </cfRule>
    <cfRule type="cellIs" dxfId="329" priority="379" stopIfTrue="1" operator="equal">
      <formula>"CW 3120-R2"</formula>
    </cfRule>
  </conditionalFormatting>
  <conditionalFormatting sqref="D662:D670">
    <cfRule type="cellIs" dxfId="328" priority="377" stopIfTrue="1" operator="equal">
      <formula>"CW 3240-R7"</formula>
    </cfRule>
    <cfRule type="cellIs" dxfId="327" priority="376" stopIfTrue="1" operator="equal">
      <formula>"CW 3120-R2"</formula>
    </cfRule>
  </conditionalFormatting>
  <conditionalFormatting sqref="D663:D664">
    <cfRule type="cellIs" dxfId="326" priority="375" stopIfTrue="1" operator="equal">
      <formula>"CW 2130-R11"</formula>
    </cfRule>
  </conditionalFormatting>
  <conditionalFormatting sqref="D669:D670">
    <cfRule type="cellIs" dxfId="325" priority="372" stopIfTrue="1" operator="equal">
      <formula>"CW 2130-R11"</formula>
    </cfRule>
  </conditionalFormatting>
  <conditionalFormatting sqref="D671:D672">
    <cfRule type="cellIs" dxfId="324" priority="188" stopIfTrue="1" operator="equal">
      <formula>"CW 3120-R2"</formula>
    </cfRule>
    <cfRule type="cellIs" dxfId="323" priority="189" stopIfTrue="1" operator="equal">
      <formula>"CW 3240-R7"</formula>
    </cfRule>
  </conditionalFormatting>
  <conditionalFormatting sqref="D674:D675 D678">
    <cfRule type="cellIs" dxfId="322" priority="228" stopIfTrue="1" operator="equal">
      <formula>"CW 2130-R11"</formula>
    </cfRule>
  </conditionalFormatting>
  <conditionalFormatting sqref="D676:D677">
    <cfRule type="cellIs" dxfId="321" priority="187" stopIfTrue="1" operator="equal">
      <formula>"CW 3240-R7"</formula>
    </cfRule>
    <cfRule type="cellIs" dxfId="320" priority="186" stopIfTrue="1" operator="equal">
      <formula>"CW 3120-R2"</formula>
    </cfRule>
  </conditionalFormatting>
  <conditionalFormatting sqref="D678">
    <cfRule type="cellIs" dxfId="319" priority="240" stopIfTrue="1" operator="equal">
      <formula>"CW 3240-R7"</formula>
    </cfRule>
  </conditionalFormatting>
  <conditionalFormatting sqref="D680">
    <cfRule type="cellIs" dxfId="318" priority="369" stopIfTrue="1" operator="equal">
      <formula>"CW 2130-R11"</formula>
    </cfRule>
  </conditionalFormatting>
  <conditionalFormatting sqref="D680:D684">
    <cfRule type="cellIs" dxfId="317" priority="371" stopIfTrue="1" operator="equal">
      <formula>"CW 3240-R7"</formula>
    </cfRule>
    <cfRule type="cellIs" dxfId="316" priority="370" stopIfTrue="1" operator="equal">
      <formula>"CW 3120-R2"</formula>
    </cfRule>
  </conditionalFormatting>
  <conditionalFormatting sqref="D682:D688">
    <cfRule type="cellIs" dxfId="315" priority="366" stopIfTrue="1" operator="equal">
      <formula>"CW 2130-R11"</formula>
    </cfRule>
  </conditionalFormatting>
  <conditionalFormatting sqref="D685:D688">
    <cfRule type="cellIs" dxfId="314" priority="368" stopIfTrue="1" operator="equal">
      <formula>"CW 3240-R7"</formula>
    </cfRule>
    <cfRule type="cellIs" dxfId="313" priority="367" stopIfTrue="1" operator="equal">
      <formula>"CW 3120-R2"</formula>
    </cfRule>
  </conditionalFormatting>
  <conditionalFormatting sqref="D690:D692">
    <cfRule type="cellIs" dxfId="312" priority="365" stopIfTrue="1" operator="equal">
      <formula>"CW 3240-R7"</formula>
    </cfRule>
    <cfRule type="cellIs" dxfId="311" priority="364" stopIfTrue="1" operator="equal">
      <formula>"CW 3120-R2"</formula>
    </cfRule>
    <cfRule type="cellIs" dxfId="310" priority="363" stopIfTrue="1" operator="equal">
      <formula>"CW 2130-R11"</formula>
    </cfRule>
  </conditionalFormatting>
  <conditionalFormatting sqref="D747">
    <cfRule type="cellIs" dxfId="309" priority="362" stopIfTrue="1" operator="equal">
      <formula>"CW 3240-R7"</formula>
    </cfRule>
    <cfRule type="cellIs" dxfId="308" priority="361" stopIfTrue="1" operator="equal">
      <formula>"CW 3120-R2"</formula>
    </cfRule>
    <cfRule type="cellIs" dxfId="307" priority="360" stopIfTrue="1" operator="equal">
      <formula>"CW 2130-R11"</formula>
    </cfRule>
  </conditionalFormatting>
  <conditionalFormatting sqref="D750">
    <cfRule type="cellIs" dxfId="306" priority="359" stopIfTrue="1" operator="equal">
      <formula>"CW 2130-R11"</formula>
    </cfRule>
  </conditionalFormatting>
  <conditionalFormatting sqref="D755:D756">
    <cfRule type="cellIs" dxfId="305" priority="358" stopIfTrue="1" operator="equal">
      <formula>"CW 2130-R11"</formula>
    </cfRule>
  </conditionalFormatting>
  <conditionalFormatting sqref="D757:D758">
    <cfRule type="cellIs" dxfId="304" priority="185" stopIfTrue="1" operator="equal">
      <formula>"CW 3240-R7"</formula>
    </cfRule>
    <cfRule type="cellIs" dxfId="303" priority="184" stopIfTrue="1" operator="equal">
      <formula>"CW 3120-R2"</formula>
    </cfRule>
  </conditionalFormatting>
  <conditionalFormatting sqref="D760">
    <cfRule type="cellIs" dxfId="302" priority="355" stopIfTrue="1" operator="equal">
      <formula>"CW 2130-R11"</formula>
    </cfRule>
  </conditionalFormatting>
  <conditionalFormatting sqref="D760:D764">
    <cfRule type="cellIs" dxfId="301" priority="356" stopIfTrue="1" operator="equal">
      <formula>"CW 3120-R2"</formula>
    </cfRule>
    <cfRule type="cellIs" dxfId="300" priority="357" stopIfTrue="1" operator="equal">
      <formula>"CW 3240-R7"</formula>
    </cfRule>
  </conditionalFormatting>
  <conditionalFormatting sqref="D762:D768">
    <cfRule type="cellIs" dxfId="299" priority="352" stopIfTrue="1" operator="equal">
      <formula>"CW 2130-R11"</formula>
    </cfRule>
  </conditionalFormatting>
  <conditionalFormatting sqref="D765:D768">
    <cfRule type="cellIs" dxfId="298" priority="353" stopIfTrue="1" operator="equal">
      <formula>"CW 3120-R2"</formula>
    </cfRule>
    <cfRule type="cellIs" dxfId="297" priority="354" stopIfTrue="1" operator="equal">
      <formula>"CW 3240-R7"</formula>
    </cfRule>
  </conditionalFormatting>
  <conditionalFormatting sqref="D770:D772">
    <cfRule type="cellIs" dxfId="296" priority="351" stopIfTrue="1" operator="equal">
      <formula>"CW 3240-R7"</formula>
    </cfRule>
    <cfRule type="cellIs" dxfId="295" priority="350" stopIfTrue="1" operator="equal">
      <formula>"CW 3120-R2"</formula>
    </cfRule>
    <cfRule type="cellIs" dxfId="294" priority="349" stopIfTrue="1" operator="equal">
      <formula>"CW 2130-R11"</formula>
    </cfRule>
  </conditionalFormatting>
  <conditionalFormatting sqref="D814">
    <cfRule type="cellIs" dxfId="293" priority="348" stopIfTrue="1" operator="equal">
      <formula>"CW 3240-R7"</formula>
    </cfRule>
    <cfRule type="cellIs" dxfId="292" priority="346" stopIfTrue="1" operator="equal">
      <formula>"CW 2130-R11"</formula>
    </cfRule>
    <cfRule type="cellIs" dxfId="291" priority="347" stopIfTrue="1" operator="equal">
      <formula>"CW 3120-R2"</formula>
    </cfRule>
  </conditionalFormatting>
  <conditionalFormatting sqref="D816:D819">
    <cfRule type="cellIs" dxfId="290" priority="211" stopIfTrue="1" operator="equal">
      <formula>"CW 3120-R2"</formula>
    </cfRule>
    <cfRule type="cellIs" dxfId="289" priority="212" stopIfTrue="1" operator="equal">
      <formula>"CW 3240-R7"</formula>
    </cfRule>
  </conditionalFormatting>
  <conditionalFormatting sqref="D817:D819">
    <cfRule type="cellIs" dxfId="288" priority="210" stopIfTrue="1" operator="equal">
      <formula>"CW 2130-R11"</formula>
    </cfRule>
  </conditionalFormatting>
  <conditionalFormatting sqref="D821">
    <cfRule type="cellIs" dxfId="287" priority="343" stopIfTrue="1" operator="equal">
      <formula>"CW 2130-R11"</formula>
    </cfRule>
  </conditionalFormatting>
  <conditionalFormatting sqref="D821:D825">
    <cfRule type="cellIs" dxfId="286" priority="345" stopIfTrue="1" operator="equal">
      <formula>"CW 3240-R7"</formula>
    </cfRule>
    <cfRule type="cellIs" dxfId="285" priority="344" stopIfTrue="1" operator="equal">
      <formula>"CW 3120-R2"</formula>
    </cfRule>
  </conditionalFormatting>
  <conditionalFormatting sqref="D823:D829">
    <cfRule type="cellIs" dxfId="284" priority="340" stopIfTrue="1" operator="equal">
      <formula>"CW 2130-R11"</formula>
    </cfRule>
  </conditionalFormatting>
  <conditionalFormatting sqref="D826:D829">
    <cfRule type="cellIs" dxfId="283" priority="342" stopIfTrue="1" operator="equal">
      <formula>"CW 3240-R7"</formula>
    </cfRule>
    <cfRule type="cellIs" dxfId="282" priority="341" stopIfTrue="1" operator="equal">
      <formula>"CW 3120-R2"</formula>
    </cfRule>
  </conditionalFormatting>
  <conditionalFormatting sqref="D831:D833">
    <cfRule type="cellIs" dxfId="281" priority="339" stopIfTrue="1" operator="equal">
      <formula>"CW 3240-R7"</formula>
    </cfRule>
    <cfRule type="cellIs" dxfId="280" priority="338" stopIfTrue="1" operator="equal">
      <formula>"CW 3120-R2"</formula>
    </cfRule>
    <cfRule type="cellIs" dxfId="279" priority="337" stopIfTrue="1" operator="equal">
      <formula>"CW 2130-R11"</formula>
    </cfRule>
  </conditionalFormatting>
  <conditionalFormatting sqref="D843:D890">
    <cfRule type="cellIs" dxfId="278" priority="207" stopIfTrue="1" operator="equal">
      <formula>"CW 2130-R11"</formula>
    </cfRule>
    <cfRule type="cellIs" dxfId="277" priority="209" stopIfTrue="1" operator="equal">
      <formula>"CW 3240-R7"</formula>
    </cfRule>
    <cfRule type="cellIs" dxfId="276" priority="208" stopIfTrue="1" operator="equal">
      <formula>"CW 3120-R2"</formula>
    </cfRule>
  </conditionalFormatting>
  <conditionalFormatting sqref="D892">
    <cfRule type="cellIs" dxfId="275" priority="336" stopIfTrue="1" operator="equal">
      <formula>"CW 3240-R7"</formula>
    </cfRule>
    <cfRule type="cellIs" dxfId="274" priority="335" stopIfTrue="1" operator="equal">
      <formula>"CW 3120-R2"</formula>
    </cfRule>
    <cfRule type="cellIs" dxfId="273" priority="334" stopIfTrue="1" operator="equal">
      <formula>"CW 2130-R11"</formula>
    </cfRule>
  </conditionalFormatting>
  <conditionalFormatting sqref="D894:D902">
    <cfRule type="cellIs" dxfId="272" priority="333" stopIfTrue="1" operator="equal">
      <formula>"CW 3240-R7"</formula>
    </cfRule>
    <cfRule type="cellIs" dxfId="271" priority="332" stopIfTrue="1" operator="equal">
      <formula>"CW 3120-R2"</formula>
    </cfRule>
  </conditionalFormatting>
  <conditionalFormatting sqref="D895:D896">
    <cfRule type="cellIs" dxfId="270" priority="331" stopIfTrue="1" operator="equal">
      <formula>"CW 2130-R11"</formula>
    </cfRule>
  </conditionalFormatting>
  <conditionalFormatting sqref="D901:D903">
    <cfRule type="cellIs" dxfId="269" priority="181" stopIfTrue="1" operator="equal">
      <formula>"CW 2130-R11"</formula>
    </cfRule>
  </conditionalFormatting>
  <conditionalFormatting sqref="D903:D905">
    <cfRule type="cellIs" dxfId="268" priority="183" stopIfTrue="1" operator="equal">
      <formula>"CW 3240-R7"</formula>
    </cfRule>
    <cfRule type="cellIs" dxfId="267" priority="182" stopIfTrue="1" operator="equal">
      <formula>"CW 3120-R2"</formula>
    </cfRule>
  </conditionalFormatting>
  <conditionalFormatting sqref="D906:D908">
    <cfRule type="cellIs" dxfId="266" priority="107" stopIfTrue="1" operator="equal">
      <formula>"CW 3240-R7"</formula>
    </cfRule>
  </conditionalFormatting>
  <conditionalFormatting sqref="D906:D910">
    <cfRule type="cellIs" dxfId="265" priority="106" stopIfTrue="1" operator="equal">
      <formula>"CW 3120-R2"</formula>
    </cfRule>
  </conditionalFormatting>
  <conditionalFormatting sqref="D907:D908">
    <cfRule type="cellIs" dxfId="264" priority="105" stopIfTrue="1" operator="equal">
      <formula>"CW 2130-R11"</formula>
    </cfRule>
  </conditionalFormatting>
  <conditionalFormatting sqref="D909:D911">
    <cfRule type="cellIs" dxfId="263" priority="239" stopIfTrue="1" operator="equal">
      <formula>"CW 3240-R7"</formula>
    </cfRule>
  </conditionalFormatting>
  <conditionalFormatting sqref="D911">
    <cfRule type="cellIs" dxfId="262" priority="238" stopIfTrue="1" operator="equal">
      <formula>"CW 2130-R11"</formula>
    </cfRule>
  </conditionalFormatting>
  <conditionalFormatting sqref="D913">
    <cfRule type="cellIs" dxfId="261" priority="328" stopIfTrue="1" operator="equal">
      <formula>"CW 2130-R11"</formula>
    </cfRule>
  </conditionalFormatting>
  <conditionalFormatting sqref="D913:D917">
    <cfRule type="cellIs" dxfId="260" priority="329" stopIfTrue="1" operator="equal">
      <formula>"CW 3120-R2"</formula>
    </cfRule>
    <cfRule type="cellIs" dxfId="259" priority="330" stopIfTrue="1" operator="equal">
      <formula>"CW 3240-R7"</formula>
    </cfRule>
  </conditionalFormatting>
  <conditionalFormatting sqref="D915:D921">
    <cfRule type="cellIs" dxfId="258" priority="325" stopIfTrue="1" operator="equal">
      <formula>"CW 2130-R11"</formula>
    </cfRule>
  </conditionalFormatting>
  <conditionalFormatting sqref="D918:D921">
    <cfRule type="cellIs" dxfId="257" priority="326" stopIfTrue="1" operator="equal">
      <formula>"CW 3120-R2"</formula>
    </cfRule>
    <cfRule type="cellIs" dxfId="256" priority="327" stopIfTrue="1" operator="equal">
      <formula>"CW 3240-R7"</formula>
    </cfRule>
  </conditionalFormatting>
  <conditionalFormatting sqref="D923:D925">
    <cfRule type="cellIs" dxfId="255" priority="322" stopIfTrue="1" operator="equal">
      <formula>"CW 2130-R11"</formula>
    </cfRule>
    <cfRule type="cellIs" dxfId="254" priority="323" stopIfTrue="1" operator="equal">
      <formula>"CW 3120-R2"</formula>
    </cfRule>
    <cfRule type="cellIs" dxfId="253" priority="324" stopIfTrue="1" operator="equal">
      <formula>"CW 3240-R7"</formula>
    </cfRule>
  </conditionalFormatting>
  <conditionalFormatting sqref="D935:D980">
    <cfRule type="cellIs" dxfId="252" priority="197" stopIfTrue="1" operator="equal">
      <formula>"CW 3240-R7"</formula>
    </cfRule>
    <cfRule type="cellIs" dxfId="251" priority="195" stopIfTrue="1" operator="equal">
      <formula>"CW 2130-R11"</formula>
    </cfRule>
    <cfRule type="cellIs" dxfId="250" priority="196" stopIfTrue="1" operator="equal">
      <formula>"CW 3120-R2"</formula>
    </cfRule>
  </conditionalFormatting>
  <conditionalFormatting sqref="D982">
    <cfRule type="cellIs" dxfId="249" priority="321" stopIfTrue="1" operator="equal">
      <formula>"CW 3240-R7"</formula>
    </cfRule>
    <cfRule type="cellIs" dxfId="248" priority="319" stopIfTrue="1" operator="equal">
      <formula>"CW 2130-R11"</formula>
    </cfRule>
    <cfRule type="cellIs" dxfId="247" priority="320" stopIfTrue="1" operator="equal">
      <formula>"CW 3120-R2"</formula>
    </cfRule>
  </conditionalFormatting>
  <conditionalFormatting sqref="D985 D53:D54">
    <cfRule type="cellIs" dxfId="246" priority="498" stopIfTrue="1" operator="equal">
      <formula>"CW 2130-R11"</formula>
    </cfRule>
  </conditionalFormatting>
  <conditionalFormatting sqref="D990:D994">
    <cfRule type="cellIs" dxfId="245" priority="194" stopIfTrue="1" operator="equal">
      <formula>"CW 2130-R11"</formula>
    </cfRule>
  </conditionalFormatting>
  <conditionalFormatting sqref="D995:D1002">
    <cfRule type="cellIs" dxfId="244" priority="237" stopIfTrue="1" operator="equal">
      <formula>"CW 3240-R7"</formula>
    </cfRule>
  </conditionalFormatting>
  <conditionalFormatting sqref="D1002">
    <cfRule type="cellIs" dxfId="243" priority="236" stopIfTrue="1" operator="equal">
      <formula>"CW 2130-R11"</formula>
    </cfRule>
  </conditionalFormatting>
  <conditionalFormatting sqref="D1004">
    <cfRule type="cellIs" dxfId="242" priority="316" stopIfTrue="1" operator="equal">
      <formula>"CW 2130-R11"</formula>
    </cfRule>
  </conditionalFormatting>
  <conditionalFormatting sqref="D1004:D1008">
    <cfRule type="cellIs" dxfId="241" priority="318" stopIfTrue="1" operator="equal">
      <formula>"CW 3240-R7"</formula>
    </cfRule>
    <cfRule type="cellIs" dxfId="240" priority="317" stopIfTrue="1" operator="equal">
      <formula>"CW 3120-R2"</formula>
    </cfRule>
  </conditionalFormatting>
  <conditionalFormatting sqref="D1006:D1012">
    <cfRule type="cellIs" dxfId="239" priority="313" stopIfTrue="1" operator="equal">
      <formula>"CW 2130-R11"</formula>
    </cfRule>
  </conditionalFormatting>
  <conditionalFormatting sqref="D1009:D1012">
    <cfRule type="cellIs" dxfId="238" priority="315" stopIfTrue="1" operator="equal">
      <formula>"CW 3240-R7"</formula>
    </cfRule>
    <cfRule type="cellIs" dxfId="237" priority="314" stopIfTrue="1" operator="equal">
      <formula>"CW 3120-R2"</formula>
    </cfRule>
  </conditionalFormatting>
  <conditionalFormatting sqref="D1014:D1016">
    <cfRule type="cellIs" dxfId="236" priority="312" stopIfTrue="1" operator="equal">
      <formula>"CW 3240-R7"</formula>
    </cfRule>
    <cfRule type="cellIs" dxfId="235" priority="311" stopIfTrue="1" operator="equal">
      <formula>"CW 3120-R2"</formula>
    </cfRule>
    <cfRule type="cellIs" dxfId="234" priority="310" stopIfTrue="1" operator="equal">
      <formula>"CW 2130-R11"</formula>
    </cfRule>
  </conditionalFormatting>
  <conditionalFormatting sqref="D1050:D1053">
    <cfRule type="cellIs" dxfId="233" priority="309" stopIfTrue="1" operator="equal">
      <formula>"CW 3240-R7"</formula>
    </cfRule>
    <cfRule type="cellIs" dxfId="232" priority="308" stopIfTrue="1" operator="equal">
      <formula>"CW 3120-R2"</formula>
    </cfRule>
    <cfRule type="cellIs" dxfId="231" priority="307" stopIfTrue="1" operator="equal">
      <formula>"CW 2130-R11"</formula>
    </cfRule>
  </conditionalFormatting>
  <conditionalFormatting sqref="D1055:D1057">
    <cfRule type="cellIs" dxfId="230" priority="104" stopIfTrue="1" operator="equal">
      <formula>"CW 3240-R7"</formula>
    </cfRule>
    <cfRule type="cellIs" dxfId="229" priority="103" stopIfTrue="1" operator="equal">
      <formula>"CW 3120-R2"</formula>
    </cfRule>
  </conditionalFormatting>
  <conditionalFormatting sqref="D1058:D1061 D1064">
    <cfRule type="cellIs" dxfId="228" priority="224" stopIfTrue="1" operator="equal">
      <formula>"CW 3240-R7"</formula>
    </cfRule>
  </conditionalFormatting>
  <conditionalFormatting sqref="D1058:D1061">
    <cfRule type="cellIs" dxfId="227" priority="223" stopIfTrue="1" operator="equal">
      <formula>"CW 3120-R2"</formula>
    </cfRule>
  </conditionalFormatting>
  <conditionalFormatting sqref="D1059:D1061 D1064">
    <cfRule type="cellIs" dxfId="226" priority="222" stopIfTrue="1" operator="equal">
      <formula>"CW 2130-R11"</formula>
    </cfRule>
  </conditionalFormatting>
  <conditionalFormatting sqref="D1062:D1063">
    <cfRule type="cellIs" dxfId="225" priority="102" stopIfTrue="1" operator="equal">
      <formula>"CW 3240-R7"</formula>
    </cfRule>
    <cfRule type="cellIs" dxfId="224" priority="101" stopIfTrue="1" operator="equal">
      <formula>"CW 3120-R2"</formula>
    </cfRule>
  </conditionalFormatting>
  <conditionalFormatting sqref="D1066">
    <cfRule type="cellIs" dxfId="223" priority="304" stopIfTrue="1" operator="equal">
      <formula>"CW 2130-R11"</formula>
    </cfRule>
  </conditionalFormatting>
  <conditionalFormatting sqref="D1066:D1070">
    <cfRule type="cellIs" dxfId="222" priority="305" stopIfTrue="1" operator="equal">
      <formula>"CW 3120-R2"</formula>
    </cfRule>
    <cfRule type="cellIs" dxfId="221" priority="306" stopIfTrue="1" operator="equal">
      <formula>"CW 3240-R7"</formula>
    </cfRule>
  </conditionalFormatting>
  <conditionalFormatting sqref="D1068:D1070">
    <cfRule type="cellIs" dxfId="220" priority="303" stopIfTrue="1" operator="equal">
      <formula>"CW 2130-R11"</formula>
    </cfRule>
  </conditionalFormatting>
  <conditionalFormatting sqref="D1072:D1074">
    <cfRule type="cellIs" dxfId="219" priority="300" stopIfTrue="1" operator="equal">
      <formula>"CW 2130-R11"</formula>
    </cfRule>
    <cfRule type="cellIs" dxfId="218" priority="301" stopIfTrue="1" operator="equal">
      <formula>"CW 3120-R2"</formula>
    </cfRule>
    <cfRule type="cellIs" dxfId="217" priority="302" stopIfTrue="1" operator="equal">
      <formula>"CW 3240-R7"</formula>
    </cfRule>
  </conditionalFormatting>
  <conditionalFormatting sqref="D1096:D1099">
    <cfRule type="cellIs" dxfId="216" priority="298" stopIfTrue="1" operator="equal">
      <formula>"CW 3120-R2"</formula>
    </cfRule>
    <cfRule type="cellIs" dxfId="215" priority="299" stopIfTrue="1" operator="equal">
      <formula>"CW 3240-R7"</formula>
    </cfRule>
    <cfRule type="cellIs" dxfId="214" priority="297" stopIfTrue="1" operator="equal">
      <formula>"CW 2130-R11"</formula>
    </cfRule>
  </conditionalFormatting>
  <conditionalFormatting sqref="D1101:D1104">
    <cfRule type="cellIs" dxfId="213" priority="220" stopIfTrue="1" operator="equal">
      <formula>"CW 3120-R2"</formula>
    </cfRule>
  </conditionalFormatting>
  <conditionalFormatting sqref="D1101:D1105">
    <cfRule type="cellIs" dxfId="212" priority="221" stopIfTrue="1" operator="equal">
      <formula>"CW 3240-R7"</formula>
    </cfRule>
  </conditionalFormatting>
  <conditionalFormatting sqref="D1102:D1105">
    <cfRule type="cellIs" dxfId="211" priority="219" stopIfTrue="1" operator="equal">
      <formula>"CW 2130-R11"</formula>
    </cfRule>
  </conditionalFormatting>
  <conditionalFormatting sqref="D1107">
    <cfRule type="cellIs" dxfId="210" priority="294" stopIfTrue="1" operator="equal">
      <formula>"CW 2130-R11"</formula>
    </cfRule>
  </conditionalFormatting>
  <conditionalFormatting sqref="D1107:D1111">
    <cfRule type="cellIs" dxfId="209" priority="296" stopIfTrue="1" operator="equal">
      <formula>"CW 3240-R7"</formula>
    </cfRule>
    <cfRule type="cellIs" dxfId="208" priority="295" stopIfTrue="1" operator="equal">
      <formula>"CW 3120-R2"</formula>
    </cfRule>
  </conditionalFormatting>
  <conditionalFormatting sqref="D1109:D1111">
    <cfRule type="cellIs" dxfId="207" priority="293" stopIfTrue="1" operator="equal">
      <formula>"CW 2130-R11"</formula>
    </cfRule>
  </conditionalFormatting>
  <conditionalFormatting sqref="D1113:D1115">
    <cfRule type="cellIs" dxfId="206" priority="292" stopIfTrue="1" operator="equal">
      <formula>"CW 3240-R7"</formula>
    </cfRule>
    <cfRule type="cellIs" dxfId="205" priority="290" stopIfTrue="1" operator="equal">
      <formula>"CW 2130-R11"</formula>
    </cfRule>
    <cfRule type="cellIs" dxfId="204" priority="291" stopIfTrue="1" operator="equal">
      <formula>"CW 3120-R2"</formula>
    </cfRule>
  </conditionalFormatting>
  <conditionalFormatting sqref="D1145:D1147">
    <cfRule type="cellIs" dxfId="203" priority="217" stopIfTrue="1" operator="equal">
      <formula>"CW 3120-R2"</formula>
    </cfRule>
  </conditionalFormatting>
  <conditionalFormatting sqref="D1145:D1148">
    <cfRule type="cellIs" dxfId="202" priority="218" stopIfTrue="1" operator="equal">
      <formula>"CW 3240-R7"</formula>
    </cfRule>
  </conditionalFormatting>
  <conditionalFormatting sqref="D1146:D1148">
    <cfRule type="cellIs" dxfId="201" priority="216" stopIfTrue="1" operator="equal">
      <formula>"CW 2130-R11"</formula>
    </cfRule>
  </conditionalFormatting>
  <conditionalFormatting sqref="D1150">
    <cfRule type="cellIs" dxfId="200" priority="287" stopIfTrue="1" operator="equal">
      <formula>"CW 2130-R11"</formula>
    </cfRule>
  </conditionalFormatting>
  <conditionalFormatting sqref="D1150:D1154">
    <cfRule type="cellIs" dxfId="199" priority="288" stopIfTrue="1" operator="equal">
      <formula>"CW 3120-R2"</formula>
    </cfRule>
    <cfRule type="cellIs" dxfId="198" priority="289" stopIfTrue="1" operator="equal">
      <formula>"CW 3240-R7"</formula>
    </cfRule>
  </conditionalFormatting>
  <conditionalFormatting sqref="D1152:D1154">
    <cfRule type="cellIs" dxfId="197" priority="286" stopIfTrue="1" operator="equal">
      <formula>"CW 2130-R11"</formula>
    </cfRule>
  </conditionalFormatting>
  <conditionalFormatting sqref="D1197">
    <cfRule type="cellIs" dxfId="196" priority="283" stopIfTrue="1" operator="equal">
      <formula>"CW 2130-R11"</formula>
    </cfRule>
    <cfRule type="cellIs" dxfId="195" priority="284" stopIfTrue="1" operator="equal">
      <formula>"CW 3120-R2"</formula>
    </cfRule>
    <cfRule type="cellIs" dxfId="194" priority="285" stopIfTrue="1" operator="equal">
      <formula>"CW 3240-R7"</formula>
    </cfRule>
  </conditionalFormatting>
  <conditionalFormatting sqref="D1199:D1201">
    <cfRule type="cellIs" dxfId="193" priority="282" stopIfTrue="1" operator="equal">
      <formula>"CW 3240-R7"</formula>
    </cfRule>
    <cfRule type="cellIs" dxfId="192" priority="280" stopIfTrue="1" operator="equal">
      <formula>"CW 2130-R11"</formula>
    </cfRule>
    <cfRule type="cellIs" dxfId="191" priority="281" stopIfTrue="1" operator="equal">
      <formula>"CW 3120-R2"</formula>
    </cfRule>
  </conditionalFormatting>
  <conditionalFormatting sqref="D1247">
    <cfRule type="cellIs" dxfId="190" priority="277" stopIfTrue="1" operator="equal">
      <formula>"CW 2130-R11"</formula>
    </cfRule>
    <cfRule type="cellIs" dxfId="189" priority="278" stopIfTrue="1" operator="equal">
      <formula>"CW 3120-R2"</formula>
    </cfRule>
    <cfRule type="cellIs" dxfId="188" priority="279" stopIfTrue="1" operator="equal">
      <formula>"CW 3240-R7"</formula>
    </cfRule>
  </conditionalFormatting>
  <conditionalFormatting sqref="D1249">
    <cfRule type="cellIs" dxfId="187" priority="235" stopIfTrue="1" operator="equal">
      <formula>"CW 3240-R7"</formula>
    </cfRule>
    <cfRule type="cellIs" dxfId="186" priority="234" stopIfTrue="1" operator="equal">
      <formula>"CW 2130-R11"</formula>
    </cfRule>
  </conditionalFormatting>
  <conditionalFormatting sqref="D1251">
    <cfRule type="cellIs" dxfId="185" priority="274" stopIfTrue="1" operator="equal">
      <formula>"CW 2130-R11"</formula>
    </cfRule>
  </conditionalFormatting>
  <conditionalFormatting sqref="D1251:D1255">
    <cfRule type="cellIs" dxfId="184" priority="276" stopIfTrue="1" operator="equal">
      <formula>"CW 3240-R7"</formula>
    </cfRule>
    <cfRule type="cellIs" dxfId="183" priority="275" stopIfTrue="1" operator="equal">
      <formula>"CW 3120-R2"</formula>
    </cfRule>
  </conditionalFormatting>
  <conditionalFormatting sqref="D1253:D1255">
    <cfRule type="cellIs" dxfId="182" priority="273" stopIfTrue="1" operator="equal">
      <formula>"CW 2130-R11"</formula>
    </cfRule>
  </conditionalFormatting>
  <conditionalFormatting sqref="D1257:D1259">
    <cfRule type="cellIs" dxfId="181" priority="271" stopIfTrue="1" operator="equal">
      <formula>"CW 3120-R2"</formula>
    </cfRule>
    <cfRule type="cellIs" dxfId="180" priority="272" stopIfTrue="1" operator="equal">
      <formula>"CW 3240-R7"</formula>
    </cfRule>
    <cfRule type="cellIs" dxfId="179" priority="270" stopIfTrue="1" operator="equal">
      <formula>"CW 2130-R11"</formula>
    </cfRule>
  </conditionalFormatting>
  <conditionalFormatting sqref="D1293:D1296">
    <cfRule type="cellIs" dxfId="178" priority="267" stopIfTrue="1" operator="equal">
      <formula>"CW 2130-R11"</formula>
    </cfRule>
    <cfRule type="cellIs" dxfId="177" priority="268" stopIfTrue="1" operator="equal">
      <formula>"CW 3120-R2"</formula>
    </cfRule>
    <cfRule type="cellIs" dxfId="176" priority="269" stopIfTrue="1" operator="equal">
      <formula>"CW 3240-R7"</formula>
    </cfRule>
  </conditionalFormatting>
  <conditionalFormatting sqref="D1298:D1300">
    <cfRule type="cellIs" dxfId="175" priority="214" stopIfTrue="1" operator="equal">
      <formula>"CW 3120-R2"</formula>
    </cfRule>
  </conditionalFormatting>
  <conditionalFormatting sqref="D1298:D1301">
    <cfRule type="cellIs" dxfId="174" priority="215" stopIfTrue="1" operator="equal">
      <formula>"CW 3240-R7"</formula>
    </cfRule>
  </conditionalFormatting>
  <conditionalFormatting sqref="D1299:D1301">
    <cfRule type="cellIs" dxfId="173" priority="213" stopIfTrue="1" operator="equal">
      <formula>"CW 2130-R11"</formula>
    </cfRule>
  </conditionalFormatting>
  <conditionalFormatting sqref="D1303">
    <cfRule type="cellIs" dxfId="172" priority="264" stopIfTrue="1" operator="equal">
      <formula>"CW 2130-R11"</formula>
    </cfRule>
  </conditionalFormatting>
  <conditionalFormatting sqref="D1303:D1307">
    <cfRule type="cellIs" dxfId="171" priority="266" stopIfTrue="1" operator="equal">
      <formula>"CW 3240-R7"</formula>
    </cfRule>
    <cfRule type="cellIs" dxfId="170" priority="265" stopIfTrue="1" operator="equal">
      <formula>"CW 3120-R2"</formula>
    </cfRule>
  </conditionalFormatting>
  <conditionalFormatting sqref="D1305:D1307">
    <cfRule type="cellIs" dxfId="169" priority="263" stopIfTrue="1" operator="equal">
      <formula>"CW 2130-R11"</formula>
    </cfRule>
  </conditionalFormatting>
  <conditionalFormatting sqref="D1309:D1311">
    <cfRule type="cellIs" dxfId="168" priority="260" stopIfTrue="1" operator="equal">
      <formula>"CW 2130-R11"</formula>
    </cfRule>
    <cfRule type="cellIs" dxfId="167" priority="262" stopIfTrue="1" operator="equal">
      <formula>"CW 3240-R7"</formula>
    </cfRule>
    <cfRule type="cellIs" dxfId="166" priority="261" stopIfTrue="1" operator="equal">
      <formula>"CW 3120-R2"</formula>
    </cfRule>
  </conditionalFormatting>
  <conditionalFormatting sqref="D1354">
    <cfRule type="cellIs" dxfId="165" priority="257" stopIfTrue="1" operator="equal">
      <formula>"CW 2130-R11"</formula>
    </cfRule>
    <cfRule type="cellIs" dxfId="164" priority="258" stopIfTrue="1" operator="equal">
      <formula>"CW 3120-R2"</formula>
    </cfRule>
    <cfRule type="cellIs" dxfId="163" priority="259" stopIfTrue="1" operator="equal">
      <formula>"CW 3240-R7"</formula>
    </cfRule>
  </conditionalFormatting>
  <conditionalFormatting sqref="D1356:D1358">
    <cfRule type="cellIs" dxfId="162" priority="256" stopIfTrue="1" operator="equal">
      <formula>"CW 2130-R11"</formula>
    </cfRule>
  </conditionalFormatting>
  <conditionalFormatting sqref="D1360:D1362">
    <cfRule type="cellIs" dxfId="161" priority="255" stopIfTrue="1" operator="equal">
      <formula>"CW 3240-R7"</formula>
    </cfRule>
    <cfRule type="cellIs" dxfId="160" priority="254" stopIfTrue="1" operator="equal">
      <formula>"CW 3120-R2"</formula>
    </cfRule>
    <cfRule type="cellIs" dxfId="159" priority="253" stopIfTrue="1" operator="equal">
      <formula>"CW 2130-R11"</formula>
    </cfRule>
  </conditionalFormatting>
  <conditionalFormatting sqref="D1368 D1422 D1424:D1428 D1435 D1437:D1441 D1520 D1522:D1526 D1549:D1550 D1572:D1573 D1370:D1376">
    <cfRule type="cellIs" dxfId="158" priority="100" stopIfTrue="1" operator="equal">
      <formula>"CW 3240-R7"</formula>
    </cfRule>
  </conditionalFormatting>
  <conditionalFormatting sqref="D1368 D1422 D1424:D1428 D1435 D1437:D1441 D1520 D1522:D1526 D1549:D1550 D1572:D1573">
    <cfRule type="cellIs" dxfId="157" priority="99" stopIfTrue="1" operator="equal">
      <formula>"CW 3120-R2"</formula>
    </cfRule>
    <cfRule type="cellIs" dxfId="156" priority="98" stopIfTrue="1" operator="equal">
      <formula>"CW 2130-R11"</formula>
    </cfRule>
  </conditionalFormatting>
  <conditionalFormatting sqref="D1370:D1376">
    <cfRule type="cellIs" dxfId="155" priority="66" stopIfTrue="1" operator="equal">
      <formula>"CW 3120-R2"</formula>
    </cfRule>
    <cfRule type="cellIs" dxfId="154" priority="65" stopIfTrue="1" operator="equal">
      <formula>"CW 2130-R11"</formula>
    </cfRule>
  </conditionalFormatting>
  <conditionalFormatting sqref="D1378:D1380">
    <cfRule type="cellIs" dxfId="153" priority="91" stopIfTrue="1" operator="equal">
      <formula>"CW 3120-R2"</formula>
    </cfRule>
    <cfRule type="cellIs" dxfId="152" priority="92" stopIfTrue="1" operator="equal">
      <formula>"CW 3240-R7"</formula>
    </cfRule>
  </conditionalFormatting>
  <conditionalFormatting sqref="D1379:D1380">
    <cfRule type="cellIs" dxfId="151" priority="87" stopIfTrue="1" operator="equal">
      <formula>"CW 2130-R11"</formula>
    </cfRule>
  </conditionalFormatting>
  <conditionalFormatting sqref="D1382">
    <cfRule type="cellIs" dxfId="150" priority="90" stopIfTrue="1" operator="equal">
      <formula>"CW 3240-R7"</formula>
    </cfRule>
    <cfRule type="cellIs" dxfId="149" priority="89" stopIfTrue="1" operator="equal">
      <formula>"CW 3120-R2"</formula>
    </cfRule>
    <cfRule type="cellIs" dxfId="148" priority="88" stopIfTrue="1" operator="equal">
      <formula>"CW 2130-R11"</formula>
    </cfRule>
  </conditionalFormatting>
  <conditionalFormatting sqref="D1384:D1386">
    <cfRule type="cellIs" dxfId="147" priority="95" stopIfTrue="1" operator="equal">
      <formula>"CW 3240-R7"</formula>
    </cfRule>
    <cfRule type="cellIs" dxfId="146" priority="94" stopIfTrue="1" operator="equal">
      <formula>"CW 3120-R2"</formula>
    </cfRule>
    <cfRule type="cellIs" dxfId="145" priority="93" stopIfTrue="1" operator="equal">
      <formula>"CW 2130-R11"</formula>
    </cfRule>
  </conditionalFormatting>
  <conditionalFormatting sqref="D1389 D1391:D1403">
    <cfRule type="cellIs" dxfId="144" priority="47" stopIfTrue="1" operator="equal">
      <formula>"CW 2130-R11"</formula>
    </cfRule>
    <cfRule type="cellIs" dxfId="143" priority="48" stopIfTrue="1" operator="equal">
      <formula>"CW 3120-R2"</formula>
    </cfRule>
    <cfRule type="cellIs" dxfId="142" priority="49" stopIfTrue="1" operator="equal">
      <formula>"CW 3240-R7"</formula>
    </cfRule>
  </conditionalFormatting>
  <conditionalFormatting sqref="D1405:D1407">
    <cfRule type="cellIs" dxfId="141" priority="36" stopIfTrue="1" operator="equal">
      <formula>"CW 3120-R2"</formula>
    </cfRule>
    <cfRule type="cellIs" dxfId="140" priority="37" stopIfTrue="1" operator="equal">
      <formula>"CW 3240-R7"</formula>
    </cfRule>
  </conditionalFormatting>
  <conditionalFormatting sqref="D1408:D1410">
    <cfRule type="cellIs" dxfId="139" priority="42" stopIfTrue="1" operator="equal">
      <formula>"CW 3120-R2"</formula>
    </cfRule>
    <cfRule type="cellIs" dxfId="138" priority="43" stopIfTrue="1" operator="equal">
      <formula>"CW 3240-R7"</formula>
    </cfRule>
  </conditionalFormatting>
  <conditionalFormatting sqref="D1409:D1410">
    <cfRule type="cellIs" dxfId="137" priority="38" stopIfTrue="1" operator="equal">
      <formula>"CW 2130-R11"</formula>
    </cfRule>
  </conditionalFormatting>
  <conditionalFormatting sqref="D1411:D1412">
    <cfRule type="cellIs" dxfId="136" priority="35" stopIfTrue="1" operator="equal">
      <formula>"CW 3240-R7"</formula>
    </cfRule>
    <cfRule type="cellIs" dxfId="135" priority="34" stopIfTrue="1" operator="equal">
      <formula>"CW 3120-R2"</formula>
    </cfRule>
  </conditionalFormatting>
  <conditionalFormatting sqref="D1413">
    <cfRule type="cellIs" dxfId="134" priority="32" stopIfTrue="1" operator="equal">
      <formula>"CW 2130-R11"</formula>
    </cfRule>
    <cfRule type="cellIs" dxfId="133" priority="33" stopIfTrue="1" operator="equal">
      <formula>"CW 3240-R7"</formula>
    </cfRule>
  </conditionalFormatting>
  <conditionalFormatting sqref="D1415">
    <cfRule type="cellIs" dxfId="132" priority="40" stopIfTrue="1" operator="equal">
      <formula>"CW 3120-R2"</formula>
    </cfRule>
    <cfRule type="cellIs" dxfId="131" priority="41" stopIfTrue="1" operator="equal">
      <formula>"CW 3240-R7"</formula>
    </cfRule>
    <cfRule type="cellIs" dxfId="130" priority="39" stopIfTrue="1" operator="equal">
      <formula>"CW 2130-R11"</formula>
    </cfRule>
  </conditionalFormatting>
  <conditionalFormatting sqref="D1417:D1419">
    <cfRule type="cellIs" dxfId="129" priority="46" stopIfTrue="1" operator="equal">
      <formula>"CW 3240-R7"</formula>
    </cfRule>
    <cfRule type="cellIs" dxfId="128" priority="45" stopIfTrue="1" operator="equal">
      <formula>"CW 3120-R2"</formula>
    </cfRule>
    <cfRule type="cellIs" dxfId="127" priority="44" stopIfTrue="1" operator="equal">
      <formula>"CW 2130-R11"</formula>
    </cfRule>
  </conditionalFormatting>
  <conditionalFormatting sqref="D1430:D1432">
    <cfRule type="cellIs" dxfId="126" priority="85" stopIfTrue="1" operator="equal">
      <formula>"CW 3120-R2"</formula>
    </cfRule>
    <cfRule type="cellIs" dxfId="125" priority="84" stopIfTrue="1" operator="equal">
      <formula>"CW 2130-R11"</formula>
    </cfRule>
    <cfRule type="cellIs" dxfId="124" priority="86" stopIfTrue="1" operator="equal">
      <formula>"CW 3240-R7"</formula>
    </cfRule>
  </conditionalFormatting>
  <conditionalFormatting sqref="D1443:D1445">
    <cfRule type="cellIs" dxfId="123" priority="81" stopIfTrue="1" operator="equal">
      <formula>"CW 2130-R11"</formula>
    </cfRule>
    <cfRule type="cellIs" dxfId="122" priority="82" stopIfTrue="1" operator="equal">
      <formula>"CW 3120-R2"</formula>
    </cfRule>
    <cfRule type="cellIs" dxfId="121" priority="83" stopIfTrue="1" operator="equal">
      <formula>"CW 3240-R7"</formula>
    </cfRule>
  </conditionalFormatting>
  <conditionalFormatting sqref="D1448:D1451">
    <cfRule type="cellIs" dxfId="120" priority="78" stopIfTrue="1" operator="equal">
      <formula>"CW 2130-R11"</formula>
    </cfRule>
    <cfRule type="cellIs" dxfId="119" priority="79" stopIfTrue="1" operator="equal">
      <formula>"CW 3120-R2"</formula>
    </cfRule>
    <cfRule type="cellIs" dxfId="118" priority="80" stopIfTrue="1" operator="equal">
      <formula>"CW 3240-R7"</formula>
    </cfRule>
  </conditionalFormatting>
  <conditionalFormatting sqref="D1453:D1478">
    <cfRule type="cellIs" dxfId="117" priority="68" stopIfTrue="1" operator="equal">
      <formula>"CW 3120-R2"</formula>
    </cfRule>
    <cfRule type="cellIs" dxfId="116" priority="69" stopIfTrue="1" operator="equal">
      <formula>"CW 3240-R7"</formula>
    </cfRule>
    <cfRule type="cellIs" dxfId="115" priority="67" stopIfTrue="1" operator="equal">
      <formula>"CW 2130-R11"</formula>
    </cfRule>
  </conditionalFormatting>
  <conditionalFormatting sqref="D1480">
    <cfRule type="cellIs" dxfId="114" priority="70" stopIfTrue="1" operator="equal">
      <formula>"CW 2130-R11"</formula>
    </cfRule>
    <cfRule type="cellIs" dxfId="113" priority="71" stopIfTrue="1" operator="equal">
      <formula>"CW 3120-R2"</formula>
    </cfRule>
    <cfRule type="cellIs" dxfId="112" priority="72" stopIfTrue="1" operator="equal">
      <formula>"CW 3240-R7"</formula>
    </cfRule>
  </conditionalFormatting>
  <conditionalFormatting sqref="D1482:D1484">
    <cfRule type="cellIs" dxfId="111" priority="96" stopIfTrue="1" operator="equal">
      <formula>"CW 2130-R11"</formula>
    </cfRule>
    <cfRule type="cellIs" dxfId="110" priority="74" stopIfTrue="1" operator="equal">
      <formula>"CW 3240-R7"</formula>
    </cfRule>
    <cfRule type="cellIs" dxfId="109" priority="73" stopIfTrue="1" operator="equal">
      <formula>"CW 3120-R2"</formula>
    </cfRule>
  </conditionalFormatting>
  <conditionalFormatting sqref="D1486:D1488">
    <cfRule type="cellIs" dxfId="108" priority="77" stopIfTrue="1" operator="equal">
      <formula>"CW 3240-R7"</formula>
    </cfRule>
    <cfRule type="cellIs" dxfId="107" priority="76" stopIfTrue="1" operator="equal">
      <formula>"CW 3120-R2"</formula>
    </cfRule>
    <cfRule type="cellIs" dxfId="106" priority="75" stopIfTrue="1" operator="equal">
      <formula>"CW 2130-R11"</formula>
    </cfRule>
  </conditionalFormatting>
  <conditionalFormatting sqref="D1491">
    <cfRule type="cellIs" dxfId="105" priority="59" stopIfTrue="1" operator="equal">
      <formula>"CW 2130-R11"</formula>
    </cfRule>
    <cfRule type="cellIs" dxfId="104" priority="60" stopIfTrue="1" operator="equal">
      <formula>"CW 3120-R2"</formula>
    </cfRule>
    <cfRule type="cellIs" dxfId="103" priority="61" stopIfTrue="1" operator="equal">
      <formula>"CW 3240-R7"</formula>
    </cfRule>
  </conditionalFormatting>
  <conditionalFormatting sqref="D1493:D1505">
    <cfRule type="cellIs" dxfId="102" priority="55" stopIfTrue="1" operator="equal">
      <formula>"CW 3240-R7"</formula>
    </cfRule>
    <cfRule type="cellIs" dxfId="101" priority="53" stopIfTrue="1" operator="equal">
      <formula>"CW 2130-R11"</formula>
    </cfRule>
    <cfRule type="cellIs" dxfId="100" priority="54" stopIfTrue="1" operator="equal">
      <formula>"CW 3120-R2"</formula>
    </cfRule>
  </conditionalFormatting>
  <conditionalFormatting sqref="D1507:D1513">
    <cfRule type="cellIs" dxfId="99" priority="52" stopIfTrue="1" operator="equal">
      <formula>"CW 3240-R7"</formula>
    </cfRule>
    <cfRule type="cellIs" dxfId="98" priority="51" stopIfTrue="1" operator="equal">
      <formula>"CW 3120-R2"</formula>
    </cfRule>
  </conditionalFormatting>
  <conditionalFormatting sqref="D1508">
    <cfRule type="cellIs" dxfId="97" priority="50" stopIfTrue="1" operator="equal">
      <formula>"CW 2130-R11"</formula>
    </cfRule>
  </conditionalFormatting>
  <conditionalFormatting sqref="D1515:D1517">
    <cfRule type="cellIs" dxfId="96" priority="57" stopIfTrue="1" operator="equal">
      <formula>"CW 3120-R2"</formula>
    </cfRule>
    <cfRule type="cellIs" dxfId="95" priority="56" stopIfTrue="1" operator="equal">
      <formula>"CW 2130-R11"</formula>
    </cfRule>
    <cfRule type="cellIs" dxfId="94" priority="58" stopIfTrue="1" operator="equal">
      <formula>"CW 3240-R7"</formula>
    </cfRule>
  </conditionalFormatting>
  <conditionalFormatting sqref="D1528:D1530">
    <cfRule type="cellIs" dxfId="93" priority="63" stopIfTrue="1" operator="equal">
      <formula>"CW 3120-R2"</formula>
    </cfRule>
    <cfRule type="cellIs" dxfId="92" priority="64" stopIfTrue="1" operator="equal">
      <formula>"CW 3240-R7"</formula>
    </cfRule>
    <cfRule type="cellIs" dxfId="91" priority="62" stopIfTrue="1" operator="equal">
      <formula>"CW 2130-R11"</formula>
    </cfRule>
  </conditionalFormatting>
  <conditionalFormatting sqref="D1540">
    <cfRule type="cellIs" dxfId="90" priority="4" stopIfTrue="1" operator="equal">
      <formula>"CW 2130-R11"</formula>
    </cfRule>
    <cfRule type="cellIs" dxfId="89" priority="5" stopIfTrue="1" operator="equal">
      <formula>"CW 3120-R2"</formula>
    </cfRule>
    <cfRule type="cellIs" dxfId="88" priority="6" stopIfTrue="1" operator="equal">
      <formula>"CW 3240-R7"</formula>
    </cfRule>
  </conditionalFormatting>
  <conditionalFormatting sqref="D1542:D1543">
    <cfRule type="cellIs" dxfId="87" priority="2" stopIfTrue="1" operator="equal">
      <formula>"CW 3120-R2"</formula>
    </cfRule>
    <cfRule type="cellIs" dxfId="86" priority="3" stopIfTrue="1" operator="equal">
      <formula>"CW 3240-R7"</formula>
    </cfRule>
    <cfRule type="cellIs" dxfId="85" priority="1" stopIfTrue="1" operator="equal">
      <formula>"CW 2130-R11"</formula>
    </cfRule>
  </conditionalFormatting>
  <conditionalFormatting sqref="D1580:D1583">
    <cfRule type="cellIs" dxfId="84" priority="27" stopIfTrue="1" operator="equal">
      <formula>"CW 3240-R7"</formula>
    </cfRule>
    <cfRule type="cellIs" dxfId="83" priority="26" stopIfTrue="1" operator="equal">
      <formula>"CW 3120-R2"</formula>
    </cfRule>
    <cfRule type="cellIs" dxfId="82" priority="25" stopIfTrue="1" operator="equal">
      <formula>"CW 2130-R11"</formula>
    </cfRule>
  </conditionalFormatting>
  <conditionalFormatting sqref="D1585:D1598">
    <cfRule type="cellIs" dxfId="81" priority="17" stopIfTrue="1" operator="equal">
      <formula>"CW 3120-R2"</formula>
    </cfRule>
    <cfRule type="cellIs" dxfId="80" priority="16" stopIfTrue="1" operator="equal">
      <formula>"CW 2130-R11"</formula>
    </cfRule>
    <cfRule type="cellIs" dxfId="79" priority="18" stopIfTrue="1" operator="equal">
      <formula>"CW 3240-R7"</formula>
    </cfRule>
  </conditionalFormatting>
  <conditionalFormatting sqref="D1600">
    <cfRule type="cellIs" dxfId="78" priority="22" stopIfTrue="1" operator="equal">
      <formula>"CW 2130-R11"</formula>
    </cfRule>
    <cfRule type="cellIs" dxfId="77" priority="23" stopIfTrue="1" operator="equal">
      <formula>"CW 3120-R2"</formula>
    </cfRule>
    <cfRule type="cellIs" dxfId="76" priority="24" stopIfTrue="1" operator="equal">
      <formula>"CW 3240-R7"</formula>
    </cfRule>
  </conditionalFormatting>
  <conditionalFormatting sqref="D1602:D1604 D1626:D1628">
    <cfRule type="cellIs" dxfId="75" priority="19" stopIfTrue="1" operator="equal">
      <formula>"CW 2130-R11"</formula>
    </cfRule>
    <cfRule type="cellIs" dxfId="74" priority="20" stopIfTrue="1" operator="equal">
      <formula>"CW 3120-R2"</formula>
    </cfRule>
    <cfRule type="cellIs" dxfId="73" priority="21" stopIfTrue="1" operator="equal">
      <formula>"CW 3240-R7"</formula>
    </cfRule>
  </conditionalFormatting>
  <conditionalFormatting sqref="D1607:D1610">
    <cfRule type="cellIs" dxfId="72" priority="15" stopIfTrue="1" operator="equal">
      <formula>"CW 3240-R7"</formula>
    </cfRule>
    <cfRule type="cellIs" dxfId="71" priority="14" stopIfTrue="1" operator="equal">
      <formula>"CW 3120-R2"</formula>
    </cfRule>
    <cfRule type="cellIs" dxfId="70" priority="13" stopIfTrue="1" operator="equal">
      <formula>"CW 2130-R11"</formula>
    </cfRule>
  </conditionalFormatting>
  <conditionalFormatting sqref="D1612:D1622">
    <cfRule type="cellIs" dxfId="69" priority="9" stopIfTrue="1" operator="equal">
      <formula>"CW 3240-R7"</formula>
    </cfRule>
    <cfRule type="cellIs" dxfId="68" priority="8" stopIfTrue="1" operator="equal">
      <formula>"CW 3120-R2"</formula>
    </cfRule>
    <cfRule type="cellIs" dxfId="67" priority="7" stopIfTrue="1" operator="equal">
      <formula>"CW 2130-R11"</formula>
    </cfRule>
  </conditionalFormatting>
  <conditionalFormatting sqref="D1624">
    <cfRule type="cellIs" dxfId="66" priority="12" stopIfTrue="1" operator="equal">
      <formula>"CW 3240-R7"</formula>
    </cfRule>
    <cfRule type="cellIs" dxfId="65" priority="11" stopIfTrue="1" operator="equal">
      <formula>"CW 3120-R2"</formula>
    </cfRule>
    <cfRule type="cellIs" dxfId="64" priority="10" stopIfTrue="1" operator="equal">
      <formula>"CW 2130-R11"</formula>
    </cfRule>
  </conditionalFormatting>
  <conditionalFormatting sqref="D1634:D1635">
    <cfRule type="cellIs" dxfId="63" priority="157" stopIfTrue="1" operator="equal">
      <formula>"CW 3120-R2"</formula>
    </cfRule>
    <cfRule type="cellIs" dxfId="62" priority="158" stopIfTrue="1" operator="equal">
      <formula>"CW 3240-R7"</formula>
    </cfRule>
  </conditionalFormatting>
  <conditionalFormatting sqref="D1635">
    <cfRule type="cellIs" dxfId="61" priority="156" stopIfTrue="1" operator="equal">
      <formula>"CW 2130-R11"</formula>
    </cfRule>
  </conditionalFormatting>
  <conditionalFormatting sqref="D1637">
    <cfRule type="cellIs" dxfId="60" priority="159" stopIfTrue="1" operator="equal">
      <formula>"CW 3120-R2"</formula>
    </cfRule>
    <cfRule type="cellIs" dxfId="59" priority="160" stopIfTrue="1" operator="equal">
      <formula>"CW 3240-R7"</formula>
    </cfRule>
  </conditionalFormatting>
  <conditionalFormatting sqref="D1639:D1640">
    <cfRule type="cellIs" dxfId="58" priority="177" stopIfTrue="1" operator="equal">
      <formula>"CW 3240-R7"</formula>
    </cfRule>
    <cfRule type="cellIs" dxfId="57" priority="176" stopIfTrue="1" operator="equal">
      <formula>"CW 3120-R2"</formula>
    </cfRule>
  </conditionalFormatting>
  <conditionalFormatting sqref="D1640">
    <cfRule type="cellIs" dxfId="56" priority="175" stopIfTrue="1" operator="equal">
      <formula>"CW 2130-R11"</formula>
    </cfRule>
  </conditionalFormatting>
  <conditionalFormatting sqref="D1642">
    <cfRule type="cellIs" dxfId="55" priority="174" stopIfTrue="1" operator="equal">
      <formula>"CW 3240-R7"</formula>
    </cfRule>
    <cfRule type="cellIs" dxfId="54" priority="173" stopIfTrue="1" operator="equal">
      <formula>"CW 3120-R2"</formula>
    </cfRule>
  </conditionalFormatting>
  <conditionalFormatting sqref="D1644:D1645">
    <cfRule type="cellIs" dxfId="53" priority="172" stopIfTrue="1" operator="equal">
      <formula>"CW 3240-R7"</formula>
    </cfRule>
    <cfRule type="cellIs" dxfId="52" priority="171" stopIfTrue="1" operator="equal">
      <formula>"CW 3120-R2"</formula>
    </cfRule>
  </conditionalFormatting>
  <conditionalFormatting sqref="D1645">
    <cfRule type="cellIs" dxfId="51" priority="170" stopIfTrue="1" operator="equal">
      <formula>"CW 2130-R11"</formula>
    </cfRule>
  </conditionalFormatting>
  <conditionalFormatting sqref="D1646">
    <cfRule type="cellIs" dxfId="50" priority="167" stopIfTrue="1" operator="equal">
      <formula>"CW 3240-R7"</formula>
    </cfRule>
    <cfRule type="cellIs" dxfId="49" priority="166" stopIfTrue="1" operator="equal">
      <formula>"CW 3120-R2"</formula>
    </cfRule>
  </conditionalFormatting>
  <conditionalFormatting sqref="D1648">
    <cfRule type="cellIs" dxfId="48" priority="168" stopIfTrue="1" operator="equal">
      <formula>"CW 3120-R2"</formula>
    </cfRule>
    <cfRule type="cellIs" dxfId="47" priority="169" stopIfTrue="1" operator="equal">
      <formula>"CW 3240-R7"</formula>
    </cfRule>
  </conditionalFormatting>
  <conditionalFormatting sqref="D1650:D1651">
    <cfRule type="cellIs" dxfId="46" priority="164" stopIfTrue="1" operator="equal">
      <formula>"CW 3120-R2"</formula>
    </cfRule>
    <cfRule type="cellIs" dxfId="45" priority="165" stopIfTrue="1" operator="equal">
      <formula>"CW 3240-R7"</formula>
    </cfRule>
  </conditionalFormatting>
  <conditionalFormatting sqref="D1651">
    <cfRule type="cellIs" dxfId="44" priority="163" stopIfTrue="1" operator="equal">
      <formula>"CW 2130-R11"</formula>
    </cfRule>
  </conditionalFormatting>
  <conditionalFormatting sqref="D1653">
    <cfRule type="cellIs" dxfId="43" priority="162" stopIfTrue="1" operator="equal">
      <formula>"CW 3240-R7"</formula>
    </cfRule>
    <cfRule type="cellIs" dxfId="42" priority="161" stopIfTrue="1" operator="equal">
      <formula>"CW 3120-R2"</formula>
    </cfRule>
  </conditionalFormatting>
  <conditionalFormatting sqref="D1655:D1656">
    <cfRule type="cellIs" dxfId="41" priority="153" stopIfTrue="1" operator="equal">
      <formula>"CW 3240-R7"</formula>
    </cfRule>
    <cfRule type="cellIs" dxfId="40" priority="152" stopIfTrue="1" operator="equal">
      <formula>"CW 3120-R2"</formula>
    </cfRule>
  </conditionalFormatting>
  <conditionalFormatting sqref="D1656">
    <cfRule type="cellIs" dxfId="39" priority="151" stopIfTrue="1" operator="equal">
      <formula>"CW 2130-R11"</formula>
    </cfRule>
  </conditionalFormatting>
  <conditionalFormatting sqref="D1658">
    <cfRule type="cellIs" dxfId="38" priority="154" stopIfTrue="1" operator="equal">
      <formula>"CW 3120-R2"</formula>
    </cfRule>
    <cfRule type="cellIs" dxfId="37" priority="155" stopIfTrue="1" operator="equal">
      <formula>"CW 3240-R7"</formula>
    </cfRule>
  </conditionalFormatting>
  <conditionalFormatting sqref="D1660:D1661">
    <cfRule type="cellIs" dxfId="36" priority="148" stopIfTrue="1" operator="equal">
      <formula>"CW 3240-R7"</formula>
    </cfRule>
    <cfRule type="cellIs" dxfId="35" priority="147" stopIfTrue="1" operator="equal">
      <formula>"CW 3120-R2"</formula>
    </cfRule>
  </conditionalFormatting>
  <conditionalFormatting sqref="D1661">
    <cfRule type="cellIs" dxfId="34" priority="146" stopIfTrue="1" operator="equal">
      <formula>"CW 2130-R11"</formula>
    </cfRule>
  </conditionalFormatting>
  <conditionalFormatting sqref="D1663">
    <cfRule type="cellIs" dxfId="33" priority="150" stopIfTrue="1" operator="equal">
      <formula>"CW 3240-R7"</formula>
    </cfRule>
    <cfRule type="cellIs" dxfId="32" priority="149" stopIfTrue="1" operator="equal">
      <formula>"CW 3120-R2"</formula>
    </cfRule>
  </conditionalFormatting>
  <conditionalFormatting sqref="D1665:D1666">
    <cfRule type="cellIs" dxfId="31" priority="145" stopIfTrue="1" operator="equal">
      <formula>"CW 3240-R7"</formula>
    </cfRule>
    <cfRule type="cellIs" dxfId="30" priority="144" stopIfTrue="1" operator="equal">
      <formula>"CW 3120-R2"</formula>
    </cfRule>
  </conditionalFormatting>
  <conditionalFormatting sqref="D1666">
    <cfRule type="cellIs" dxfId="29" priority="143" stopIfTrue="1" operator="equal">
      <formula>"CW 2130-R11"</formula>
    </cfRule>
  </conditionalFormatting>
  <conditionalFormatting sqref="D1667:D1668">
    <cfRule type="cellIs" dxfId="28" priority="140" stopIfTrue="1" operator="equal">
      <formula>"CW 3240-R7"</formula>
    </cfRule>
    <cfRule type="cellIs" dxfId="27" priority="139" stopIfTrue="1" operator="equal">
      <formula>"CW 3120-R2"</formula>
    </cfRule>
  </conditionalFormatting>
  <conditionalFormatting sqref="D1668">
    <cfRule type="cellIs" dxfId="26" priority="138" stopIfTrue="1" operator="equal">
      <formula>"CW 2130-R11"</formula>
    </cfRule>
  </conditionalFormatting>
  <conditionalFormatting sqref="D1670 D1677 D1684">
    <cfRule type="cellIs" dxfId="25" priority="141" stopIfTrue="1" operator="equal">
      <formula>"CW 3120-R2"</formula>
    </cfRule>
    <cfRule type="cellIs" dxfId="24" priority="142" stopIfTrue="1" operator="equal">
      <formula>"CW 3240-R7"</formula>
    </cfRule>
  </conditionalFormatting>
  <conditionalFormatting sqref="D1672:D1673">
    <cfRule type="cellIs" dxfId="23" priority="136" stopIfTrue="1" operator="equal">
      <formula>"CW 3120-R2"</formula>
    </cfRule>
    <cfRule type="cellIs" dxfId="22" priority="137" stopIfTrue="1" operator="equal">
      <formula>"CW 3240-R7"</formula>
    </cfRule>
  </conditionalFormatting>
  <conditionalFormatting sqref="D1673">
    <cfRule type="cellIs" dxfId="21" priority="135" stopIfTrue="1" operator="equal">
      <formula>"CW 2130-R11"</formula>
    </cfRule>
  </conditionalFormatting>
  <conditionalFormatting sqref="D1674:D1675">
    <cfRule type="cellIs" dxfId="20" priority="133" stopIfTrue="1" operator="equal">
      <formula>"CW 3120-R2"</formula>
    </cfRule>
    <cfRule type="cellIs" dxfId="19" priority="134" stopIfTrue="1" operator="equal">
      <formula>"CW 3240-R7"</formula>
    </cfRule>
  </conditionalFormatting>
  <conditionalFormatting sqref="D1675">
    <cfRule type="cellIs" dxfId="18" priority="132" stopIfTrue="1" operator="equal">
      <formula>"CW 2130-R11"</formula>
    </cfRule>
  </conditionalFormatting>
  <conditionalFormatting sqref="D1679:D1680">
    <cfRule type="cellIs" dxfId="17" priority="131" stopIfTrue="1" operator="equal">
      <formula>"CW 3240-R7"</formula>
    </cfRule>
    <cfRule type="cellIs" dxfId="16" priority="130" stopIfTrue="1" operator="equal">
      <formula>"CW 3120-R2"</formula>
    </cfRule>
  </conditionalFormatting>
  <conditionalFormatting sqref="D1680">
    <cfRule type="cellIs" dxfId="15" priority="129" stopIfTrue="1" operator="equal">
      <formula>"CW 2130-R11"</formula>
    </cfRule>
  </conditionalFormatting>
  <conditionalFormatting sqref="D1681:D1682">
    <cfRule type="cellIs" dxfId="14" priority="128" stopIfTrue="1" operator="equal">
      <formula>"CW 3240-R7"</formula>
    </cfRule>
    <cfRule type="cellIs" dxfId="13" priority="127" stopIfTrue="1" operator="equal">
      <formula>"CW 3120-R2"</formula>
    </cfRule>
  </conditionalFormatting>
  <conditionalFormatting sqref="D1682">
    <cfRule type="cellIs" dxfId="12" priority="126" stopIfTrue="1" operator="equal">
      <formula>"CW 2130-R11"</formula>
    </cfRule>
  </conditionalFormatting>
  <conditionalFormatting sqref="D1686:D1687">
    <cfRule type="cellIs" dxfId="11" priority="122" stopIfTrue="1" operator="equal">
      <formula>"CW 3120-R2"</formula>
    </cfRule>
    <cfRule type="cellIs" dxfId="10" priority="123" stopIfTrue="1" operator="equal">
      <formula>"CW 3240-R7"</formula>
    </cfRule>
  </conditionalFormatting>
  <conditionalFormatting sqref="D1687">
    <cfRule type="cellIs" dxfId="9" priority="121" stopIfTrue="1" operator="equal">
      <formula>"CW 2130-R11"</formula>
    </cfRule>
  </conditionalFormatting>
  <conditionalFormatting sqref="D1689">
    <cfRule type="cellIs" dxfId="8" priority="124" stopIfTrue="1" operator="equal">
      <formula>"CW 3120-R2"</formula>
    </cfRule>
    <cfRule type="cellIs" dxfId="7" priority="125" stopIfTrue="1" operator="equal">
      <formula>"CW 3240-R7"</formula>
    </cfRule>
  </conditionalFormatting>
  <conditionalFormatting sqref="D1693">
    <cfRule type="cellIs" dxfId="6" priority="509" stopIfTrue="1" operator="equal">
      <formula>"CW 2130-R11"</formula>
    </cfRule>
    <cfRule type="cellIs" dxfId="5" priority="510" stopIfTrue="1" operator="equal">
      <formula>"CW 3120-R2"</formula>
    </cfRule>
    <cfRule type="cellIs" dxfId="4" priority="511" stopIfTrue="1" operator="equal">
      <formula>"CW 3240-R7"</formula>
    </cfRule>
  </conditionalFormatting>
  <conditionalFormatting sqref="G1693">
    <cfRule type="expression" dxfId="3" priority="508">
      <formula>G1693&gt;G1726*0.05</formula>
    </cfRule>
  </conditionalFormatting>
  <conditionalFormatting sqref="V657:V658 AD657:AD658 AL657:AL658 AT657:AT658 BB657:BB658 BJ657:BJ658 BR657:BR658 BZ657:BZ658 CH657:CH658 CP657:CP658 CX657:CX658 DF657:DF658 DN657:DN658 DV657:DV658 ED657:ED658 EL657:EL658 ET657:ET658 FB657:FB658 FJ657:FJ658 FR657:FR658 FZ657:FZ658 GH657:GH658 GP657:GP658 GX657:GX658 HF657:HF658 HN657:HN658 HV657:HV658 ID657:ID658 IL657:IL658 IT657:IT658 JB657:JB658 JJ657:JJ658 JR657:JR658 JZ657:JZ658 KH657:KH658 KP657:KP658 KX657:KX658 LF657:LF658 LN657:LN658 LV657:LV658 MD657:MD658 ML657:ML658 MT657:MT658 NB657:NB658 NJ657:NJ658 NR657:NR658 NZ657:NZ658 OH657:OH658 OP657:OP658 OX657:OX658 PF657:PF658 PN657:PN658 PV657:PV658 QD657:QD658 QL657:QL658 QT657:QT658 RB657:RB658 RJ657:RJ658 RR657:RR658 RZ657:RZ658 SH657:SH658 SP657:SP658 SX657:SX658 TF657:TF658 TN657:TN658 TV657:TV658 UD657:UD658 UL657:UL658 UT657:UT658 VB657:VB658 VJ657:VJ658 VR657:VR658 VZ657:VZ658 WH657:WH658 WP657:WP658 WX657:WX658 XF657:XF658 XN657:XN658 XV657:XV658 YD657:YD658 YL657:YL658 YT657:YT658 ZB657:ZB658 ZJ657:ZJ658 ZR657:ZR658 ZZ657:ZZ658 AAH657:AAH658 AAP657:AAP658 AAX657:AAX658 ABF657:ABF658 ABN657:ABN658 ABV657:ABV658 ACD657:ACD658 ACL657:ACL658 ACT657:ACT658 ADB657:ADB658 ADJ657:ADJ658 ADR657:ADR658 ADZ657:ADZ658 AEH657:AEH658 AEP657:AEP658 AEX657:AEX658 AFF657:AFF658 AFN657:AFN658 AFV657:AFV658 AGD657:AGD658 AGL657:AGL658 AGT657:AGT658 AHB657:AHB658 AHJ657:AHJ658 AHR657:AHR658 AHZ657:AHZ658 AIH657:AIH658 AIP657:AIP658 AIX657:AIX658 AJF657:AJF658 AJN657:AJN658 AJV657:AJV658 AKD657:AKD658 AKL657:AKL658 AKT657:AKT658 ALB657:ALB658 ALJ657:ALJ658 ALR657:ALR658 ALZ657:ALZ658 AMH657:AMH658 AMP657:AMP658 AMX657:AMX658 ANF657:ANF658 ANN657:ANN658 ANV657:ANV658 AOD657:AOD658 AOL657:AOL658 AOT657:AOT658 APB657:APB658 APJ657:APJ658 APR657:APR658 APZ657:APZ658 AQH657:AQH658 AQP657:AQP658 AQX657:AQX658 ARF657:ARF658 ARN657:ARN658 ARV657:ARV658 ASD657:ASD658 ASL657:ASL658 AST657:AST658 ATB657:ATB658 ATJ657:ATJ658 ATR657:ATR658 ATZ657:ATZ658 AUH657:AUH658 AUP657:AUP658 AUX657:AUX658 AVF657:AVF658 AVN657:AVN658 AVV657:AVV658 AWD657:AWD658 AWL657:AWL658 AWT657:AWT658 AXB657:AXB658 AXJ657:AXJ658 AXR657:AXR658 AXZ657:AXZ658 AYH657:AYH658 AYP657:AYP658 AYX657:AYX658 AZF657:AZF658 AZN657:AZN658 AZV657:AZV658 BAD657:BAD658 BAL657:BAL658 BAT657:BAT658 BBB657:BBB658 BBJ657:BBJ658 BBR657:BBR658 BBZ657:BBZ658 BCH657:BCH658 BCP657:BCP658 BCX657:BCX658 BDF657:BDF658 BDN657:BDN658 BDV657:BDV658 BED657:BED658 BEL657:BEL658 BET657:BET658 BFB657:BFB658 BFJ657:BFJ658 BFR657:BFR658 BFZ657:BFZ658 BGH657:BGH658 BGP657:BGP658 BGX657:BGX658 BHF657:BHF658 BHN657:BHN658 BHV657:BHV658 BID657:BID658 BIL657:BIL658 BIT657:BIT658 BJB657:BJB658 BJJ657:BJJ658 BJR657:BJR658 BJZ657:BJZ658 BKH657:BKH658 BKP657:BKP658 BKX657:BKX658 BLF657:BLF658 BLN657:BLN658 BLV657:BLV658 BMD657:BMD658 BML657:BML658 BMT657:BMT658 BNB657:BNB658 BNJ657:BNJ658 BNR657:BNR658 BNZ657:BNZ658 BOH657:BOH658 BOP657:BOP658 BOX657:BOX658 BPF657:BPF658 BPN657:BPN658 BPV657:BPV658 BQD657:BQD658 BQL657:BQL658 BQT657:BQT658 BRB657:BRB658 BRJ657:BRJ658 BRR657:BRR658 BRZ657:BRZ658 BSH657:BSH658 BSP657:BSP658 BSX657:BSX658 BTF657:BTF658 BTN657:BTN658 BTV657:BTV658 BUD657:BUD658 BUL657:BUL658 BUT657:BUT658 BVB657:BVB658 BVJ657:BVJ658 BVR657:BVR658 BVZ657:BVZ658 BWH657:BWH658 BWP657:BWP658 BWX657:BWX658 BXF657:BXF658 BXN657:BXN658 BXV657:BXV658 BYD657:BYD658 BYL657:BYL658 BYT657:BYT658 BZB657:BZB658 BZJ657:BZJ658 BZR657:BZR658 BZZ657:BZZ658 CAH657:CAH658 CAP657:CAP658 CAX657:CAX658 CBF657:CBF658 CBN657:CBN658 CBV657:CBV658 CCD657:CCD658 CCL657:CCL658 CCT657:CCT658 CDB657:CDB658 CDJ657:CDJ658 CDR657:CDR658 CDZ657:CDZ658 CEH657:CEH658 CEP657:CEP658 CEX657:CEX658 CFF657:CFF658 CFN657:CFN658 CFV657:CFV658 CGD657:CGD658 CGL657:CGL658 CGT657:CGT658 CHB657:CHB658 CHJ657:CHJ658 CHR657:CHR658 CHZ657:CHZ658 CIH657:CIH658 CIP657:CIP658 CIX657:CIX658 CJF657:CJF658 CJN657:CJN658 CJV657:CJV658 CKD657:CKD658 CKL657:CKL658 CKT657:CKT658 CLB657:CLB658 CLJ657:CLJ658 CLR657:CLR658 CLZ657:CLZ658 CMH657:CMH658 CMP657:CMP658 CMX657:CMX658 CNF657:CNF658 CNN657:CNN658 CNV657:CNV658 COD657:COD658 COL657:COL658 COT657:COT658 CPB657:CPB658 CPJ657:CPJ658 CPR657:CPR658 CPZ657:CPZ658 CQH657:CQH658 CQP657:CQP658 CQX657:CQX658 CRF657:CRF658 CRN657:CRN658 CRV657:CRV658 CSD657:CSD658 CSL657:CSL658 CST657:CST658 CTB657:CTB658 CTJ657:CTJ658 CTR657:CTR658 CTZ657:CTZ658 CUH657:CUH658 CUP657:CUP658 CUX657:CUX658 CVF657:CVF658 CVN657:CVN658 CVV657:CVV658 CWD657:CWD658 CWL657:CWL658 CWT657:CWT658 CXB657:CXB658 CXJ657:CXJ658 CXR657:CXR658 CXZ657:CXZ658 CYH657:CYH658 CYP657:CYP658 CYX657:CYX658 CZF657:CZF658 CZN657:CZN658 CZV657:CZV658 DAD657:DAD658 DAL657:DAL658 DAT657:DAT658 DBB657:DBB658 DBJ657:DBJ658 DBR657:DBR658 DBZ657:DBZ658 DCH657:DCH658 DCP657:DCP658 DCX657:DCX658 DDF657:DDF658 DDN657:DDN658 DDV657:DDV658 DED657:DED658 DEL657:DEL658 DET657:DET658 DFB657:DFB658 DFJ657:DFJ658 DFR657:DFR658 DFZ657:DFZ658 DGH657:DGH658 DGP657:DGP658 DGX657:DGX658 DHF657:DHF658 DHN657:DHN658 DHV657:DHV658 DID657:DID658 DIL657:DIL658 DIT657:DIT658 DJB657:DJB658 DJJ657:DJJ658 DJR657:DJR658 DJZ657:DJZ658 DKH657:DKH658 DKP657:DKP658 DKX657:DKX658 DLF657:DLF658 DLN657:DLN658 DLV657:DLV658 DMD657:DMD658 DML657:DML658 DMT657:DMT658 DNB657:DNB658 DNJ657:DNJ658 DNR657:DNR658 DNZ657:DNZ658 DOH657:DOH658 DOP657:DOP658 DOX657:DOX658 DPF657:DPF658 DPN657:DPN658 DPV657:DPV658 DQD657:DQD658 DQL657:DQL658 DQT657:DQT658 DRB657:DRB658 DRJ657:DRJ658 DRR657:DRR658 DRZ657:DRZ658 DSH657:DSH658 DSP657:DSP658 DSX657:DSX658 DTF657:DTF658 DTN657:DTN658 DTV657:DTV658 DUD657:DUD658 DUL657:DUL658 DUT657:DUT658 DVB657:DVB658 DVJ657:DVJ658 DVR657:DVR658 DVZ657:DVZ658 DWH657:DWH658 DWP657:DWP658 DWX657:DWX658 DXF657:DXF658 DXN657:DXN658 DXV657:DXV658 DYD657:DYD658 DYL657:DYL658 DYT657:DYT658 DZB657:DZB658 DZJ657:DZJ658 DZR657:DZR658 DZZ657:DZZ658 EAH657:EAH658 EAP657:EAP658 EAX657:EAX658 EBF657:EBF658 EBN657:EBN658 EBV657:EBV658 ECD657:ECD658 ECL657:ECL658 ECT657:ECT658 EDB657:EDB658 EDJ657:EDJ658 EDR657:EDR658 EDZ657:EDZ658 EEH657:EEH658 EEP657:EEP658 EEX657:EEX658 EFF657:EFF658 EFN657:EFN658 EFV657:EFV658 EGD657:EGD658 EGL657:EGL658 EGT657:EGT658 EHB657:EHB658 EHJ657:EHJ658 EHR657:EHR658 EHZ657:EHZ658 EIH657:EIH658 EIP657:EIP658 EIX657:EIX658 EJF657:EJF658 EJN657:EJN658 EJV657:EJV658 EKD657:EKD658 EKL657:EKL658 EKT657:EKT658 ELB657:ELB658 ELJ657:ELJ658 ELR657:ELR658 ELZ657:ELZ658 EMH657:EMH658 EMP657:EMP658 EMX657:EMX658 ENF657:ENF658 ENN657:ENN658 ENV657:ENV658 EOD657:EOD658 EOL657:EOL658 EOT657:EOT658 EPB657:EPB658 EPJ657:EPJ658 EPR657:EPR658 EPZ657:EPZ658 EQH657:EQH658 EQP657:EQP658 EQX657:EQX658 ERF657:ERF658 ERN657:ERN658 ERV657:ERV658 ESD657:ESD658 ESL657:ESL658 EST657:EST658 ETB657:ETB658 ETJ657:ETJ658 ETR657:ETR658 ETZ657:ETZ658 EUH657:EUH658 EUP657:EUP658 EUX657:EUX658 EVF657:EVF658 EVN657:EVN658 EVV657:EVV658 EWD657:EWD658 EWL657:EWL658 EWT657:EWT658 EXB657:EXB658 EXJ657:EXJ658 EXR657:EXR658 EXZ657:EXZ658 EYH657:EYH658 EYP657:EYP658 EYX657:EYX658 EZF657:EZF658 EZN657:EZN658 EZV657:EZV658 FAD657:FAD658 FAL657:FAL658 FAT657:FAT658 FBB657:FBB658 FBJ657:FBJ658 FBR657:FBR658 FBZ657:FBZ658 FCH657:FCH658 FCP657:FCP658 FCX657:FCX658 FDF657:FDF658 FDN657:FDN658 FDV657:FDV658 FED657:FED658 FEL657:FEL658 FET657:FET658 FFB657:FFB658 FFJ657:FFJ658 FFR657:FFR658 FFZ657:FFZ658 FGH657:FGH658 FGP657:FGP658 FGX657:FGX658 FHF657:FHF658 FHN657:FHN658 FHV657:FHV658 FID657:FID658 FIL657:FIL658 FIT657:FIT658 FJB657:FJB658 FJJ657:FJJ658 FJR657:FJR658 FJZ657:FJZ658 FKH657:FKH658 FKP657:FKP658 FKX657:FKX658 FLF657:FLF658 FLN657:FLN658 FLV657:FLV658 FMD657:FMD658 FML657:FML658 FMT657:FMT658 FNB657:FNB658 FNJ657:FNJ658 FNR657:FNR658 FNZ657:FNZ658 FOH657:FOH658 FOP657:FOP658 FOX657:FOX658 FPF657:FPF658 FPN657:FPN658 FPV657:FPV658 FQD657:FQD658 FQL657:FQL658 FQT657:FQT658 FRB657:FRB658 FRJ657:FRJ658 FRR657:FRR658 FRZ657:FRZ658 FSH657:FSH658 FSP657:FSP658 FSX657:FSX658 FTF657:FTF658 FTN657:FTN658 FTV657:FTV658 FUD657:FUD658 FUL657:FUL658 FUT657:FUT658 FVB657:FVB658 FVJ657:FVJ658 FVR657:FVR658 FVZ657:FVZ658 FWH657:FWH658 FWP657:FWP658 FWX657:FWX658 FXF657:FXF658 FXN657:FXN658 FXV657:FXV658 FYD657:FYD658 FYL657:FYL658 FYT657:FYT658 FZB657:FZB658 FZJ657:FZJ658 FZR657:FZR658 FZZ657:FZZ658 GAH657:GAH658 GAP657:GAP658 GAX657:GAX658 GBF657:GBF658 GBN657:GBN658 GBV657:GBV658 GCD657:GCD658 GCL657:GCL658 GCT657:GCT658 GDB657:GDB658 GDJ657:GDJ658 GDR657:GDR658 GDZ657:GDZ658 GEH657:GEH658 GEP657:GEP658 GEX657:GEX658 GFF657:GFF658 GFN657:GFN658 GFV657:GFV658 GGD657:GGD658 GGL657:GGL658 GGT657:GGT658 GHB657:GHB658 GHJ657:GHJ658 GHR657:GHR658 GHZ657:GHZ658 GIH657:GIH658 GIP657:GIP658 GIX657:GIX658 GJF657:GJF658 GJN657:GJN658 GJV657:GJV658 GKD657:GKD658 GKL657:GKL658 GKT657:GKT658 GLB657:GLB658 GLJ657:GLJ658 GLR657:GLR658 GLZ657:GLZ658 GMH657:GMH658 GMP657:GMP658 GMX657:GMX658 GNF657:GNF658 GNN657:GNN658 GNV657:GNV658 GOD657:GOD658 GOL657:GOL658 GOT657:GOT658 GPB657:GPB658 GPJ657:GPJ658 GPR657:GPR658 GPZ657:GPZ658 GQH657:GQH658 GQP657:GQP658 GQX657:GQX658 GRF657:GRF658 GRN657:GRN658 GRV657:GRV658 GSD657:GSD658 GSL657:GSL658 GST657:GST658 GTB657:GTB658 GTJ657:GTJ658 GTR657:GTR658 GTZ657:GTZ658 GUH657:GUH658 GUP657:GUP658 GUX657:GUX658 GVF657:GVF658 GVN657:GVN658 GVV657:GVV658 GWD657:GWD658 GWL657:GWL658 GWT657:GWT658 GXB657:GXB658 GXJ657:GXJ658 GXR657:GXR658 GXZ657:GXZ658 GYH657:GYH658 GYP657:GYP658 GYX657:GYX658 GZF657:GZF658 GZN657:GZN658 GZV657:GZV658 HAD657:HAD658 HAL657:HAL658 HAT657:HAT658 HBB657:HBB658 HBJ657:HBJ658 HBR657:HBR658 HBZ657:HBZ658 HCH657:HCH658 HCP657:HCP658 HCX657:HCX658 HDF657:HDF658 HDN657:HDN658 HDV657:HDV658 HED657:HED658 HEL657:HEL658 HET657:HET658 HFB657:HFB658 HFJ657:HFJ658 HFR657:HFR658 HFZ657:HFZ658 HGH657:HGH658 HGP657:HGP658 HGX657:HGX658 HHF657:HHF658 HHN657:HHN658 HHV657:HHV658 HID657:HID658 HIL657:HIL658 HIT657:HIT658 HJB657:HJB658 HJJ657:HJJ658 HJR657:HJR658 HJZ657:HJZ658 HKH657:HKH658 HKP657:HKP658 HKX657:HKX658 HLF657:HLF658 HLN657:HLN658 HLV657:HLV658 HMD657:HMD658 HML657:HML658 HMT657:HMT658 HNB657:HNB658 HNJ657:HNJ658 HNR657:HNR658 HNZ657:HNZ658 HOH657:HOH658 HOP657:HOP658 HOX657:HOX658 HPF657:HPF658 HPN657:HPN658 HPV657:HPV658 HQD657:HQD658 HQL657:HQL658 HQT657:HQT658 HRB657:HRB658 HRJ657:HRJ658 HRR657:HRR658 HRZ657:HRZ658 HSH657:HSH658 HSP657:HSP658 HSX657:HSX658 HTF657:HTF658 HTN657:HTN658 HTV657:HTV658 HUD657:HUD658 HUL657:HUL658 HUT657:HUT658 HVB657:HVB658 HVJ657:HVJ658 HVR657:HVR658 HVZ657:HVZ658 HWH657:HWH658 HWP657:HWP658 HWX657:HWX658 HXF657:HXF658 HXN657:HXN658 HXV657:HXV658 HYD657:HYD658 HYL657:HYL658 HYT657:HYT658 HZB657:HZB658 HZJ657:HZJ658 HZR657:HZR658 HZZ657:HZZ658 IAH657:IAH658 IAP657:IAP658 IAX657:IAX658 IBF657:IBF658 IBN657:IBN658 IBV657:IBV658 ICD657:ICD658 ICL657:ICL658 ICT657:ICT658 IDB657:IDB658 IDJ657:IDJ658 IDR657:IDR658 IDZ657:IDZ658 IEH657:IEH658 IEP657:IEP658 IEX657:IEX658 IFF657:IFF658 IFN657:IFN658 IFV657:IFV658 IGD657:IGD658 IGL657:IGL658 IGT657:IGT658 IHB657:IHB658 IHJ657:IHJ658 IHR657:IHR658 IHZ657:IHZ658 IIH657:IIH658 IIP657:IIP658 IIX657:IIX658 IJF657:IJF658 IJN657:IJN658 IJV657:IJV658 IKD657:IKD658 IKL657:IKL658 IKT657:IKT658 ILB657:ILB658 ILJ657:ILJ658 ILR657:ILR658 ILZ657:ILZ658 IMH657:IMH658 IMP657:IMP658 IMX657:IMX658 INF657:INF658 INN657:INN658 INV657:INV658 IOD657:IOD658 IOL657:IOL658 IOT657:IOT658 IPB657:IPB658 IPJ657:IPJ658 IPR657:IPR658 IPZ657:IPZ658 IQH657:IQH658 IQP657:IQP658 IQX657:IQX658 IRF657:IRF658 IRN657:IRN658 IRV657:IRV658 ISD657:ISD658 ISL657:ISL658 IST657:IST658 ITB657:ITB658 ITJ657:ITJ658 ITR657:ITR658 ITZ657:ITZ658 IUH657:IUH658 IUP657:IUP658 IUX657:IUX658 IVF657:IVF658 IVN657:IVN658 IVV657:IVV658 IWD657:IWD658 IWL657:IWL658 IWT657:IWT658 IXB657:IXB658 IXJ657:IXJ658 IXR657:IXR658 IXZ657:IXZ658 IYH657:IYH658 IYP657:IYP658 IYX657:IYX658 IZF657:IZF658 IZN657:IZN658 IZV657:IZV658 JAD657:JAD658 JAL657:JAL658 JAT657:JAT658 JBB657:JBB658 JBJ657:JBJ658 JBR657:JBR658 JBZ657:JBZ658 JCH657:JCH658 JCP657:JCP658 JCX657:JCX658 JDF657:JDF658 JDN657:JDN658 JDV657:JDV658 JED657:JED658 JEL657:JEL658 JET657:JET658 JFB657:JFB658 JFJ657:JFJ658 JFR657:JFR658 JFZ657:JFZ658 JGH657:JGH658 JGP657:JGP658 JGX657:JGX658 JHF657:JHF658 JHN657:JHN658 JHV657:JHV658 JID657:JID658 JIL657:JIL658 JIT657:JIT658 JJB657:JJB658 JJJ657:JJJ658 JJR657:JJR658 JJZ657:JJZ658 JKH657:JKH658 JKP657:JKP658 JKX657:JKX658 JLF657:JLF658 JLN657:JLN658 JLV657:JLV658 JMD657:JMD658 JML657:JML658 JMT657:JMT658 JNB657:JNB658 JNJ657:JNJ658 JNR657:JNR658 JNZ657:JNZ658 JOH657:JOH658 JOP657:JOP658 JOX657:JOX658 JPF657:JPF658 JPN657:JPN658 JPV657:JPV658 JQD657:JQD658 JQL657:JQL658 JQT657:JQT658 JRB657:JRB658 JRJ657:JRJ658 JRR657:JRR658 JRZ657:JRZ658 JSH657:JSH658 JSP657:JSP658 JSX657:JSX658 JTF657:JTF658 JTN657:JTN658 JTV657:JTV658 JUD657:JUD658 JUL657:JUL658 JUT657:JUT658 JVB657:JVB658 JVJ657:JVJ658 JVR657:JVR658 JVZ657:JVZ658 JWH657:JWH658 JWP657:JWP658 JWX657:JWX658 JXF657:JXF658 JXN657:JXN658 JXV657:JXV658 JYD657:JYD658 JYL657:JYL658 JYT657:JYT658 JZB657:JZB658 JZJ657:JZJ658 JZR657:JZR658 JZZ657:JZZ658 KAH657:KAH658 KAP657:KAP658 KAX657:KAX658 KBF657:KBF658 KBN657:KBN658 KBV657:KBV658 KCD657:KCD658 KCL657:KCL658 KCT657:KCT658 KDB657:KDB658 KDJ657:KDJ658 KDR657:KDR658 KDZ657:KDZ658 KEH657:KEH658 KEP657:KEP658 KEX657:KEX658 KFF657:KFF658 KFN657:KFN658 KFV657:KFV658 KGD657:KGD658 KGL657:KGL658 KGT657:KGT658 KHB657:KHB658 KHJ657:KHJ658 KHR657:KHR658 KHZ657:KHZ658 KIH657:KIH658 KIP657:KIP658 KIX657:KIX658 KJF657:KJF658 KJN657:KJN658 KJV657:KJV658 KKD657:KKD658 KKL657:KKL658 KKT657:KKT658 KLB657:KLB658 KLJ657:KLJ658 KLR657:KLR658 KLZ657:KLZ658 KMH657:KMH658 KMP657:KMP658 KMX657:KMX658 KNF657:KNF658 KNN657:KNN658 KNV657:KNV658 KOD657:KOD658 KOL657:KOL658 KOT657:KOT658 KPB657:KPB658 KPJ657:KPJ658 KPR657:KPR658 KPZ657:KPZ658 KQH657:KQH658 KQP657:KQP658 KQX657:KQX658 KRF657:KRF658 KRN657:KRN658 KRV657:KRV658 KSD657:KSD658 KSL657:KSL658 KST657:KST658 KTB657:KTB658 KTJ657:KTJ658 KTR657:KTR658 KTZ657:KTZ658 KUH657:KUH658 KUP657:KUP658 KUX657:KUX658 KVF657:KVF658 KVN657:KVN658 KVV657:KVV658 KWD657:KWD658 KWL657:KWL658 KWT657:KWT658 KXB657:KXB658 KXJ657:KXJ658 KXR657:KXR658 KXZ657:KXZ658 KYH657:KYH658 KYP657:KYP658 KYX657:KYX658 KZF657:KZF658 KZN657:KZN658 KZV657:KZV658 LAD657:LAD658 LAL657:LAL658 LAT657:LAT658 LBB657:LBB658 LBJ657:LBJ658 LBR657:LBR658 LBZ657:LBZ658 LCH657:LCH658 LCP657:LCP658 LCX657:LCX658 LDF657:LDF658 LDN657:LDN658 LDV657:LDV658 LED657:LED658 LEL657:LEL658 LET657:LET658 LFB657:LFB658 LFJ657:LFJ658 LFR657:LFR658 LFZ657:LFZ658 LGH657:LGH658 LGP657:LGP658 LGX657:LGX658 LHF657:LHF658 LHN657:LHN658 LHV657:LHV658 LID657:LID658 LIL657:LIL658 LIT657:LIT658 LJB657:LJB658 LJJ657:LJJ658 LJR657:LJR658 LJZ657:LJZ658 LKH657:LKH658 LKP657:LKP658 LKX657:LKX658 LLF657:LLF658 LLN657:LLN658 LLV657:LLV658 LMD657:LMD658 LML657:LML658 LMT657:LMT658 LNB657:LNB658 LNJ657:LNJ658 LNR657:LNR658 LNZ657:LNZ658 LOH657:LOH658 LOP657:LOP658 LOX657:LOX658 LPF657:LPF658 LPN657:LPN658 LPV657:LPV658 LQD657:LQD658 LQL657:LQL658 LQT657:LQT658 LRB657:LRB658 LRJ657:LRJ658 LRR657:LRR658 LRZ657:LRZ658 LSH657:LSH658 LSP657:LSP658 LSX657:LSX658 LTF657:LTF658 LTN657:LTN658 LTV657:LTV658 LUD657:LUD658 LUL657:LUL658 LUT657:LUT658 LVB657:LVB658 LVJ657:LVJ658 LVR657:LVR658 LVZ657:LVZ658 LWH657:LWH658 LWP657:LWP658 LWX657:LWX658 LXF657:LXF658 LXN657:LXN658 LXV657:LXV658 LYD657:LYD658 LYL657:LYL658 LYT657:LYT658 LZB657:LZB658 LZJ657:LZJ658 LZR657:LZR658 LZZ657:LZZ658 MAH657:MAH658 MAP657:MAP658 MAX657:MAX658 MBF657:MBF658 MBN657:MBN658 MBV657:MBV658 MCD657:MCD658 MCL657:MCL658 MCT657:MCT658 MDB657:MDB658 MDJ657:MDJ658 MDR657:MDR658 MDZ657:MDZ658 MEH657:MEH658 MEP657:MEP658 MEX657:MEX658 MFF657:MFF658 MFN657:MFN658 MFV657:MFV658 MGD657:MGD658 MGL657:MGL658 MGT657:MGT658 MHB657:MHB658 MHJ657:MHJ658 MHR657:MHR658 MHZ657:MHZ658 MIH657:MIH658 MIP657:MIP658 MIX657:MIX658 MJF657:MJF658 MJN657:MJN658 MJV657:MJV658 MKD657:MKD658 MKL657:MKL658 MKT657:MKT658 MLB657:MLB658 MLJ657:MLJ658 MLR657:MLR658 MLZ657:MLZ658 MMH657:MMH658 MMP657:MMP658 MMX657:MMX658 MNF657:MNF658 MNN657:MNN658 MNV657:MNV658 MOD657:MOD658 MOL657:MOL658 MOT657:MOT658 MPB657:MPB658 MPJ657:MPJ658 MPR657:MPR658 MPZ657:MPZ658 MQH657:MQH658 MQP657:MQP658 MQX657:MQX658 MRF657:MRF658 MRN657:MRN658 MRV657:MRV658 MSD657:MSD658 MSL657:MSL658 MST657:MST658 MTB657:MTB658 MTJ657:MTJ658 MTR657:MTR658 MTZ657:MTZ658 MUH657:MUH658 MUP657:MUP658 MUX657:MUX658 MVF657:MVF658 MVN657:MVN658 MVV657:MVV658 MWD657:MWD658 MWL657:MWL658 MWT657:MWT658 MXB657:MXB658 MXJ657:MXJ658 MXR657:MXR658 MXZ657:MXZ658 MYH657:MYH658 MYP657:MYP658 MYX657:MYX658 MZF657:MZF658 MZN657:MZN658 MZV657:MZV658 NAD657:NAD658 NAL657:NAL658 NAT657:NAT658 NBB657:NBB658 NBJ657:NBJ658 NBR657:NBR658 NBZ657:NBZ658 NCH657:NCH658 NCP657:NCP658 NCX657:NCX658 NDF657:NDF658 NDN657:NDN658 NDV657:NDV658 NED657:NED658 NEL657:NEL658 NET657:NET658 NFB657:NFB658 NFJ657:NFJ658 NFR657:NFR658 NFZ657:NFZ658 NGH657:NGH658 NGP657:NGP658 NGX657:NGX658 NHF657:NHF658 NHN657:NHN658 NHV657:NHV658 NID657:NID658 NIL657:NIL658 NIT657:NIT658 NJB657:NJB658 NJJ657:NJJ658 NJR657:NJR658 NJZ657:NJZ658 NKH657:NKH658 NKP657:NKP658 NKX657:NKX658 NLF657:NLF658 NLN657:NLN658 NLV657:NLV658 NMD657:NMD658 NML657:NML658 NMT657:NMT658 NNB657:NNB658 NNJ657:NNJ658 NNR657:NNR658 NNZ657:NNZ658 NOH657:NOH658 NOP657:NOP658 NOX657:NOX658 NPF657:NPF658 NPN657:NPN658 NPV657:NPV658 NQD657:NQD658 NQL657:NQL658 NQT657:NQT658 NRB657:NRB658 NRJ657:NRJ658 NRR657:NRR658 NRZ657:NRZ658 NSH657:NSH658 NSP657:NSP658 NSX657:NSX658 NTF657:NTF658 NTN657:NTN658 NTV657:NTV658 NUD657:NUD658 NUL657:NUL658 NUT657:NUT658 NVB657:NVB658 NVJ657:NVJ658 NVR657:NVR658 NVZ657:NVZ658 NWH657:NWH658 NWP657:NWP658 NWX657:NWX658 NXF657:NXF658 NXN657:NXN658 NXV657:NXV658 NYD657:NYD658 NYL657:NYL658 NYT657:NYT658 NZB657:NZB658 NZJ657:NZJ658 NZR657:NZR658 NZZ657:NZZ658 OAH657:OAH658 OAP657:OAP658 OAX657:OAX658 OBF657:OBF658 OBN657:OBN658 OBV657:OBV658 OCD657:OCD658 OCL657:OCL658 OCT657:OCT658 ODB657:ODB658 ODJ657:ODJ658 ODR657:ODR658 ODZ657:ODZ658 OEH657:OEH658 OEP657:OEP658 OEX657:OEX658 OFF657:OFF658 OFN657:OFN658 OFV657:OFV658 OGD657:OGD658 OGL657:OGL658 OGT657:OGT658 OHB657:OHB658 OHJ657:OHJ658 OHR657:OHR658 OHZ657:OHZ658 OIH657:OIH658 OIP657:OIP658 OIX657:OIX658 OJF657:OJF658 OJN657:OJN658 OJV657:OJV658 OKD657:OKD658 OKL657:OKL658 OKT657:OKT658 OLB657:OLB658 OLJ657:OLJ658 OLR657:OLR658 OLZ657:OLZ658 OMH657:OMH658 OMP657:OMP658 OMX657:OMX658 ONF657:ONF658 ONN657:ONN658 ONV657:ONV658 OOD657:OOD658 OOL657:OOL658 OOT657:OOT658 OPB657:OPB658 OPJ657:OPJ658 OPR657:OPR658 OPZ657:OPZ658 OQH657:OQH658 OQP657:OQP658 OQX657:OQX658 ORF657:ORF658 ORN657:ORN658 ORV657:ORV658 OSD657:OSD658 OSL657:OSL658 OST657:OST658 OTB657:OTB658 OTJ657:OTJ658 OTR657:OTR658 OTZ657:OTZ658 OUH657:OUH658 OUP657:OUP658 OUX657:OUX658 OVF657:OVF658 OVN657:OVN658 OVV657:OVV658 OWD657:OWD658 OWL657:OWL658 OWT657:OWT658 OXB657:OXB658 OXJ657:OXJ658 OXR657:OXR658 OXZ657:OXZ658 OYH657:OYH658 OYP657:OYP658 OYX657:OYX658 OZF657:OZF658 OZN657:OZN658 OZV657:OZV658 PAD657:PAD658 PAL657:PAL658 PAT657:PAT658 PBB657:PBB658 PBJ657:PBJ658 PBR657:PBR658 PBZ657:PBZ658 PCH657:PCH658 PCP657:PCP658 PCX657:PCX658 PDF657:PDF658 PDN657:PDN658 PDV657:PDV658 PED657:PED658 PEL657:PEL658 PET657:PET658 PFB657:PFB658 PFJ657:PFJ658 PFR657:PFR658 PFZ657:PFZ658 PGH657:PGH658 PGP657:PGP658 PGX657:PGX658 PHF657:PHF658 PHN657:PHN658 PHV657:PHV658 PID657:PID658 PIL657:PIL658 PIT657:PIT658 PJB657:PJB658 PJJ657:PJJ658 PJR657:PJR658 PJZ657:PJZ658 PKH657:PKH658 PKP657:PKP658 PKX657:PKX658 PLF657:PLF658 PLN657:PLN658 PLV657:PLV658 PMD657:PMD658 PML657:PML658 PMT657:PMT658 PNB657:PNB658 PNJ657:PNJ658 PNR657:PNR658 PNZ657:PNZ658 POH657:POH658 POP657:POP658 POX657:POX658 PPF657:PPF658 PPN657:PPN658 PPV657:PPV658 PQD657:PQD658 PQL657:PQL658 PQT657:PQT658 PRB657:PRB658 PRJ657:PRJ658 PRR657:PRR658 PRZ657:PRZ658 PSH657:PSH658 PSP657:PSP658 PSX657:PSX658 PTF657:PTF658 PTN657:PTN658 PTV657:PTV658 PUD657:PUD658 PUL657:PUL658 PUT657:PUT658 PVB657:PVB658 PVJ657:PVJ658 PVR657:PVR658 PVZ657:PVZ658 PWH657:PWH658 PWP657:PWP658 PWX657:PWX658 PXF657:PXF658 PXN657:PXN658 PXV657:PXV658 PYD657:PYD658 PYL657:PYL658 PYT657:PYT658 PZB657:PZB658 PZJ657:PZJ658 PZR657:PZR658 PZZ657:PZZ658 QAH657:QAH658 QAP657:QAP658 QAX657:QAX658 QBF657:QBF658 QBN657:QBN658 QBV657:QBV658 QCD657:QCD658 QCL657:QCL658 QCT657:QCT658 QDB657:QDB658 QDJ657:QDJ658 QDR657:QDR658 QDZ657:QDZ658 QEH657:QEH658 QEP657:QEP658 QEX657:QEX658 QFF657:QFF658 QFN657:QFN658 QFV657:QFV658 QGD657:QGD658 QGL657:QGL658 QGT657:QGT658 QHB657:QHB658 QHJ657:QHJ658 QHR657:QHR658 QHZ657:QHZ658 QIH657:QIH658 QIP657:QIP658 QIX657:QIX658 QJF657:QJF658 QJN657:QJN658 QJV657:QJV658 QKD657:QKD658 QKL657:QKL658 QKT657:QKT658 QLB657:QLB658 QLJ657:QLJ658 QLR657:QLR658 QLZ657:QLZ658 QMH657:QMH658 QMP657:QMP658 QMX657:QMX658 QNF657:QNF658 QNN657:QNN658 QNV657:QNV658 QOD657:QOD658 QOL657:QOL658 QOT657:QOT658 QPB657:QPB658 QPJ657:QPJ658 QPR657:QPR658 QPZ657:QPZ658 QQH657:QQH658 QQP657:QQP658 QQX657:QQX658 QRF657:QRF658 QRN657:QRN658 QRV657:QRV658 QSD657:QSD658 QSL657:QSL658 QST657:QST658 QTB657:QTB658 QTJ657:QTJ658 QTR657:QTR658 QTZ657:QTZ658 QUH657:QUH658 QUP657:QUP658 QUX657:QUX658 QVF657:QVF658 QVN657:QVN658 QVV657:QVV658 QWD657:QWD658 QWL657:QWL658 QWT657:QWT658 QXB657:QXB658 QXJ657:QXJ658 QXR657:QXR658 QXZ657:QXZ658 QYH657:QYH658 QYP657:QYP658 QYX657:QYX658 QZF657:QZF658 QZN657:QZN658 QZV657:QZV658 RAD657:RAD658 RAL657:RAL658 RAT657:RAT658 RBB657:RBB658 RBJ657:RBJ658 RBR657:RBR658 RBZ657:RBZ658 RCH657:RCH658 RCP657:RCP658 RCX657:RCX658 RDF657:RDF658 RDN657:RDN658 RDV657:RDV658 RED657:RED658 REL657:REL658 RET657:RET658 RFB657:RFB658 RFJ657:RFJ658 RFR657:RFR658 RFZ657:RFZ658 RGH657:RGH658 RGP657:RGP658 RGX657:RGX658 RHF657:RHF658 RHN657:RHN658 RHV657:RHV658 RID657:RID658 RIL657:RIL658 RIT657:RIT658 RJB657:RJB658 RJJ657:RJJ658 RJR657:RJR658 RJZ657:RJZ658 RKH657:RKH658 RKP657:RKP658 RKX657:RKX658 RLF657:RLF658 RLN657:RLN658 RLV657:RLV658 RMD657:RMD658 RML657:RML658 RMT657:RMT658 RNB657:RNB658 RNJ657:RNJ658 RNR657:RNR658 RNZ657:RNZ658 ROH657:ROH658 ROP657:ROP658 ROX657:ROX658 RPF657:RPF658 RPN657:RPN658 RPV657:RPV658 RQD657:RQD658 RQL657:RQL658 RQT657:RQT658 RRB657:RRB658 RRJ657:RRJ658 RRR657:RRR658 RRZ657:RRZ658 RSH657:RSH658 RSP657:RSP658 RSX657:RSX658 RTF657:RTF658 RTN657:RTN658 RTV657:RTV658 RUD657:RUD658 RUL657:RUL658 RUT657:RUT658 RVB657:RVB658 RVJ657:RVJ658 RVR657:RVR658 RVZ657:RVZ658 RWH657:RWH658 RWP657:RWP658 RWX657:RWX658 RXF657:RXF658 RXN657:RXN658 RXV657:RXV658 RYD657:RYD658 RYL657:RYL658 RYT657:RYT658 RZB657:RZB658 RZJ657:RZJ658 RZR657:RZR658 RZZ657:RZZ658 SAH657:SAH658 SAP657:SAP658 SAX657:SAX658 SBF657:SBF658 SBN657:SBN658 SBV657:SBV658 SCD657:SCD658 SCL657:SCL658 SCT657:SCT658 SDB657:SDB658 SDJ657:SDJ658 SDR657:SDR658 SDZ657:SDZ658 SEH657:SEH658 SEP657:SEP658 SEX657:SEX658 SFF657:SFF658 SFN657:SFN658 SFV657:SFV658 SGD657:SGD658 SGL657:SGL658 SGT657:SGT658 SHB657:SHB658 SHJ657:SHJ658 SHR657:SHR658 SHZ657:SHZ658 SIH657:SIH658 SIP657:SIP658 SIX657:SIX658 SJF657:SJF658 SJN657:SJN658 SJV657:SJV658 SKD657:SKD658 SKL657:SKL658 SKT657:SKT658 SLB657:SLB658 SLJ657:SLJ658 SLR657:SLR658 SLZ657:SLZ658 SMH657:SMH658 SMP657:SMP658 SMX657:SMX658 SNF657:SNF658 SNN657:SNN658 SNV657:SNV658 SOD657:SOD658 SOL657:SOL658 SOT657:SOT658 SPB657:SPB658 SPJ657:SPJ658 SPR657:SPR658 SPZ657:SPZ658 SQH657:SQH658 SQP657:SQP658 SQX657:SQX658 SRF657:SRF658 SRN657:SRN658 SRV657:SRV658 SSD657:SSD658 SSL657:SSL658 SST657:SST658 STB657:STB658 STJ657:STJ658 STR657:STR658 STZ657:STZ658 SUH657:SUH658 SUP657:SUP658 SUX657:SUX658 SVF657:SVF658 SVN657:SVN658 SVV657:SVV658 SWD657:SWD658 SWL657:SWL658 SWT657:SWT658 SXB657:SXB658 SXJ657:SXJ658 SXR657:SXR658 SXZ657:SXZ658 SYH657:SYH658 SYP657:SYP658 SYX657:SYX658 SZF657:SZF658 SZN657:SZN658 SZV657:SZV658 TAD657:TAD658 TAL657:TAL658 TAT657:TAT658 TBB657:TBB658 TBJ657:TBJ658 TBR657:TBR658 TBZ657:TBZ658 TCH657:TCH658 TCP657:TCP658 TCX657:TCX658 TDF657:TDF658 TDN657:TDN658 TDV657:TDV658 TED657:TED658 TEL657:TEL658 TET657:TET658 TFB657:TFB658 TFJ657:TFJ658 TFR657:TFR658 TFZ657:TFZ658 TGH657:TGH658 TGP657:TGP658 TGX657:TGX658 THF657:THF658 THN657:THN658 THV657:THV658 TID657:TID658 TIL657:TIL658 TIT657:TIT658 TJB657:TJB658 TJJ657:TJJ658 TJR657:TJR658 TJZ657:TJZ658 TKH657:TKH658 TKP657:TKP658 TKX657:TKX658 TLF657:TLF658 TLN657:TLN658 TLV657:TLV658 TMD657:TMD658 TML657:TML658 TMT657:TMT658 TNB657:TNB658 TNJ657:TNJ658 TNR657:TNR658 TNZ657:TNZ658 TOH657:TOH658 TOP657:TOP658 TOX657:TOX658 TPF657:TPF658 TPN657:TPN658 TPV657:TPV658 TQD657:TQD658 TQL657:TQL658 TQT657:TQT658 TRB657:TRB658 TRJ657:TRJ658 TRR657:TRR658 TRZ657:TRZ658 TSH657:TSH658 TSP657:TSP658 TSX657:TSX658 TTF657:TTF658 TTN657:TTN658 TTV657:TTV658 TUD657:TUD658 TUL657:TUL658 TUT657:TUT658 TVB657:TVB658 TVJ657:TVJ658 TVR657:TVR658 TVZ657:TVZ658 TWH657:TWH658 TWP657:TWP658 TWX657:TWX658 TXF657:TXF658 TXN657:TXN658 TXV657:TXV658 TYD657:TYD658 TYL657:TYL658 TYT657:TYT658 TZB657:TZB658 TZJ657:TZJ658 TZR657:TZR658 TZZ657:TZZ658 UAH657:UAH658 UAP657:UAP658 UAX657:UAX658 UBF657:UBF658 UBN657:UBN658 UBV657:UBV658 UCD657:UCD658 UCL657:UCL658 UCT657:UCT658 UDB657:UDB658 UDJ657:UDJ658 UDR657:UDR658 UDZ657:UDZ658 UEH657:UEH658 UEP657:UEP658 UEX657:UEX658 UFF657:UFF658 UFN657:UFN658 UFV657:UFV658 UGD657:UGD658 UGL657:UGL658 UGT657:UGT658 UHB657:UHB658 UHJ657:UHJ658 UHR657:UHR658 UHZ657:UHZ658 UIH657:UIH658 UIP657:UIP658 UIX657:UIX658 UJF657:UJF658 UJN657:UJN658 UJV657:UJV658 UKD657:UKD658 UKL657:UKL658 UKT657:UKT658 ULB657:ULB658 ULJ657:ULJ658 ULR657:ULR658 ULZ657:ULZ658 UMH657:UMH658 UMP657:UMP658 UMX657:UMX658 UNF657:UNF658 UNN657:UNN658 UNV657:UNV658 UOD657:UOD658 UOL657:UOL658 UOT657:UOT658 UPB657:UPB658 UPJ657:UPJ658 UPR657:UPR658 UPZ657:UPZ658 UQH657:UQH658 UQP657:UQP658 UQX657:UQX658 URF657:URF658 URN657:URN658 URV657:URV658 USD657:USD658 USL657:USL658 UST657:UST658 UTB657:UTB658 UTJ657:UTJ658 UTR657:UTR658 UTZ657:UTZ658 UUH657:UUH658 UUP657:UUP658 UUX657:UUX658 UVF657:UVF658 UVN657:UVN658 UVV657:UVV658 UWD657:UWD658 UWL657:UWL658 UWT657:UWT658 UXB657:UXB658 UXJ657:UXJ658 UXR657:UXR658 UXZ657:UXZ658 UYH657:UYH658 UYP657:UYP658 UYX657:UYX658 UZF657:UZF658 UZN657:UZN658 UZV657:UZV658 VAD657:VAD658 VAL657:VAL658 VAT657:VAT658 VBB657:VBB658 VBJ657:VBJ658 VBR657:VBR658 VBZ657:VBZ658 VCH657:VCH658 VCP657:VCP658 VCX657:VCX658 VDF657:VDF658 VDN657:VDN658 VDV657:VDV658 VED657:VED658 VEL657:VEL658 VET657:VET658 VFB657:VFB658 VFJ657:VFJ658 VFR657:VFR658 VFZ657:VFZ658 VGH657:VGH658 VGP657:VGP658 VGX657:VGX658 VHF657:VHF658 VHN657:VHN658 VHV657:VHV658 VID657:VID658 VIL657:VIL658 VIT657:VIT658 VJB657:VJB658 VJJ657:VJJ658 VJR657:VJR658 VJZ657:VJZ658 VKH657:VKH658 VKP657:VKP658 VKX657:VKX658 VLF657:VLF658 VLN657:VLN658 VLV657:VLV658 VMD657:VMD658 VML657:VML658 VMT657:VMT658 VNB657:VNB658 VNJ657:VNJ658 VNR657:VNR658 VNZ657:VNZ658 VOH657:VOH658 VOP657:VOP658 VOX657:VOX658 VPF657:VPF658 VPN657:VPN658 VPV657:VPV658 VQD657:VQD658 VQL657:VQL658 VQT657:VQT658 VRB657:VRB658 VRJ657:VRJ658 VRR657:VRR658 VRZ657:VRZ658 VSH657:VSH658 VSP657:VSP658 VSX657:VSX658 VTF657:VTF658 VTN657:VTN658 VTV657:VTV658 VUD657:VUD658 VUL657:VUL658 VUT657:VUT658 VVB657:VVB658 VVJ657:VVJ658 VVR657:VVR658 VVZ657:VVZ658 VWH657:VWH658 VWP657:VWP658 VWX657:VWX658 VXF657:VXF658 VXN657:VXN658 VXV657:VXV658 VYD657:VYD658 VYL657:VYL658 VYT657:VYT658 VZB657:VZB658 VZJ657:VZJ658 VZR657:VZR658 VZZ657:VZZ658 WAH657:WAH658 WAP657:WAP658 WAX657:WAX658 WBF657:WBF658 WBN657:WBN658 WBV657:WBV658 WCD657:WCD658 WCL657:WCL658 WCT657:WCT658 WDB657:WDB658 WDJ657:WDJ658 WDR657:WDR658 WDZ657:WDZ658 WEH657:WEH658 WEP657:WEP658 WEX657:WEX658 WFF657:WFF658 WFN657:WFN658 WFV657:WFV658 WGD657:WGD658 WGL657:WGL658 WGT657:WGT658 WHB657:WHB658 WHJ657:WHJ658 WHR657:WHR658 WHZ657:WHZ658 WIH657:WIH658 WIP657:WIP658 WIX657:WIX658 WJF657:WJF658 WJN657:WJN658 WJV657:WJV658 WKD657:WKD658 WKL657:WKL658 WKT657:WKT658 WLB657:WLB658 WLJ657:WLJ658 WLR657:WLR658 WLZ657:WLZ658 WMH657:WMH658 WMP657:WMP658 WMX657:WMX658 WNF657:WNF658 WNN657:WNN658 WNV657:WNV658 WOD657:WOD658 WOL657:WOL658 WOT657:WOT658 WPB657:WPB658 WPJ657:WPJ658 WPR657:WPR658 WPZ657:WPZ658 WQH657:WQH658 WQP657:WQP658 WQX657:WQX658 WRF657:WRF658 WRN657:WRN658 WRV657:WRV658 WSD657:WSD658 WSL657:WSL658 WST657:WST658 WTB657:WTB658 WTJ657:WTJ658 WTR657:WTR658 WTZ657:WTZ658 WUH657:WUH658 WUP657:WUP658 WUX657:WUX658 WVF657:WVF658 WVN657:WVN658 WVV657:WVV658 WWD657:WWD658 WWL657:WWL658 WWT657:WWT658 WXB657:WXB658 WXJ657:WXJ658 WXR657:WXR658 WXZ657:WXZ658 WYH657:WYH658 WYP657:WYP658 WYX657:WYX658 WZF657:WZF658 WZN657:WZN658 WZV657:WZV658 XAD657:XAD658 XAL657:XAL658 XAT657:XAT658 XBB657:XBB658 XBJ657:XBJ658 XBR657:XBR658 XBZ657:XBZ658 XCH657:XCH658 XCP657:XCP658 XCX657:XCX658 XDF657:XDF658 XDN657:XDN658 XDV657:XDV658 XED657:XED658 XEL657:XEL658 XET657:XET658">
    <cfRule type="cellIs" dxfId="2" priority="232" stopIfTrue="1" operator="equal">
      <formula>"CW 3120-R2"</formula>
    </cfRule>
    <cfRule type="cellIs" dxfId="1" priority="233" stopIfTrue="1" operator="equal">
      <formula>"CW 3240-R7"</formula>
    </cfRule>
    <cfRule type="cellIs" dxfId="0" priority="512" stopIfTrue="1" operator="equal">
      <formula>"CW 2130-R11"</formula>
    </cfRule>
  </conditionalFormatting>
  <dataValidations count="3">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9 G18 G20:G22 G24 G26:G28 G30 G36:G38 G41 G1682 G47 G1361:G1362 G1356 G1358 G70:G71 G966:G970 G1048 G353:G354 G356 G53:G54 G59 G61 G63:G67 G142:G143 G76 G85 G87:G89 G91 G93:G95 G97 G103:G105 G108 G45 G114 G78:G80 G123:G124 G131 G133 G135:G139 G216:G217 G222 G230 G232:G234 G236 G238:G240 G242 G244 G264 G184 G270 G189 G191 G194:G195 G197:G198 G200 G205 G207 G209:G213 G306:G307 G312 G320 G322:G324 G326 G328:G330 G332 G344 G268 G350 G273:G274 G276 G279:G280 G282:G283 G285 G287 G295 G297 G299:G303 G365:G366 G371 G373:G375 G377 G380:G381 G383 G385:G387 G389 G391:G393 G395 G397 G418 G348 G426 G428 G430 G433:G434 G436 G439:G440 G442:G443 G445 G452 G454 G456:G460 G463:G464 G476 G478:G480 G482 G484:G486 G488 G490 G501 G422:G423 G507 G936 G1140 G1166 G1188:G1189 G1191:G1192 G1213 G1236:G1237 G1239:G1240 G564 G521:G522 G527 G535 G537:G539 G541 G543:G545 G547 G560 G505 G566 G658 G598:G599 G604 G612 G614:G616 G618 G620:G622 G624 G626 G644:G647 G650 G1323 G660 G574:G575 G587 G589 G591:G595 G691:G692 G697 G705 G707:G709 G711 G713:G715 G717 G719 G740 G654 G747 G663:G664 G667 G289:G293 G680 G682 G684:G688 G771:G772 G777 G785 G787:G789 G791 G793:G795 G797 G799 G810 G812 G814 G750 G753 G760 G762 G764:G768 G832:G833 G838 G846 G848:G850 G852 G854:G856 G858 G514:G518 G844 G879:G882 G885 G744:G745 G892 G804:G807 G821 G823 G825:G829 G924:G925 G930 G938 G940:G942 G944 G946:G948 G950 G952 G973 G677:G678 G982 G895:G896 G899 G910:G911 G582:G585 G913 G915 G917:G921 G1015:G1016 G1021 G1023:G1025 G1028:G1029 G1031 G1033:G1035 G1037 G1039:G1041 G1043 G1045 G1051 G1053 G988 G889:G890 G996 G1004 G1006 G1008:G1012 G1073:G1074 G955:G960 G962:G964 G148 G157 G159:G161 G163 G165:G167 G169 G175:G177 G180 G112 G186 G150:G152 G171 G173 G155 G656 G1066 G1068 G1070 G1114:G1115 G1120 G1122:G1123 G1126 G1128:G1130 G1132 G1134:G1136 G1138 G1143 G1107 G1109 G1111 G1159 G1161:G1163 G1168 G1170:G1172 G1174 G1176:G1178 G1180 G1182 G1195 G1197 G1102:G1105 G1150 G1152 G1154 G1200:G1201 G1206 G1208:G1210 G1215 G1217:G1219 G1221 G1223:G1225 G1227 G1229 G1243 G1245 G1247 G1258:G1259 G1264 G1266:G1268 G1271:G1272 G1274 G1276:G1278 G1280 G1282:G1284 G1286 G1288 G1291 G1294 G1296 G1251 G1253 G1255 G1310:G1311 G1316 G1318:G1320 G1325 G1327:G1329 G1331 G1333:G1335 G1337 G1299:G1301 G1352 G1354 G1249 G1303 G1305 G1307 G11:G13 G32 G34 G16 G99 G101 G83 G224:G225 G228 G247:G252 G254:G255 G1342:G1343 G529:G530 G549 G551:G552 G554:G557 G314:G315 G318 G334 G336:G337 G339:G341 G400:G405 G407:G409 G411:G415 G469:G471 G474 G492:G493 G495:G498 G606:G607 G610 G629:G634 G636:G637 G639:G641 G699:G700 G703 G722:G727 G729:G731 G779:G780 G783 G801:G802 G840:G841 G868:G873 G875:G877 G932:G933 G1094 G1079 G1081:G1083 G1086:G1087 G1089 G1091 G1097 G1099 G1057 G1146:G1148 G1185:G1186 G1232:G1234 G1339 G1348:G1349 G1345:G1346 G257:G261 G449:G450 G998:G1002 G817:G819 G358:G362 G533 G569 G580 G672 G1687 G120:G121 G50:G51 G56:G57 G202:G203 G510:G512 G860 G862 G864:G865 G1409:G1410 G1396 G1392 G1624 G1394 G1529:G1530 G1565:G1569 G733:G737 G975 G990:G994 G447 G669:G670 G675 G755:G756 G758 G901:G903 G985 G1546:G1548 G1627:G1628 G1689 G1640 G1642 G1635 G1648 G1651 G979:G980 G1675 G1637 G1653 G1646 G1658 G1656 G1663 G1661 G1670 G1668 G1677 G1684 G43 G110 G182 G266 G346 G420 G503 G562 G652 G742 G887 G977 G1666 G1673 G1680 G117 G126 G128:G129 G571 G577:G578 G905 G908 G1059:G1061 G1063:G1064 G1464 G1454 G1385:G1386 G1379:G1380 G1382 G1376 G1513 G1496 G1504:G1505 G1508 G1431:G1432 G1428 G1444:G1445 G1441 G1482:G1484 G1448 G1450:G1451 G1487:G1488 G1524 G1402:G1403 G1471:G1472 G1368 G1511 G1426 G1422 G1439 G1435 G1526 G1516:G1517 G1372:G1374 G1456 G1458 G1460 G1462 G1474 G1480 G1477:G1478 G1467:G1469 G1520 G1491 G1501 G1498 G1494 G1418:G1419 G1406:G1407 G1415 G1412:G1413 G1399 G1389 G1572:G1573 G1595 G1598 G1580 G1591 G1593 G1582:G1583 G1617 G1586 G1588:G1589 G1600 G1603:G1604 G1619 G1622 G1607 G1609:G1610 G1613 G1615 G1533 G1535:G1536 G1539:G1540 G1550 G1552 G1555:G1556 G1558 G1542:G1543 G1561:G1563" xr:uid="{BB2A174A-B288-45CE-A631-CFE7D99A2A61}">
      <formula1>IF(G9&gt;=0.01,ROUND(G9,2),0.01)</formula1>
    </dataValidation>
    <dataValidation type="custom" allowBlank="1" showInputMessage="1" showErrorMessage="1" error="If you can enter a Unit  Price in this cell, pLease contact the Contract Administrator immediately!" sqref="G976" xr:uid="{1C06D944-A70A-4238-AEA4-8A109EF08E2A}">
      <formula1>"isblank(G3)"</formula1>
    </dataValidation>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1693" xr:uid="{712DA823-D3EA-4C71-9F9E-A5F2F0DFBE30}">
      <formula1>IF(AND(G1693&gt;=0.01,G1693&lt;=G1726*0.05),ROUND(G1693,2),0.01)</formula1>
    </dataValidation>
  </dataValidations>
  <pageMargins left="0.5" right="0.5" top="0.75" bottom="0.75" header="0.25" footer="0.25"/>
  <pageSetup scale="75" orientation="portrait" r:id="rId1"/>
  <headerFooter alignWithMargins="0">
    <oddHeader>&amp;LThe City of Winnipeg
Tender No. 27-2026 
&amp;RBid Submission
&amp;P of &amp;N</oddHeader>
    <oddFooter xml:space="preserve">&amp;R                   </oddFooter>
  </headerFooter>
  <rowBreaks count="53" manualBreakCount="53">
    <brk id="51" min="1" max="7" man="1"/>
    <brk id="73" min="1" max="7" man="1"/>
    <brk id="95" min="1" max="7" man="1"/>
    <brk id="145" min="1" max="7" man="1"/>
    <brk id="167" min="1" max="7" man="1"/>
    <brk id="191" min="1" max="7" man="1"/>
    <brk id="213" min="1" max="7" man="1"/>
    <brk id="219" min="1" max="7" man="1"/>
    <brk id="293" min="1" max="7" man="1"/>
    <brk id="309" min="1" max="7" man="1"/>
    <brk id="356" min="1" max="7" man="1"/>
    <brk id="368" min="1" max="7" man="1"/>
    <brk id="389" min="1" max="7" man="1"/>
    <brk id="460" min="1" max="7" man="1"/>
    <brk id="466" min="1" max="7" man="1"/>
    <brk id="524" min="1" max="7" man="1"/>
    <brk id="571" min="1" max="7" man="1"/>
    <brk id="595" min="1" max="7" man="1"/>
    <brk id="601" min="1" max="7" man="1"/>
    <brk id="647" min="1" max="7" man="1"/>
    <brk id="672" min="1" max="7" man="1"/>
    <brk id="694" min="1" max="7" man="1"/>
    <brk id="742" min="1" max="7" man="1"/>
    <brk id="774" min="1" max="7" man="1"/>
    <brk id="835" min="1" max="7" man="1"/>
    <brk id="882" min="1" max="7" man="1"/>
    <brk id="927" min="1" max="7" man="1"/>
    <brk id="975" min="1" max="7" man="1"/>
    <brk id="1018" min="1" max="7" man="1"/>
    <brk id="1064" min="1" max="7" man="1"/>
    <brk id="1076" min="1" max="7" man="1"/>
    <brk id="1099" min="1" max="7" man="1"/>
    <brk id="1117" min="1" max="7" man="1"/>
    <brk id="1156" min="1" max="7" man="1"/>
    <brk id="1178" min="1" max="7" man="1"/>
    <brk id="1203" min="1" max="7" man="1"/>
    <brk id="1225" min="1" max="7" man="1"/>
    <brk id="1249" min="1" max="7" man="1"/>
    <brk id="1261" min="1" max="7" man="1"/>
    <brk id="1307" min="1" max="7" man="1"/>
    <brk id="1313" min="1" max="7" man="1"/>
    <brk id="1335" min="1" max="7" man="1"/>
    <brk id="1358" min="1" max="7" man="1"/>
    <brk id="1364" min="1" max="7" man="1"/>
    <brk id="1413" min="1" max="7" man="1"/>
    <brk id="1540" min="1" max="7" man="1"/>
    <brk id="1575" min="1" max="7" man="1"/>
    <brk id="1624" min="1" max="7" man="1"/>
    <brk id="1630" min="1" max="7" man="1"/>
    <brk id="1656" min="1" max="7" man="1"/>
    <brk id="1682" min="1" max="7" man="1"/>
    <brk id="1691" max="16383" man="1"/>
    <brk id="1694"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Checking Process</vt:lpstr>
      <vt:lpstr>Pay Items</vt:lpstr>
      <vt:lpstr>Number Formats</vt:lpstr>
      <vt:lpstr>27-2026</vt:lpstr>
      <vt:lpstr>'27-2026'!Print_Area</vt:lpstr>
      <vt:lpstr>'Checking Process'!Print_Area</vt:lpstr>
      <vt:lpstr>'Pay Items'!Print_Area</vt:lpstr>
      <vt:lpstr>'27-2026'!Print_Titles</vt:lpstr>
      <vt:lpstr>'Pay Items'!Print_Titles</vt:lpstr>
      <vt:lpstr>'27-2026'!XEVERYTHING</vt:lpstr>
      <vt:lpstr>'27-2026'!XITEMS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dc:creator>
  <dc:description>Checked Feb. 26, 2026
by C. Humbert
File Size 393 KB</dc:description>
  <cp:lastModifiedBy>Humbert, Cory</cp:lastModifiedBy>
  <cp:lastPrinted>2026-02-26T16:45:41Z</cp:lastPrinted>
  <dcterms:created xsi:type="dcterms:W3CDTF">2000-01-26T18:56:05Z</dcterms:created>
  <dcterms:modified xsi:type="dcterms:W3CDTF">2026-02-26T16:52:00Z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