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defaultThemeVersion="124226"/>
  <mc:AlternateContent xmlns:mc="http://schemas.openxmlformats.org/markup-compatibility/2006">
    <mc:Choice Requires="x15">
      <x15ac:absPath xmlns:x15ac="http://schemas.microsoft.com/office/spreadsheetml/2010/11/ac" url="O:\engineer\ProjectAdmin\Bid Opp Prep\2026\Checked\29-2026 Aecom - Corydon\Submission 2\"/>
    </mc:Choice>
  </mc:AlternateContent>
  <xr:revisionPtr revIDLastSave="0" documentId="8_{8AC39963-5A2C-4485-B779-322ACBB2344E}" xr6:coauthVersionLast="47" xr6:coauthVersionMax="47" xr10:uidLastSave="{00000000-0000-0000-0000-000000000000}"/>
  <bookViews>
    <workbookView xWindow="-28920" yWindow="-120" windowWidth="29040" windowHeight="15720" firstSheet="3" activeTab="3" xr2:uid="{00000000-000D-0000-FFFF-FFFF00000000}"/>
  </bookViews>
  <sheets>
    <sheet name="Checking Process" sheetId="9" state="hidden" r:id="rId1"/>
    <sheet name="Pay Items" sheetId="37" state="hidden" r:id="rId2"/>
    <sheet name="Number Formats" sheetId="10" state="hidden" r:id="rId3"/>
    <sheet name="29-2026" sheetId="38" r:id="rId4"/>
  </sheets>
  <externalReferences>
    <externalReference r:id="rId5"/>
    <externalReference r:id="rId6"/>
    <externalReference r:id="rId7"/>
    <externalReference r:id="rId8"/>
  </externalReferences>
  <definedNames>
    <definedName name="_10PAGE_1_OF_13" localSheetId="1">'[1]FORM B; PRICES'!#REF!</definedName>
    <definedName name="_10PAGE_1_OF_13">'[2]FORM B; PRICES'!#REF!</definedName>
    <definedName name="_10TENDER_SUBMISSI" localSheetId="2">[3]Sample!#REF!</definedName>
    <definedName name="_11TENDER_NO._181" localSheetId="1">'[4]FORM B; PRICES'!#REF!</definedName>
    <definedName name="_12TENDER_SUBMISSI" localSheetId="3">#REF!</definedName>
    <definedName name="_12TENDER_SUBMISSI" localSheetId="1">'[4]FORM B; PRICES'!#REF!</definedName>
    <definedName name="_12TENDER_SUBMISSI">'[4]FORM B; PRICES'!#REF!</definedName>
    <definedName name="_1PAGE_1_OF_13" localSheetId="3">'29-2026'!#REF!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2">[3]Sample!#REF!</definedName>
    <definedName name="_30TENDER_SUBMISSI" localSheetId="1">'[1]FORM B; PRICES'!#REF!</definedName>
    <definedName name="_30TENDER_SUBMISSI">'[2]FORM B; PRICES'!#REF!</definedName>
    <definedName name="_4PAGE_1_OF_13" localSheetId="3">#REF!</definedName>
    <definedName name="_4PAGE_1_OF_13" localSheetId="1">'[4]FORM B; PRICES'!#REF!</definedName>
    <definedName name="_4PAGE_1_OF_13">'[4]FORM B; PRICES'!#REF!</definedName>
    <definedName name="_5TENDER_NO._181" localSheetId="3">'29-2026'!#REF!</definedName>
    <definedName name="_5TENDER_NO._181" localSheetId="0">[3]Sample!#REF!</definedName>
    <definedName name="_6TENDER_NO._181" localSheetId="2">[3]Sample!#REF!</definedName>
    <definedName name="_8TENDER_NO._181" localSheetId="3">#REF!</definedName>
    <definedName name="_8TENDER_NO._181" localSheetId="1">'[4]FORM B; PRICES'!#REF!</definedName>
    <definedName name="_8TENDER_NO._181">'[4]FORM B; PRICES'!#REF!</definedName>
    <definedName name="_9TENDER_SUBMISSI" localSheetId="3">'29-2026'!#REF!</definedName>
    <definedName name="_9TENDER_SUBMISSI" localSheetId="0">[3]Sample!#REF!</definedName>
    <definedName name="_xlnm._FilterDatabase" localSheetId="0" hidden="1">'Checking Process'!$A$3:$A$33</definedName>
    <definedName name="_xlnm._FilterDatabase" localSheetId="1" hidden="1">'Pay Items'!$A$2:$O$648</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3">'29-2026'!#REF!</definedName>
    <definedName name="HEADER" localSheetId="0">[3]Sample!#REF!</definedName>
    <definedName name="HEADER" localSheetId="2">[3]Sample!#REF!</definedName>
    <definedName name="HEADER" localSheetId="1">'[4]FORM B; PRICES'!#REF!</definedName>
    <definedName name="HEADER">'[2]FORM B; PRICES'!#REF!</definedName>
    <definedName name="_xlnm.Print_Area" localSheetId="3">'29-2026'!$B$6:$H$476</definedName>
    <definedName name="_xlnm.Print_Area" localSheetId="0">'Checking Process'!$A$1:$B$36</definedName>
    <definedName name="_xlnm.Print_Area" localSheetId="1">'Pay Items'!$A$2:$I$647</definedName>
    <definedName name="_xlnm.Print_Titles" localSheetId="3">'29-2026'!$1:$5</definedName>
    <definedName name="_xlnm.Print_Titles" localSheetId="1">'Pay Items'!$2:$2</definedName>
    <definedName name="_xlnm.Print_Titles">#REF!</definedName>
    <definedName name="TEMP" localSheetId="3">'29-2026'!#REF!</definedName>
    <definedName name="TEMP" localSheetId="0">[3]Sample!#REF!</definedName>
    <definedName name="TEMP" localSheetId="2">[3]Sample!#REF!</definedName>
    <definedName name="TEMP" localSheetId="1">'[4]FORM B; PRICES'!#REF!</definedName>
    <definedName name="TEMP">'[2]FORM B; PRICES'!#REF!</definedName>
    <definedName name="TESTHEAD" localSheetId="3">'29-2026'!#REF!</definedName>
    <definedName name="TESTHEAD" localSheetId="0">[3]Sample!#REF!</definedName>
    <definedName name="TESTHEAD" localSheetId="2">[3]Sample!#REF!</definedName>
    <definedName name="TESTHEAD" localSheetId="1">'[4]FORM B; PRICES'!#REF!</definedName>
    <definedName name="TESTHEAD">'[2]FORM B; PRICES'!#REF!</definedName>
    <definedName name="XEVERYTHING" localSheetId="3">'29-2026'!$B$1:$IV$449</definedName>
    <definedName name="XEverything" localSheetId="1">#REF!</definedName>
    <definedName name="XEverything">#REF!</definedName>
    <definedName name="XITEMS" localSheetId="3">'29-2026'!$B$7:$IV$449</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6" i="38" l="1"/>
  <c r="K476" i="38" s="1"/>
  <c r="I476" i="38"/>
  <c r="J475" i="38"/>
  <c r="K475" i="38" s="1"/>
  <c r="I475" i="38"/>
  <c r="K474" i="38"/>
  <c r="J474" i="38"/>
  <c r="I474" i="38"/>
  <c r="K473" i="38"/>
  <c r="J473" i="38"/>
  <c r="I473" i="38"/>
  <c r="J472" i="38"/>
  <c r="K472" i="38" s="1"/>
  <c r="I472" i="38"/>
  <c r="J471" i="38"/>
  <c r="K471" i="38" s="1"/>
  <c r="I471" i="38"/>
  <c r="K470" i="38"/>
  <c r="J470" i="38"/>
  <c r="I470" i="38"/>
  <c r="J469" i="38"/>
  <c r="K469" i="38" s="1"/>
  <c r="I469" i="38"/>
  <c r="K468" i="38"/>
  <c r="J468" i="38"/>
  <c r="I468" i="38"/>
  <c r="K467" i="38"/>
  <c r="J467" i="38"/>
  <c r="I467" i="38"/>
  <c r="J466" i="38"/>
  <c r="K466" i="38" s="1"/>
  <c r="I466" i="38"/>
  <c r="J465" i="38"/>
  <c r="K465" i="38" s="1"/>
  <c r="I465" i="38"/>
  <c r="J464" i="38"/>
  <c r="K464" i="38" s="1"/>
  <c r="I464" i="38"/>
  <c r="K463" i="38"/>
  <c r="J463" i="38"/>
  <c r="I463" i="38"/>
  <c r="K462" i="38"/>
  <c r="J462" i="38"/>
  <c r="I462" i="38"/>
  <c r="J461" i="38"/>
  <c r="K461" i="38" s="1"/>
  <c r="I461" i="38"/>
  <c r="J460" i="38"/>
  <c r="K460" i="38" s="1"/>
  <c r="I460" i="38"/>
  <c r="J459" i="38"/>
  <c r="K459" i="38" s="1"/>
  <c r="I459" i="38"/>
  <c r="J458" i="38"/>
  <c r="K458" i="38" s="1"/>
  <c r="I458" i="38"/>
  <c r="K457" i="38"/>
  <c r="J457" i="38"/>
  <c r="I457" i="38"/>
  <c r="K456" i="38"/>
  <c r="J456" i="38"/>
  <c r="I456" i="38"/>
  <c r="K455" i="38"/>
  <c r="J455" i="38"/>
  <c r="I455" i="38"/>
  <c r="J454" i="38"/>
  <c r="K454" i="38" s="1"/>
  <c r="I454" i="38"/>
  <c r="K453" i="38"/>
  <c r="J453" i="38"/>
  <c r="I453" i="38"/>
  <c r="K452" i="38"/>
  <c r="J452" i="38"/>
  <c r="I452" i="38"/>
  <c r="K451" i="38"/>
  <c r="J451" i="38"/>
  <c r="I451" i="38"/>
  <c r="J450" i="38"/>
  <c r="K450" i="38" s="1"/>
  <c r="I450" i="38"/>
  <c r="J449" i="38"/>
  <c r="K449" i="38" s="1"/>
  <c r="I449" i="38"/>
  <c r="J448" i="38"/>
  <c r="K448" i="38" s="1"/>
  <c r="I448" i="38"/>
  <c r="J447" i="38"/>
  <c r="K447" i="38" s="1"/>
  <c r="I447" i="38"/>
  <c r="K446" i="38"/>
  <c r="J446" i="38"/>
  <c r="I446" i="38"/>
  <c r="J445" i="38"/>
  <c r="K445" i="38" s="1"/>
  <c r="I445" i="38"/>
  <c r="J444" i="38"/>
  <c r="K444" i="38" s="1"/>
  <c r="I444" i="38"/>
  <c r="J443" i="38"/>
  <c r="K443" i="38" s="1"/>
  <c r="I443" i="38"/>
  <c r="K442" i="38"/>
  <c r="J442" i="38"/>
  <c r="I442" i="38"/>
  <c r="K441" i="38"/>
  <c r="J441" i="38"/>
  <c r="I441" i="38"/>
  <c r="K440" i="38"/>
  <c r="J440" i="38"/>
  <c r="I440" i="38"/>
  <c r="J439" i="38"/>
  <c r="K439" i="38" s="1"/>
  <c r="I439" i="38"/>
  <c r="J438" i="38"/>
  <c r="K438" i="38" s="1"/>
  <c r="I438" i="38"/>
  <c r="J437" i="38"/>
  <c r="K437" i="38" s="1"/>
  <c r="I437" i="38"/>
  <c r="J436" i="38"/>
  <c r="K436" i="38" s="1"/>
  <c r="I436" i="38"/>
  <c r="K435" i="38"/>
  <c r="J435" i="38"/>
  <c r="I435" i="38"/>
  <c r="J434" i="38"/>
  <c r="K434" i="38" s="1"/>
  <c r="I434" i="38"/>
  <c r="J433" i="38"/>
  <c r="K433" i="38" s="1"/>
  <c r="I433" i="38"/>
  <c r="J432" i="38"/>
  <c r="K432" i="38" s="1"/>
  <c r="I432" i="38"/>
  <c r="K431" i="38"/>
  <c r="J431" i="38"/>
  <c r="I431" i="38"/>
  <c r="K430" i="38"/>
  <c r="J430" i="38"/>
  <c r="I430" i="38"/>
  <c r="K429" i="38"/>
  <c r="J429" i="38"/>
  <c r="I429" i="38"/>
  <c r="J428" i="38"/>
  <c r="K428" i="38" s="1"/>
  <c r="I428" i="38"/>
  <c r="J427" i="38"/>
  <c r="K427" i="38" s="1"/>
  <c r="I427" i="38"/>
  <c r="K426" i="38"/>
  <c r="J426" i="38"/>
  <c r="I426" i="38"/>
  <c r="J425" i="38"/>
  <c r="K425" i="38" s="1"/>
  <c r="I425" i="38"/>
  <c r="K424" i="38"/>
  <c r="J424" i="38"/>
  <c r="I424" i="38"/>
  <c r="J423" i="38"/>
  <c r="K423" i="38" s="1"/>
  <c r="I423" i="38"/>
  <c r="K422" i="38"/>
  <c r="J422" i="38"/>
  <c r="I422" i="38"/>
  <c r="J421" i="38"/>
  <c r="K421" i="38" s="1"/>
  <c r="I421" i="38"/>
  <c r="K420" i="38"/>
  <c r="J420" i="38"/>
  <c r="I420" i="38"/>
  <c r="K419" i="38"/>
  <c r="J419" i="38"/>
  <c r="I419" i="38"/>
  <c r="K418" i="38"/>
  <c r="J418" i="38"/>
  <c r="I418" i="38"/>
  <c r="J417" i="38"/>
  <c r="K417" i="38" s="1"/>
  <c r="I417" i="38"/>
  <c r="J416" i="38"/>
  <c r="K416" i="38" s="1"/>
  <c r="I416" i="38"/>
  <c r="K415" i="38"/>
  <c r="J415" i="38"/>
  <c r="I415" i="38"/>
  <c r="J414" i="38"/>
  <c r="K414" i="38" s="1"/>
  <c r="I414" i="38"/>
  <c r="K413" i="38"/>
  <c r="J413" i="38"/>
  <c r="I413" i="38"/>
  <c r="J412" i="38"/>
  <c r="K412" i="38" s="1"/>
  <c r="I412" i="38"/>
  <c r="J411" i="38"/>
  <c r="K411" i="38" s="1"/>
  <c r="I411" i="38"/>
  <c r="J410" i="38"/>
  <c r="K410" i="38" s="1"/>
  <c r="I410" i="38"/>
  <c r="K409" i="38"/>
  <c r="J409" i="38"/>
  <c r="I409" i="38"/>
  <c r="K408" i="38"/>
  <c r="J408" i="38"/>
  <c r="I408" i="38"/>
  <c r="K407" i="38"/>
  <c r="J407" i="38"/>
  <c r="I407" i="38"/>
  <c r="J406" i="38"/>
  <c r="K406" i="38" s="1"/>
  <c r="I406" i="38"/>
  <c r="J405" i="38"/>
  <c r="K405" i="38" s="1"/>
  <c r="I405" i="38"/>
  <c r="K404" i="38"/>
  <c r="J404" i="38"/>
  <c r="I404" i="38"/>
  <c r="J403" i="38"/>
  <c r="K403" i="38" s="1"/>
  <c r="I403" i="38"/>
  <c r="K402" i="38"/>
  <c r="J402" i="38"/>
  <c r="I402" i="38"/>
  <c r="K401" i="38"/>
  <c r="J401" i="38"/>
  <c r="I401" i="38"/>
  <c r="J400" i="38"/>
  <c r="K400" i="38" s="1"/>
  <c r="I400" i="38"/>
  <c r="J399" i="38"/>
  <c r="K399" i="38" s="1"/>
  <c r="I399" i="38"/>
  <c r="K398" i="38"/>
  <c r="J398" i="38"/>
  <c r="I398" i="38"/>
  <c r="K397" i="38"/>
  <c r="J397" i="38"/>
  <c r="I397" i="38"/>
  <c r="K396" i="38"/>
  <c r="J396" i="38"/>
  <c r="I396" i="38"/>
  <c r="J395" i="38"/>
  <c r="K395" i="38" s="1"/>
  <c r="I395" i="38"/>
  <c r="J394" i="38"/>
  <c r="K394" i="38" s="1"/>
  <c r="I394" i="38"/>
  <c r="J393" i="38"/>
  <c r="K393" i="38" s="1"/>
  <c r="I393" i="38"/>
  <c r="J392" i="38"/>
  <c r="K392" i="38" s="1"/>
  <c r="I392" i="38"/>
  <c r="K391" i="38"/>
  <c r="J391" i="38"/>
  <c r="I391" i="38"/>
  <c r="K390" i="38"/>
  <c r="J390" i="38"/>
  <c r="I390" i="38"/>
  <c r="J389" i="38"/>
  <c r="K389" i="38" s="1"/>
  <c r="I389" i="38"/>
  <c r="J388" i="38"/>
  <c r="K388" i="38" s="1"/>
  <c r="I388" i="38"/>
  <c r="K387" i="38"/>
  <c r="J387" i="38"/>
  <c r="I387" i="38"/>
  <c r="K386" i="38"/>
  <c r="J386" i="38"/>
  <c r="I386" i="38"/>
  <c r="K385" i="38"/>
  <c r="J385" i="38"/>
  <c r="I385" i="38"/>
  <c r="K384" i="38"/>
  <c r="J384" i="38"/>
  <c r="I384" i="38"/>
  <c r="J383" i="38"/>
  <c r="K383" i="38" s="1"/>
  <c r="I383" i="38"/>
  <c r="J382" i="38"/>
  <c r="K382" i="38" s="1"/>
  <c r="I382" i="38"/>
  <c r="J381" i="38"/>
  <c r="K381" i="38" s="1"/>
  <c r="I381" i="38"/>
  <c r="K380" i="38"/>
  <c r="J380" i="38"/>
  <c r="I380" i="38"/>
  <c r="K379" i="38"/>
  <c r="J379" i="38"/>
  <c r="I379" i="38"/>
  <c r="K378" i="38"/>
  <c r="J378" i="38"/>
  <c r="I378" i="38"/>
  <c r="J377" i="38"/>
  <c r="K377" i="38" s="1"/>
  <c r="I377" i="38"/>
  <c r="K376" i="38"/>
  <c r="J376" i="38"/>
  <c r="I376" i="38"/>
  <c r="K375" i="38"/>
  <c r="J375" i="38"/>
  <c r="I375" i="38"/>
  <c r="K374" i="38"/>
  <c r="J374" i="38"/>
  <c r="I374" i="38"/>
  <c r="K373" i="38"/>
  <c r="J373" i="38"/>
  <c r="I373" i="38"/>
  <c r="J372" i="38"/>
  <c r="K372" i="38" s="1"/>
  <c r="I372" i="38"/>
  <c r="J371" i="38"/>
  <c r="K371" i="38" s="1"/>
  <c r="I371" i="38"/>
  <c r="J370" i="38"/>
  <c r="K370" i="38" s="1"/>
  <c r="I370" i="38"/>
  <c r="K369" i="38"/>
  <c r="J369" i="38"/>
  <c r="I369" i="38"/>
  <c r="J368" i="38"/>
  <c r="K368" i="38" s="1"/>
  <c r="I368" i="38"/>
  <c r="J367" i="38"/>
  <c r="K367" i="38" s="1"/>
  <c r="I367" i="38"/>
  <c r="J366" i="38"/>
  <c r="K366" i="38" s="1"/>
  <c r="I366" i="38"/>
  <c r="K365" i="38"/>
  <c r="J365" i="38"/>
  <c r="I365" i="38"/>
  <c r="K364" i="38"/>
  <c r="J364" i="38"/>
  <c r="I364" i="38"/>
  <c r="K363" i="38"/>
  <c r="J363" i="38"/>
  <c r="I363" i="38"/>
  <c r="K362" i="38"/>
  <c r="J362" i="38"/>
  <c r="I362" i="38"/>
  <c r="J361" i="38"/>
  <c r="K361" i="38" s="1"/>
  <c r="I361" i="38"/>
  <c r="J360" i="38"/>
  <c r="K360" i="38" s="1"/>
  <c r="I360" i="38"/>
  <c r="J359" i="38"/>
  <c r="K359" i="38" s="1"/>
  <c r="I359" i="38"/>
  <c r="K358" i="38"/>
  <c r="J358" i="38"/>
  <c r="I358" i="38"/>
  <c r="J357" i="38"/>
  <c r="K357" i="38" s="1"/>
  <c r="I357" i="38"/>
  <c r="J356" i="38"/>
  <c r="K356" i="38" s="1"/>
  <c r="I356" i="38"/>
  <c r="J355" i="38"/>
  <c r="K355" i="38" s="1"/>
  <c r="I355" i="38"/>
  <c r="K354" i="38"/>
  <c r="J354" i="38"/>
  <c r="I354" i="38"/>
  <c r="K353" i="38"/>
  <c r="J353" i="38"/>
  <c r="I353" i="38"/>
  <c r="K352" i="38"/>
  <c r="J352" i="38"/>
  <c r="I352" i="38"/>
  <c r="K351" i="38"/>
  <c r="J351" i="38"/>
  <c r="I351" i="38"/>
  <c r="J350" i="38"/>
  <c r="K350" i="38" s="1"/>
  <c r="I350" i="38"/>
  <c r="K349" i="38"/>
  <c r="J349" i="38"/>
  <c r="I349" i="38"/>
  <c r="J348" i="38"/>
  <c r="K348" i="38" s="1"/>
  <c r="I348" i="38"/>
  <c r="K347" i="38"/>
  <c r="J347" i="38"/>
  <c r="I347" i="38"/>
  <c r="J346" i="38"/>
  <c r="K346" i="38" s="1"/>
  <c r="I346" i="38"/>
  <c r="J345" i="38"/>
  <c r="K345" i="38" s="1"/>
  <c r="I345" i="38"/>
  <c r="J344" i="38"/>
  <c r="K344" i="38" s="1"/>
  <c r="I344" i="38"/>
  <c r="K343" i="38"/>
  <c r="J343" i="38"/>
  <c r="I343" i="38"/>
  <c r="K342" i="38"/>
  <c r="J342" i="38"/>
  <c r="I342" i="38"/>
  <c r="K341" i="38"/>
  <c r="J341" i="38"/>
  <c r="I341" i="38"/>
  <c r="K340" i="38"/>
  <c r="J340" i="38"/>
  <c r="I340" i="38"/>
  <c r="J339" i="38"/>
  <c r="K339" i="38" s="1"/>
  <c r="I339" i="38"/>
  <c r="K338" i="38"/>
  <c r="J338" i="38"/>
  <c r="I338" i="38"/>
  <c r="J337" i="38"/>
  <c r="K337" i="38" s="1"/>
  <c r="I337" i="38"/>
  <c r="K336" i="38"/>
  <c r="J336" i="38"/>
  <c r="I336" i="38"/>
  <c r="K335" i="38"/>
  <c r="J335" i="38"/>
  <c r="I335" i="38"/>
  <c r="J334" i="38"/>
  <c r="K334" i="38" s="1"/>
  <c r="I334" i="38"/>
  <c r="J333" i="38"/>
  <c r="K333" i="38" s="1"/>
  <c r="I333" i="38"/>
  <c r="K332" i="38"/>
  <c r="J332" i="38"/>
  <c r="I332" i="38"/>
  <c r="K331" i="38"/>
  <c r="J331" i="38"/>
  <c r="I331" i="38"/>
  <c r="K330" i="38"/>
  <c r="J330" i="38"/>
  <c r="I330" i="38"/>
  <c r="K329" i="38"/>
  <c r="J329" i="38"/>
  <c r="I329" i="38"/>
  <c r="J328" i="38"/>
  <c r="K328" i="38" s="1"/>
  <c r="I328" i="38"/>
  <c r="J327" i="38"/>
  <c r="K327" i="38" s="1"/>
  <c r="I327" i="38"/>
  <c r="J326" i="38"/>
  <c r="K326" i="38" s="1"/>
  <c r="I326" i="38"/>
  <c r="K325" i="38"/>
  <c r="J325" i="38"/>
  <c r="I325" i="38"/>
  <c r="K324" i="38"/>
  <c r="J324" i="38"/>
  <c r="I324" i="38"/>
  <c r="J323" i="38"/>
  <c r="K323" i="38" s="1"/>
  <c r="I323" i="38"/>
  <c r="J322" i="38"/>
  <c r="K322" i="38" s="1"/>
  <c r="I322" i="38"/>
  <c r="K321" i="38"/>
  <c r="J321" i="38"/>
  <c r="I321" i="38"/>
  <c r="K320" i="38"/>
  <c r="J320" i="38"/>
  <c r="I320" i="38"/>
  <c r="K319" i="38"/>
  <c r="J319" i="38"/>
  <c r="I319" i="38"/>
  <c r="K318" i="38"/>
  <c r="J318" i="38"/>
  <c r="I318" i="38"/>
  <c r="J317" i="38"/>
  <c r="K317" i="38" s="1"/>
  <c r="I317" i="38"/>
  <c r="J316" i="38"/>
  <c r="K316" i="38" s="1"/>
  <c r="I316" i="38"/>
  <c r="J315" i="38"/>
  <c r="K315" i="38" s="1"/>
  <c r="I315" i="38"/>
  <c r="K314" i="38"/>
  <c r="J314" i="38"/>
  <c r="I314" i="38"/>
  <c r="K313" i="38"/>
  <c r="J313" i="38"/>
  <c r="I313" i="38"/>
  <c r="J312" i="38"/>
  <c r="K312" i="38" s="1"/>
  <c r="I312" i="38"/>
  <c r="J311" i="38"/>
  <c r="K311" i="38" s="1"/>
  <c r="I311" i="38"/>
  <c r="K310" i="38"/>
  <c r="J310" i="38"/>
  <c r="I310" i="38"/>
  <c r="J309" i="38"/>
  <c r="K309" i="38" s="1"/>
  <c r="I309" i="38"/>
  <c r="K308" i="38"/>
  <c r="J308" i="38"/>
  <c r="I308" i="38"/>
  <c r="K307" i="38"/>
  <c r="J307" i="38"/>
  <c r="I307" i="38"/>
  <c r="J306" i="38"/>
  <c r="K306" i="38" s="1"/>
  <c r="I306" i="38"/>
  <c r="J305" i="38"/>
  <c r="K305" i="38" s="1"/>
  <c r="I305" i="38"/>
  <c r="J304" i="38"/>
  <c r="K304" i="38" s="1"/>
  <c r="I304" i="38"/>
  <c r="K303" i="38"/>
  <c r="J303" i="38"/>
  <c r="I303" i="38"/>
  <c r="J302" i="38"/>
  <c r="K302" i="38" s="1"/>
  <c r="I302" i="38"/>
  <c r="K301" i="38"/>
  <c r="J301" i="38"/>
  <c r="I301" i="38"/>
  <c r="J300" i="38"/>
  <c r="K300" i="38" s="1"/>
  <c r="I300" i="38"/>
  <c r="K299" i="38"/>
  <c r="J299" i="38"/>
  <c r="I299" i="38"/>
  <c r="J298" i="38"/>
  <c r="K298" i="38" s="1"/>
  <c r="I298" i="38"/>
  <c r="K297" i="38"/>
  <c r="J297" i="38"/>
  <c r="I297" i="38"/>
  <c r="K296" i="38"/>
  <c r="J296" i="38"/>
  <c r="I296" i="38"/>
  <c r="J295" i="38"/>
  <c r="K295" i="38" s="1"/>
  <c r="I295" i="38"/>
  <c r="J294" i="38"/>
  <c r="K294" i="38" s="1"/>
  <c r="I294" i="38"/>
  <c r="J293" i="38"/>
  <c r="K293" i="38" s="1"/>
  <c r="I293" i="38"/>
  <c r="K292" i="38"/>
  <c r="J292" i="38"/>
  <c r="I292" i="38"/>
  <c r="K291" i="38"/>
  <c r="J291" i="38"/>
  <c r="I291" i="38"/>
  <c r="J290" i="38"/>
  <c r="K290" i="38" s="1"/>
  <c r="I290" i="38"/>
  <c r="J289" i="38"/>
  <c r="K289" i="38" s="1"/>
  <c r="I289" i="38"/>
  <c r="K288" i="38"/>
  <c r="J288" i="38"/>
  <c r="I288" i="38"/>
  <c r="J287" i="38"/>
  <c r="K287" i="38" s="1"/>
  <c r="I287" i="38"/>
  <c r="K286" i="38"/>
  <c r="J286" i="38"/>
  <c r="I286" i="38"/>
  <c r="K285" i="38"/>
  <c r="J285" i="38"/>
  <c r="I285" i="38"/>
  <c r="J284" i="38"/>
  <c r="K284" i="38" s="1"/>
  <c r="I284" i="38"/>
  <c r="J283" i="38"/>
  <c r="K283" i="38" s="1"/>
  <c r="I283" i="38"/>
  <c r="J282" i="38"/>
  <c r="K282" i="38" s="1"/>
  <c r="I282" i="38"/>
  <c r="K281" i="38"/>
  <c r="J281" i="38"/>
  <c r="I281" i="38"/>
  <c r="J280" i="38"/>
  <c r="K280" i="38" s="1"/>
  <c r="I280" i="38"/>
  <c r="J279" i="38"/>
  <c r="K279" i="38" s="1"/>
  <c r="I279" i="38"/>
  <c r="J278" i="38"/>
  <c r="K278" i="38" s="1"/>
  <c r="I278" i="38"/>
  <c r="K277" i="38"/>
  <c r="J277" i="38"/>
  <c r="I277" i="38"/>
  <c r="K276" i="38"/>
  <c r="J276" i="38"/>
  <c r="I276" i="38"/>
  <c r="K275" i="38"/>
  <c r="J275" i="38"/>
  <c r="I275" i="38"/>
  <c r="K274" i="38"/>
  <c r="J274" i="38"/>
  <c r="I274" i="38"/>
  <c r="J273" i="38"/>
  <c r="K273" i="38" s="1"/>
  <c r="I273" i="38"/>
  <c r="J272" i="38"/>
  <c r="K272" i="38" s="1"/>
  <c r="I272" i="38"/>
  <c r="J271" i="38"/>
  <c r="K271" i="38" s="1"/>
  <c r="I271" i="38"/>
  <c r="K270" i="38"/>
  <c r="J270" i="38"/>
  <c r="I270" i="38"/>
  <c r="J269" i="38"/>
  <c r="K269" i="38" s="1"/>
  <c r="I269" i="38"/>
  <c r="K268" i="38"/>
  <c r="J268" i="38"/>
  <c r="I268" i="38"/>
  <c r="J267" i="38"/>
  <c r="K267" i="38" s="1"/>
  <c r="I267" i="38"/>
  <c r="K266" i="38"/>
  <c r="J266" i="38"/>
  <c r="I266" i="38"/>
  <c r="J265" i="38"/>
  <c r="K265" i="38" s="1"/>
  <c r="I265" i="38"/>
  <c r="K264" i="38"/>
  <c r="J264" i="38"/>
  <c r="I264" i="38"/>
  <c r="K263" i="38"/>
  <c r="J263" i="38"/>
  <c r="I263" i="38"/>
  <c r="J262" i="38"/>
  <c r="K262" i="38" s="1"/>
  <c r="I262" i="38"/>
  <c r="J261" i="38"/>
  <c r="K261" i="38" s="1"/>
  <c r="I261" i="38"/>
  <c r="J260" i="38"/>
  <c r="K260" i="38" s="1"/>
  <c r="I260" i="38"/>
  <c r="K259" i="38"/>
  <c r="J259" i="38"/>
  <c r="I259" i="38"/>
  <c r="K258" i="38"/>
  <c r="J258" i="38"/>
  <c r="I258" i="38"/>
  <c r="K257" i="38"/>
  <c r="J257" i="38"/>
  <c r="I257" i="38"/>
  <c r="J256" i="38"/>
  <c r="K256" i="38" s="1"/>
  <c r="I256" i="38"/>
  <c r="K255" i="38"/>
  <c r="J255" i="38"/>
  <c r="I255" i="38"/>
  <c r="K254" i="38"/>
  <c r="J254" i="38"/>
  <c r="I254" i="38"/>
  <c r="K253" i="38"/>
  <c r="J253" i="38"/>
  <c r="I253" i="38"/>
  <c r="K252" i="38"/>
  <c r="J252" i="38"/>
  <c r="I252" i="38"/>
  <c r="J251" i="38"/>
  <c r="K251" i="38" s="1"/>
  <c r="I251" i="38"/>
  <c r="J250" i="38"/>
  <c r="K250" i="38" s="1"/>
  <c r="I250" i="38"/>
  <c r="J249" i="38"/>
  <c r="K249" i="38" s="1"/>
  <c r="I249" i="38"/>
  <c r="K248" i="38"/>
  <c r="J248" i="38"/>
  <c r="I248" i="38"/>
  <c r="K247" i="38"/>
  <c r="J247" i="38"/>
  <c r="I247" i="38"/>
  <c r="J246" i="38"/>
  <c r="K246" i="38" s="1"/>
  <c r="I246" i="38"/>
  <c r="J245" i="38"/>
  <c r="K245" i="38" s="1"/>
  <c r="I245" i="38"/>
  <c r="K244" i="38"/>
  <c r="J244" i="38"/>
  <c r="I244" i="38"/>
  <c r="J243" i="38"/>
  <c r="K243" i="38" s="1"/>
  <c r="I243" i="38"/>
  <c r="K242" i="38"/>
  <c r="J242" i="38"/>
  <c r="I242" i="38"/>
  <c r="K241" i="38"/>
  <c r="J241" i="38"/>
  <c r="I241" i="38"/>
  <c r="J240" i="38"/>
  <c r="K240" i="38" s="1"/>
  <c r="I240" i="38"/>
  <c r="J239" i="38"/>
  <c r="K239" i="38" s="1"/>
  <c r="I239" i="38"/>
  <c r="J238" i="38"/>
  <c r="K238" i="38" s="1"/>
  <c r="I238" i="38"/>
  <c r="K237" i="38"/>
  <c r="J237" i="38"/>
  <c r="I237" i="38"/>
  <c r="K236" i="38"/>
  <c r="J236" i="38"/>
  <c r="I236" i="38"/>
  <c r="J235" i="38"/>
  <c r="K235" i="38" s="1"/>
  <c r="I235" i="38"/>
  <c r="J234" i="38"/>
  <c r="K234" i="38" s="1"/>
  <c r="I234" i="38"/>
  <c r="K233" i="38"/>
  <c r="J233" i="38"/>
  <c r="I233" i="38"/>
  <c r="K232" i="38"/>
  <c r="J232" i="38"/>
  <c r="I232" i="38"/>
  <c r="K231" i="38"/>
  <c r="J231" i="38"/>
  <c r="I231" i="38"/>
  <c r="K230" i="38"/>
  <c r="J230" i="38"/>
  <c r="I230" i="38"/>
  <c r="J229" i="38"/>
  <c r="K229" i="38" s="1"/>
  <c r="I229" i="38"/>
  <c r="J228" i="38"/>
  <c r="K228" i="38" s="1"/>
  <c r="I228" i="38"/>
  <c r="J227" i="38"/>
  <c r="K227" i="38" s="1"/>
  <c r="I227" i="38"/>
  <c r="K226" i="38"/>
  <c r="J226" i="38"/>
  <c r="I226" i="38"/>
  <c r="K225" i="38"/>
  <c r="J225" i="38"/>
  <c r="I225" i="38"/>
  <c r="J224" i="38"/>
  <c r="K224" i="38" s="1"/>
  <c r="I224" i="38"/>
  <c r="J223" i="38"/>
  <c r="K223" i="38" s="1"/>
  <c r="I223" i="38"/>
  <c r="K222" i="38"/>
  <c r="J222" i="38"/>
  <c r="I222" i="38"/>
  <c r="K221" i="38"/>
  <c r="J221" i="38"/>
  <c r="I221" i="38"/>
  <c r="K220" i="38"/>
  <c r="J220" i="38"/>
  <c r="I220" i="38"/>
  <c r="K219" i="38"/>
  <c r="J219" i="38"/>
  <c r="I219" i="38"/>
  <c r="J218" i="38"/>
  <c r="K218" i="38" s="1"/>
  <c r="I218" i="38"/>
  <c r="J217" i="38"/>
  <c r="K217" i="38" s="1"/>
  <c r="I217" i="38"/>
  <c r="J216" i="38"/>
  <c r="K216" i="38" s="1"/>
  <c r="I216" i="38"/>
  <c r="K215" i="38"/>
  <c r="J215" i="38"/>
  <c r="I215" i="38"/>
  <c r="J214" i="38"/>
  <c r="K214" i="38" s="1"/>
  <c r="I214" i="38"/>
  <c r="J213" i="38"/>
  <c r="K213" i="38" s="1"/>
  <c r="I213" i="38"/>
  <c r="J212" i="38"/>
  <c r="K212" i="38" s="1"/>
  <c r="I212" i="38"/>
  <c r="K211" i="38"/>
  <c r="J211" i="38"/>
  <c r="I211" i="38"/>
  <c r="K210" i="38"/>
  <c r="J210" i="38"/>
  <c r="I210" i="38"/>
  <c r="K209" i="38"/>
  <c r="J209" i="38"/>
  <c r="I209" i="38"/>
  <c r="K208" i="38"/>
  <c r="J208" i="38"/>
  <c r="I208" i="38"/>
  <c r="J207" i="38"/>
  <c r="K207" i="38" s="1"/>
  <c r="I207" i="38"/>
  <c r="K206" i="38"/>
  <c r="J206" i="38"/>
  <c r="I206" i="38"/>
  <c r="J205" i="38"/>
  <c r="K205" i="38" s="1"/>
  <c r="I205" i="38"/>
  <c r="K204" i="38"/>
  <c r="J204" i="38"/>
  <c r="I204" i="38"/>
  <c r="J203" i="38"/>
  <c r="K203" i="38" s="1"/>
  <c r="I203" i="38"/>
  <c r="J202" i="38"/>
  <c r="K202" i="38" s="1"/>
  <c r="I202" i="38"/>
  <c r="J201" i="38"/>
  <c r="K201" i="38" s="1"/>
  <c r="I201" i="38"/>
  <c r="K200" i="38"/>
  <c r="J200" i="38"/>
  <c r="I200" i="38"/>
  <c r="J199" i="38"/>
  <c r="K199" i="38" s="1"/>
  <c r="I199" i="38"/>
  <c r="K198" i="38"/>
  <c r="J198" i="38"/>
  <c r="I198" i="38"/>
  <c r="K197" i="38"/>
  <c r="J197" i="38"/>
  <c r="I197" i="38"/>
  <c r="J196" i="38"/>
  <c r="K196" i="38" s="1"/>
  <c r="I196" i="38"/>
  <c r="J195" i="38"/>
  <c r="K195" i="38" s="1"/>
  <c r="I195" i="38"/>
  <c r="J194" i="38"/>
  <c r="K194" i="38" s="1"/>
  <c r="I194" i="38"/>
  <c r="K193" i="38"/>
  <c r="J193" i="38"/>
  <c r="I193" i="38"/>
  <c r="J192" i="38"/>
  <c r="K192" i="38" s="1"/>
  <c r="I192" i="38"/>
  <c r="K191" i="38"/>
  <c r="J191" i="38"/>
  <c r="I191" i="38"/>
  <c r="J190" i="38"/>
  <c r="K190" i="38" s="1"/>
  <c r="I190" i="38"/>
  <c r="K189" i="38"/>
  <c r="J189" i="38"/>
  <c r="I189" i="38"/>
  <c r="K188" i="38"/>
  <c r="J188" i="38"/>
  <c r="I188" i="38"/>
  <c r="K187" i="38"/>
  <c r="J187" i="38"/>
  <c r="I187" i="38"/>
  <c r="K186" i="38"/>
  <c r="J186" i="38"/>
  <c r="I186" i="38"/>
  <c r="J185" i="38"/>
  <c r="K185" i="38" s="1"/>
  <c r="I185" i="38"/>
  <c r="K184" i="38"/>
  <c r="J184" i="38"/>
  <c r="I184" i="38"/>
  <c r="J183" i="38"/>
  <c r="K183" i="38" s="1"/>
  <c r="I183" i="38"/>
  <c r="K182" i="38"/>
  <c r="J182" i="38"/>
  <c r="I182" i="38"/>
  <c r="J181" i="38"/>
  <c r="K181" i="38" s="1"/>
  <c r="I181" i="38"/>
  <c r="J180" i="38"/>
  <c r="K180" i="38" s="1"/>
  <c r="I180" i="38"/>
  <c r="J179" i="38"/>
  <c r="K179" i="38" s="1"/>
  <c r="I179" i="38"/>
  <c r="K178" i="38"/>
  <c r="J178" i="38"/>
  <c r="I178" i="38"/>
  <c r="J177" i="38"/>
  <c r="K177" i="38" s="1"/>
  <c r="I177" i="38"/>
  <c r="K176" i="38"/>
  <c r="J176" i="38"/>
  <c r="I176" i="38"/>
  <c r="K175" i="38"/>
  <c r="J175" i="38"/>
  <c r="I175" i="38"/>
  <c r="J174" i="38"/>
  <c r="K174" i="38" s="1"/>
  <c r="I174" i="38"/>
  <c r="K173" i="38"/>
  <c r="J173" i="38"/>
  <c r="I173" i="38"/>
  <c r="J172" i="38"/>
  <c r="K172" i="38" s="1"/>
  <c r="I172" i="38"/>
  <c r="K171" i="38"/>
  <c r="J171" i="38"/>
  <c r="I171" i="38"/>
  <c r="K170" i="38"/>
  <c r="J170" i="38"/>
  <c r="I170" i="38"/>
  <c r="K169" i="38"/>
  <c r="J169" i="38"/>
  <c r="I169" i="38"/>
  <c r="J168" i="38"/>
  <c r="K168" i="38" s="1"/>
  <c r="I168" i="38"/>
  <c r="K167" i="38"/>
  <c r="J167" i="38"/>
  <c r="I167" i="38"/>
  <c r="J166" i="38"/>
  <c r="K166" i="38" s="1"/>
  <c r="I166" i="38"/>
  <c r="K165" i="38"/>
  <c r="J165" i="38"/>
  <c r="I165" i="38"/>
  <c r="K164" i="38"/>
  <c r="J164" i="38"/>
  <c r="I164" i="38"/>
  <c r="J163" i="38"/>
  <c r="K163" i="38" s="1"/>
  <c r="I163" i="38"/>
  <c r="J162" i="38"/>
  <c r="K162" i="38" s="1"/>
  <c r="I162" i="38"/>
  <c r="J161" i="38"/>
  <c r="K161" i="38" s="1"/>
  <c r="I161" i="38"/>
  <c r="K160" i="38"/>
  <c r="J160" i="38"/>
  <c r="I160" i="38"/>
  <c r="J159" i="38"/>
  <c r="K159" i="38" s="1"/>
  <c r="I159" i="38"/>
  <c r="J158" i="38"/>
  <c r="K158" i="38" s="1"/>
  <c r="I158" i="38"/>
  <c r="J157" i="38"/>
  <c r="K157" i="38" s="1"/>
  <c r="I157" i="38"/>
  <c r="K156" i="38"/>
  <c r="J156" i="38"/>
  <c r="I156" i="38"/>
  <c r="J155" i="38"/>
  <c r="K155" i="38" s="1"/>
  <c r="I155" i="38"/>
  <c r="K154" i="38"/>
  <c r="J154" i="38"/>
  <c r="I154" i="38"/>
  <c r="K153" i="38"/>
  <c r="J153" i="38"/>
  <c r="I153" i="38"/>
  <c r="J152" i="38"/>
  <c r="K152" i="38" s="1"/>
  <c r="I152" i="38"/>
  <c r="J151" i="38"/>
  <c r="K151" i="38" s="1"/>
  <c r="I151" i="38"/>
  <c r="J150" i="38"/>
  <c r="K150" i="38" s="1"/>
  <c r="I150" i="38"/>
  <c r="K149" i="38"/>
  <c r="J149" i="38"/>
  <c r="I149" i="38"/>
  <c r="K148" i="38"/>
  <c r="J148" i="38"/>
  <c r="I148" i="38"/>
  <c r="K147" i="38"/>
  <c r="J147" i="38"/>
  <c r="I147" i="38"/>
  <c r="J146" i="38"/>
  <c r="K146" i="38" s="1"/>
  <c r="I146" i="38"/>
  <c r="K145" i="38"/>
  <c r="J145" i="38"/>
  <c r="I145" i="38"/>
  <c r="K144" i="38"/>
  <c r="J144" i="38"/>
  <c r="I144" i="38"/>
  <c r="K143" i="38"/>
  <c r="J143" i="38"/>
  <c r="I143" i="38"/>
  <c r="K142" i="38"/>
  <c r="J142" i="38"/>
  <c r="I142" i="38"/>
  <c r="J141" i="38"/>
  <c r="K141" i="38" s="1"/>
  <c r="I141" i="38"/>
  <c r="J140" i="38"/>
  <c r="K140" i="38" s="1"/>
  <c r="I140" i="38"/>
  <c r="J139" i="38"/>
  <c r="K139" i="38" s="1"/>
  <c r="I139" i="38"/>
  <c r="K138" i="38"/>
  <c r="J138" i="38"/>
  <c r="I138" i="38"/>
  <c r="J137" i="38"/>
  <c r="K137" i="38" s="1"/>
  <c r="I137" i="38"/>
  <c r="J136" i="38"/>
  <c r="K136" i="38" s="1"/>
  <c r="I136" i="38"/>
  <c r="J135" i="38"/>
  <c r="K135" i="38" s="1"/>
  <c r="I135" i="38"/>
  <c r="K134" i="38"/>
  <c r="J134" i="38"/>
  <c r="I134" i="38"/>
  <c r="J133" i="38"/>
  <c r="K133" i="38" s="1"/>
  <c r="I133" i="38"/>
  <c r="K132" i="38"/>
  <c r="J132" i="38"/>
  <c r="I132" i="38"/>
  <c r="K131" i="38"/>
  <c r="J131" i="38"/>
  <c r="I131" i="38"/>
  <c r="J130" i="38"/>
  <c r="K130" i="38" s="1"/>
  <c r="I130" i="38"/>
  <c r="K129" i="38"/>
  <c r="J129" i="38"/>
  <c r="I129" i="38"/>
  <c r="J128" i="38"/>
  <c r="K128" i="38" s="1"/>
  <c r="I128" i="38"/>
  <c r="K127" i="38"/>
  <c r="J127" i="38"/>
  <c r="I127" i="38"/>
  <c r="K126" i="38"/>
  <c r="J126" i="38"/>
  <c r="I126" i="38"/>
  <c r="J125" i="38"/>
  <c r="K125" i="38" s="1"/>
  <c r="I125" i="38"/>
  <c r="J124" i="38"/>
  <c r="K124" i="38" s="1"/>
  <c r="I124" i="38"/>
  <c r="K123" i="38"/>
  <c r="J123" i="38"/>
  <c r="I123" i="38"/>
  <c r="K122" i="38"/>
  <c r="J122" i="38"/>
  <c r="I122" i="38"/>
  <c r="K121" i="38"/>
  <c r="J121" i="38"/>
  <c r="I121" i="38"/>
  <c r="K120" i="38"/>
  <c r="J120" i="38"/>
  <c r="I120" i="38"/>
  <c r="J119" i="38"/>
  <c r="K119" i="38" s="1"/>
  <c r="I119" i="38"/>
  <c r="K118" i="38"/>
  <c r="J118" i="38"/>
  <c r="I118" i="38"/>
  <c r="J117" i="38"/>
  <c r="K117" i="38" s="1"/>
  <c r="I117" i="38"/>
  <c r="K116" i="38"/>
  <c r="J116" i="38"/>
  <c r="I116" i="38"/>
  <c r="J115" i="38"/>
  <c r="K115" i="38" s="1"/>
  <c r="I115" i="38"/>
  <c r="J114" i="38"/>
  <c r="K114" i="38" s="1"/>
  <c r="I114" i="38"/>
  <c r="J113" i="38"/>
  <c r="K113" i="38" s="1"/>
  <c r="I113" i="38"/>
  <c r="K112" i="38"/>
  <c r="J112" i="38"/>
  <c r="I112" i="38"/>
  <c r="J111" i="38"/>
  <c r="K111" i="38" s="1"/>
  <c r="I111" i="38"/>
  <c r="K110" i="38"/>
  <c r="J110" i="38"/>
  <c r="I110" i="38"/>
  <c r="K109" i="38"/>
  <c r="J109" i="38"/>
  <c r="I109" i="38"/>
  <c r="J108" i="38"/>
  <c r="K108" i="38" s="1"/>
  <c r="I108" i="38"/>
  <c r="J107" i="38"/>
  <c r="K107" i="38" s="1"/>
  <c r="I107" i="38"/>
  <c r="J106" i="38"/>
  <c r="K106" i="38" s="1"/>
  <c r="I106" i="38"/>
  <c r="K105" i="38"/>
  <c r="J105" i="38"/>
  <c r="I105" i="38"/>
  <c r="J104" i="38"/>
  <c r="K104" i="38" s="1"/>
  <c r="I104" i="38"/>
  <c r="K103" i="38"/>
  <c r="J103" i="38"/>
  <c r="I103" i="38"/>
  <c r="J102" i="38"/>
  <c r="K102" i="38" s="1"/>
  <c r="I102" i="38"/>
  <c r="K101" i="38"/>
  <c r="J101" i="38"/>
  <c r="I101" i="38"/>
  <c r="J100" i="38"/>
  <c r="K100" i="38" s="1"/>
  <c r="I100" i="38"/>
  <c r="K99" i="38"/>
  <c r="J99" i="38"/>
  <c r="I99" i="38"/>
  <c r="K98" i="38"/>
  <c r="J98" i="38"/>
  <c r="I98" i="38"/>
  <c r="J97" i="38"/>
  <c r="K97" i="38" s="1"/>
  <c r="I97" i="38"/>
  <c r="J96" i="38"/>
  <c r="K96" i="38" s="1"/>
  <c r="I96" i="38"/>
  <c r="J95" i="38"/>
  <c r="K95" i="38" s="1"/>
  <c r="I95" i="38"/>
  <c r="J94" i="38"/>
  <c r="K94" i="38" s="1"/>
  <c r="I94" i="38"/>
  <c r="J93" i="38"/>
  <c r="K93" i="38" s="1"/>
  <c r="I93" i="38"/>
  <c r="J92" i="38"/>
  <c r="K92" i="38" s="1"/>
  <c r="I92" i="38"/>
  <c r="J91" i="38"/>
  <c r="K91" i="38" s="1"/>
  <c r="I91" i="38"/>
  <c r="K90" i="38"/>
  <c r="J90" i="38"/>
  <c r="I90" i="38"/>
  <c r="J89" i="38"/>
  <c r="K89" i="38" s="1"/>
  <c r="I89" i="38"/>
  <c r="K88" i="38"/>
  <c r="J88" i="38"/>
  <c r="I88" i="38"/>
  <c r="K87" i="38"/>
  <c r="J87" i="38"/>
  <c r="I87" i="38"/>
  <c r="J86" i="38"/>
  <c r="K86" i="38" s="1"/>
  <c r="I86" i="38"/>
  <c r="J85" i="38"/>
  <c r="K85" i="38" s="1"/>
  <c r="I85" i="38"/>
  <c r="J84" i="38"/>
  <c r="K84" i="38" s="1"/>
  <c r="I84" i="38"/>
  <c r="K83" i="38"/>
  <c r="J83" i="38"/>
  <c r="I83" i="38"/>
  <c r="K82" i="38"/>
  <c r="J82" i="38"/>
  <c r="I82" i="38"/>
  <c r="K81" i="38"/>
  <c r="J81" i="38"/>
  <c r="I81" i="38"/>
  <c r="J80" i="38"/>
  <c r="K80" i="38" s="1"/>
  <c r="I80" i="38"/>
  <c r="K79" i="38"/>
  <c r="J79" i="38"/>
  <c r="I79" i="38"/>
  <c r="J78" i="38"/>
  <c r="K78" i="38" s="1"/>
  <c r="I78" i="38"/>
  <c r="K77" i="38"/>
  <c r="J77" i="38"/>
  <c r="I77" i="38"/>
  <c r="K76" i="38"/>
  <c r="J76" i="38"/>
  <c r="I76" i="38"/>
  <c r="J75" i="38"/>
  <c r="K75" i="38" s="1"/>
  <c r="I75" i="38"/>
  <c r="J74" i="38"/>
  <c r="K74" i="38" s="1"/>
  <c r="I74" i="38"/>
  <c r="J73" i="38"/>
  <c r="K73" i="38" s="1"/>
  <c r="I73" i="38"/>
  <c r="K72" i="38"/>
  <c r="J72" i="38"/>
  <c r="I72" i="38"/>
  <c r="J71" i="38"/>
  <c r="K71" i="38" s="1"/>
  <c r="I71" i="38"/>
  <c r="J70" i="38"/>
  <c r="K70" i="38" s="1"/>
  <c r="I70" i="38"/>
  <c r="J69" i="38"/>
  <c r="K69" i="38" s="1"/>
  <c r="I69" i="38"/>
  <c r="K68" i="38"/>
  <c r="J68" i="38"/>
  <c r="I68" i="38"/>
  <c r="K67" i="38"/>
  <c r="J67" i="38"/>
  <c r="I67" i="38"/>
  <c r="K66" i="38"/>
  <c r="J66" i="38"/>
  <c r="I66" i="38"/>
  <c r="K65" i="38"/>
  <c r="J65" i="38"/>
  <c r="I65" i="38"/>
  <c r="J64" i="38"/>
  <c r="K64" i="38" s="1"/>
  <c r="I64" i="38"/>
  <c r="J63" i="38"/>
  <c r="K63" i="38" s="1"/>
  <c r="I63" i="38"/>
  <c r="J62" i="38"/>
  <c r="K62" i="38" s="1"/>
  <c r="I62" i="38"/>
  <c r="K61" i="38"/>
  <c r="J61" i="38"/>
  <c r="I61" i="38"/>
  <c r="K60" i="38"/>
  <c r="J60" i="38"/>
  <c r="I60" i="38"/>
  <c r="J59" i="38"/>
  <c r="K59" i="38" s="1"/>
  <c r="I59" i="38"/>
  <c r="J58" i="38"/>
  <c r="K58" i="38" s="1"/>
  <c r="I58" i="38"/>
  <c r="K57" i="38"/>
  <c r="J57" i="38"/>
  <c r="I57" i="38"/>
  <c r="K56" i="38"/>
  <c r="J56" i="38"/>
  <c r="I56" i="38"/>
  <c r="K55" i="38"/>
  <c r="J55" i="38"/>
  <c r="I55" i="38"/>
  <c r="K54" i="38"/>
  <c r="J54" i="38"/>
  <c r="I54" i="38"/>
  <c r="J53" i="38"/>
  <c r="K53" i="38" s="1"/>
  <c r="I53" i="38"/>
  <c r="J52" i="38"/>
  <c r="K52" i="38" s="1"/>
  <c r="I52" i="38"/>
  <c r="J51" i="38"/>
  <c r="K51" i="38" s="1"/>
  <c r="I51" i="38"/>
  <c r="K50" i="38"/>
  <c r="J50" i="38"/>
  <c r="I50" i="38"/>
  <c r="J49" i="38"/>
  <c r="K49" i="38" s="1"/>
  <c r="I49" i="38"/>
  <c r="J48" i="38"/>
  <c r="K48" i="38" s="1"/>
  <c r="I48" i="38"/>
  <c r="J47" i="38"/>
  <c r="K47" i="38" s="1"/>
  <c r="I47" i="38"/>
  <c r="K46" i="38"/>
  <c r="J46" i="38"/>
  <c r="I46" i="38"/>
  <c r="J45" i="38"/>
  <c r="K45" i="38" s="1"/>
  <c r="I45" i="38"/>
  <c r="K44" i="38"/>
  <c r="J44" i="38"/>
  <c r="I44" i="38"/>
  <c r="K43" i="38"/>
  <c r="J43" i="38"/>
  <c r="I43" i="38"/>
  <c r="J42" i="38"/>
  <c r="K42" i="38" s="1"/>
  <c r="I42" i="38"/>
  <c r="J41" i="38"/>
  <c r="K41" i="38" s="1"/>
  <c r="I41" i="38"/>
  <c r="J40" i="38"/>
  <c r="K40" i="38" s="1"/>
  <c r="I40" i="38"/>
  <c r="K39" i="38"/>
  <c r="J39" i="38"/>
  <c r="I39" i="38"/>
  <c r="J38" i="38"/>
  <c r="K38" i="38" s="1"/>
  <c r="I38" i="38"/>
  <c r="J37" i="38"/>
  <c r="K37" i="38" s="1"/>
  <c r="I37" i="38"/>
  <c r="J36" i="38"/>
  <c r="K36" i="38" s="1"/>
  <c r="I36" i="38"/>
  <c r="K35" i="38"/>
  <c r="J35" i="38"/>
  <c r="I35" i="38"/>
  <c r="J34" i="38"/>
  <c r="K34" i="38" s="1"/>
  <c r="I34" i="38"/>
  <c r="K33" i="38"/>
  <c r="J33" i="38"/>
  <c r="I33" i="38"/>
  <c r="K32" i="38"/>
  <c r="J32" i="38"/>
  <c r="I32" i="38"/>
  <c r="J31" i="38"/>
  <c r="K31" i="38" s="1"/>
  <c r="I31" i="38"/>
  <c r="K30" i="38"/>
  <c r="J30" i="38"/>
  <c r="I30" i="38"/>
  <c r="J29" i="38"/>
  <c r="K29" i="38" s="1"/>
  <c r="I29" i="38"/>
  <c r="K28" i="38"/>
  <c r="J28" i="38"/>
  <c r="I28" i="38"/>
  <c r="J27" i="38"/>
  <c r="K27" i="38" s="1"/>
  <c r="I27" i="38"/>
  <c r="K26" i="38"/>
  <c r="J26" i="38"/>
  <c r="I26" i="38"/>
  <c r="J25" i="38"/>
  <c r="K25" i="38" s="1"/>
  <c r="I25" i="38"/>
  <c r="K24" i="38"/>
  <c r="J24" i="38"/>
  <c r="I24" i="38"/>
  <c r="J23" i="38"/>
  <c r="K23" i="38" s="1"/>
  <c r="I23" i="38"/>
  <c r="K22" i="38"/>
  <c r="J22" i="38"/>
  <c r="I22" i="38"/>
  <c r="K21" i="38"/>
  <c r="J21" i="38"/>
  <c r="I21" i="38"/>
  <c r="J20" i="38"/>
  <c r="K20" i="38" s="1"/>
  <c r="I20" i="38"/>
  <c r="J19" i="38"/>
  <c r="K19" i="38" s="1"/>
  <c r="I19" i="38"/>
  <c r="J18" i="38"/>
  <c r="K18" i="38" s="1"/>
  <c r="I18" i="38"/>
  <c r="K17" i="38"/>
  <c r="J17" i="38"/>
  <c r="I17" i="38"/>
  <c r="K16" i="38"/>
  <c r="J16" i="38"/>
  <c r="I16" i="38"/>
  <c r="K15" i="38"/>
  <c r="J15" i="38"/>
  <c r="I15" i="38"/>
  <c r="J14" i="38"/>
  <c r="K14" i="38" s="1"/>
  <c r="I14" i="38"/>
  <c r="K13" i="38"/>
  <c r="J13" i="38"/>
  <c r="I13" i="38"/>
  <c r="J12" i="38"/>
  <c r="K12" i="38" s="1"/>
  <c r="I12" i="38"/>
  <c r="K11" i="38"/>
  <c r="J11" i="38"/>
  <c r="I11" i="38"/>
  <c r="K10" i="38"/>
  <c r="J10" i="38"/>
  <c r="I10" i="38"/>
  <c r="J9" i="38"/>
  <c r="K9" i="38" s="1"/>
  <c r="I9" i="38"/>
  <c r="K8" i="38"/>
  <c r="J8" i="38"/>
  <c r="I8" i="38"/>
  <c r="J7" i="38"/>
  <c r="K7" i="38" s="1"/>
  <c r="I7" i="38"/>
  <c r="K6" i="38"/>
  <c r="J6" i="38"/>
  <c r="I6" i="38"/>
  <c r="J5" i="38"/>
  <c r="K5" i="38" s="1"/>
  <c r="I5" i="38"/>
  <c r="C474" i="38"/>
  <c r="B474" i="38"/>
  <c r="C472" i="38"/>
  <c r="B472" i="38"/>
  <c r="B471" i="38"/>
  <c r="C469" i="38"/>
  <c r="B469" i="38"/>
  <c r="B468" i="38"/>
  <c r="C466" i="38"/>
  <c r="B466" i="38"/>
  <c r="C465" i="38"/>
  <c r="B465" i="38"/>
  <c r="B464" i="38"/>
  <c r="C462" i="38"/>
  <c r="B462" i="38"/>
  <c r="B461" i="38"/>
  <c r="C459" i="38"/>
  <c r="B459" i="38"/>
  <c r="B458" i="38"/>
  <c r="C456" i="38"/>
  <c r="B456" i="38"/>
  <c r="H455" i="38"/>
  <c r="H456" i="38" s="1"/>
  <c r="H474" i="38" s="1"/>
  <c r="C453" i="38"/>
  <c r="B453" i="38"/>
  <c r="H451" i="38"/>
  <c r="H449" i="38"/>
  <c r="H448" i="38"/>
  <c r="H447" i="38"/>
  <c r="H446" i="38"/>
  <c r="H445" i="38"/>
  <c r="H443" i="38"/>
  <c r="H442" i="38"/>
  <c r="H441" i="38"/>
  <c r="H439" i="38"/>
  <c r="H436" i="38"/>
  <c r="H435" i="38"/>
  <c r="H434" i="38"/>
  <c r="H432" i="38"/>
  <c r="H431" i="38"/>
  <c r="H430" i="38"/>
  <c r="H428" i="38"/>
  <c r="H427" i="38"/>
  <c r="H425" i="38"/>
  <c r="H423" i="38"/>
  <c r="H420" i="38"/>
  <c r="H419" i="38"/>
  <c r="H418" i="38"/>
  <c r="H415" i="38"/>
  <c r="H412" i="38"/>
  <c r="H411" i="38"/>
  <c r="H409" i="38"/>
  <c r="H408" i="38"/>
  <c r="H406" i="38"/>
  <c r="H403" i="38"/>
  <c r="H401" i="38"/>
  <c r="H399" i="38"/>
  <c r="H398" i="38"/>
  <c r="H396" i="38"/>
  <c r="H395" i="38"/>
  <c r="H393" i="38"/>
  <c r="H392" i="38"/>
  <c r="H389" i="38"/>
  <c r="H386" i="38"/>
  <c r="H384" i="38"/>
  <c r="H382" i="38"/>
  <c r="H381" i="38"/>
  <c r="H378" i="38"/>
  <c r="H375" i="38"/>
  <c r="H374" i="38"/>
  <c r="H371" i="38"/>
  <c r="H370" i="38"/>
  <c r="H369" i="38"/>
  <c r="H366" i="38"/>
  <c r="H364" i="38"/>
  <c r="H363" i="38"/>
  <c r="H362" i="38"/>
  <c r="H361" i="38"/>
  <c r="H358" i="38"/>
  <c r="H357" i="38"/>
  <c r="H356" i="38"/>
  <c r="H355" i="38"/>
  <c r="H353" i="38"/>
  <c r="H352" i="38"/>
  <c r="H350" i="38"/>
  <c r="H349" i="38"/>
  <c r="H347" i="38"/>
  <c r="H346" i="38"/>
  <c r="H343" i="38"/>
  <c r="H342" i="38"/>
  <c r="H341" i="38"/>
  <c r="H339" i="38"/>
  <c r="H338" i="38"/>
  <c r="H336" i="38"/>
  <c r="H335" i="38"/>
  <c r="H333" i="38"/>
  <c r="H331" i="38"/>
  <c r="H330" i="38"/>
  <c r="H329" i="38"/>
  <c r="H327" i="38"/>
  <c r="H326" i="38"/>
  <c r="H325" i="38"/>
  <c r="H322" i="38"/>
  <c r="H319" i="38"/>
  <c r="H318" i="38"/>
  <c r="H315" i="38"/>
  <c r="H314" i="38"/>
  <c r="H313" i="38"/>
  <c r="H310" i="38"/>
  <c r="H309" i="38"/>
  <c r="H308" i="38"/>
  <c r="C303" i="38"/>
  <c r="B303" i="38"/>
  <c r="H301" i="38"/>
  <c r="H299" i="38"/>
  <c r="H297" i="38"/>
  <c r="H294" i="38"/>
  <c r="H292" i="38"/>
  <c r="H290" i="38"/>
  <c r="H287" i="38"/>
  <c r="H285" i="38"/>
  <c r="H282" i="38"/>
  <c r="H280" i="38"/>
  <c r="H277" i="38"/>
  <c r="H275" i="38"/>
  <c r="C270" i="38"/>
  <c r="B270" i="38"/>
  <c r="H268" i="38"/>
  <c r="H267" i="38"/>
  <c r="H264" i="38"/>
  <c r="H262" i="38"/>
  <c r="H261" i="38"/>
  <c r="H257" i="38"/>
  <c r="H256" i="38"/>
  <c r="H253" i="38"/>
  <c r="H252" i="38"/>
  <c r="H250" i="38"/>
  <c r="H249" i="38"/>
  <c r="H247" i="38"/>
  <c r="H245" i="38"/>
  <c r="H244" i="38"/>
  <c r="H242" i="38"/>
  <c r="H239" i="38"/>
  <c r="H238" i="38"/>
  <c r="H236" i="38"/>
  <c r="H234" i="38"/>
  <c r="H233" i="38"/>
  <c r="H231" i="38"/>
  <c r="H229" i="38"/>
  <c r="C226" i="38"/>
  <c r="B226" i="38"/>
  <c r="H224" i="38"/>
  <c r="H223" i="38"/>
  <c r="H220" i="38"/>
  <c r="H219" i="38"/>
  <c r="H218" i="38"/>
  <c r="H217" i="38"/>
  <c r="H215" i="38"/>
  <c r="H213" i="38"/>
  <c r="H212" i="38"/>
  <c r="H209" i="38"/>
  <c r="H207" i="38"/>
  <c r="H203" i="38"/>
  <c r="H202" i="38"/>
  <c r="H199" i="38"/>
  <c r="H197" i="38"/>
  <c r="H196" i="38"/>
  <c r="H194" i="38"/>
  <c r="H193" i="38"/>
  <c r="H191" i="38"/>
  <c r="H188" i="38"/>
  <c r="H187" i="38"/>
  <c r="H185" i="38"/>
  <c r="H183" i="38"/>
  <c r="H182" i="38"/>
  <c r="H180" i="38"/>
  <c r="H178" i="38"/>
  <c r="C174" i="38"/>
  <c r="B174" i="38"/>
  <c r="H172" i="38"/>
  <c r="H171" i="38"/>
  <c r="H168" i="38"/>
  <c r="H165" i="38"/>
  <c r="H163" i="38"/>
  <c r="H162" i="38"/>
  <c r="H160" i="38"/>
  <c r="H159" i="38"/>
  <c r="H158" i="38"/>
  <c r="H157" i="38"/>
  <c r="H156" i="38"/>
  <c r="H154" i="38"/>
  <c r="H153" i="38"/>
  <c r="H151" i="38"/>
  <c r="H148" i="38"/>
  <c r="H147" i="38"/>
  <c r="H146" i="38"/>
  <c r="H145" i="38"/>
  <c r="C140" i="38"/>
  <c r="H138" i="38"/>
  <c r="H137" i="38"/>
  <c r="H134" i="38"/>
  <c r="H133" i="38"/>
  <c r="H132" i="38"/>
  <c r="H131" i="38"/>
  <c r="H130" i="38"/>
  <c r="H129" i="38"/>
  <c r="H127" i="38"/>
  <c r="H125" i="38"/>
  <c r="H123" i="38"/>
  <c r="H122" i="38"/>
  <c r="H121" i="38"/>
  <c r="H120" i="38"/>
  <c r="H119" i="38"/>
  <c r="H117" i="38"/>
  <c r="H116" i="38"/>
  <c r="H115" i="38"/>
  <c r="H112" i="38"/>
  <c r="H110" i="38"/>
  <c r="H108" i="38"/>
  <c r="H107" i="38"/>
  <c r="H105" i="38"/>
  <c r="H104" i="38"/>
  <c r="H101" i="38"/>
  <c r="H99" i="38"/>
  <c r="H96" i="38"/>
  <c r="H94" i="38"/>
  <c r="H92" i="38"/>
  <c r="H89" i="38"/>
  <c r="H88" i="38"/>
  <c r="H86" i="38"/>
  <c r="H83" i="38"/>
  <c r="H82" i="38"/>
  <c r="H80" i="38"/>
  <c r="H79" i="38"/>
  <c r="H77" i="38"/>
  <c r="H76" i="38"/>
  <c r="H75" i="38"/>
  <c r="H74" i="38"/>
  <c r="H73" i="38"/>
  <c r="H72" i="38"/>
  <c r="H71" i="38"/>
  <c r="H69" i="38"/>
  <c r="H68" i="38"/>
  <c r="H67" i="38"/>
  <c r="H66" i="38"/>
  <c r="H64" i="38"/>
  <c r="H63" i="38"/>
  <c r="H62" i="38"/>
  <c r="H61" i="38"/>
  <c r="H60" i="38"/>
  <c r="H59" i="38"/>
  <c r="H58" i="38"/>
  <c r="H57" i="38"/>
  <c r="H55" i="38"/>
  <c r="H54" i="38"/>
  <c r="H53" i="38"/>
  <c r="H52" i="38"/>
  <c r="H50" i="38"/>
  <c r="H48" i="38"/>
  <c r="H46" i="38"/>
  <c r="H45" i="38"/>
  <c r="H44" i="38"/>
  <c r="H42" i="38"/>
  <c r="H40" i="38"/>
  <c r="H39" i="38"/>
  <c r="H38" i="38"/>
  <c r="H36" i="38"/>
  <c r="H34" i="38"/>
  <c r="H33" i="38"/>
  <c r="H32" i="38"/>
  <c r="H30" i="38"/>
  <c r="H28" i="38"/>
  <c r="H27" i="38"/>
  <c r="H24" i="38"/>
  <c r="H23" i="38"/>
  <c r="H21" i="38"/>
  <c r="H20" i="38"/>
  <c r="H19" i="38"/>
  <c r="H17" i="38"/>
  <c r="H15" i="38"/>
  <c r="H14" i="38"/>
  <c r="H13" i="38"/>
  <c r="H11" i="38"/>
  <c r="H9" i="38"/>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H453" i="38" l="1"/>
  <c r="H472" i="38" s="1"/>
  <c r="H473" i="38" s="1"/>
  <c r="H303" i="38"/>
  <c r="H469" i="38" s="1"/>
  <c r="H470" i="38" s="1"/>
  <c r="H270" i="38"/>
  <c r="H466" i="38" s="1"/>
  <c r="H226" i="38"/>
  <c r="H465" i="38" s="1"/>
  <c r="H174" i="38"/>
  <c r="H462" i="38" s="1"/>
  <c r="H463" i="38" s="1"/>
  <c r="H140" i="38"/>
  <c r="H459" i="38" s="1"/>
  <c r="H460" i="38"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H467" i="38" l="1"/>
  <c r="G475" i="38" s="1"/>
  <c r="H648" i="37"/>
  <c r="M213" i="38"/>
  <c r="M476" i="38"/>
  <c r="M374" i="38"/>
  <c r="O443" i="37"/>
  <c r="O346" i="37"/>
  <c r="M165" i="38"/>
  <c r="N66" i="38"/>
  <c r="M241" i="38"/>
  <c r="L368" i="38"/>
  <c r="L380" i="38"/>
  <c r="M207" i="37"/>
  <c r="M321" i="38"/>
  <c r="M552" i="37"/>
  <c r="M557" i="37"/>
  <c r="M262" i="37"/>
  <c r="M208" i="38"/>
  <c r="N118" i="38"/>
  <c r="M49" i="37"/>
  <c r="N363" i="38"/>
  <c r="L89" i="38"/>
  <c r="M204" i="38"/>
  <c r="M217" i="38"/>
  <c r="O135" i="37"/>
  <c r="M647" i="37"/>
  <c r="M403" i="38"/>
  <c r="M513" i="37"/>
  <c r="L365" i="38"/>
  <c r="O579" i="37"/>
  <c r="O401" i="37"/>
  <c r="O540" i="37"/>
  <c r="M47" i="37"/>
  <c r="O521" i="37"/>
  <c r="O420" i="37"/>
  <c r="N417" i="38"/>
  <c r="M152" i="38"/>
  <c r="N41" i="37"/>
  <c r="L92" i="38"/>
  <c r="O538" i="37"/>
  <c r="M255" i="38"/>
  <c r="L436" i="38"/>
  <c r="L435" i="38"/>
  <c r="N438" i="38"/>
  <c r="M153" i="37"/>
  <c r="M447" i="38"/>
  <c r="O317" i="37"/>
  <c r="O56" i="37"/>
  <c r="M446" i="38"/>
  <c r="O120" i="37"/>
  <c r="N130" i="37"/>
  <c r="N257" i="38"/>
  <c r="L156" i="38"/>
  <c r="L202" i="38"/>
  <c r="M221" i="37"/>
  <c r="M317" i="37"/>
  <c r="N132" i="37"/>
  <c r="M16" i="38"/>
  <c r="L105" i="38"/>
  <c r="O320" i="37"/>
  <c r="O203" i="37"/>
  <c r="L264" i="38"/>
  <c r="M59" i="38"/>
  <c r="N117" i="37"/>
  <c r="M415" i="37"/>
  <c r="N490" i="37"/>
  <c r="M172" i="37"/>
  <c r="N246" i="37"/>
  <c r="O624" i="37"/>
  <c r="N95" i="37"/>
  <c r="M277" i="37"/>
  <c r="L108" i="38"/>
  <c r="L476" i="38"/>
  <c r="L285" i="38"/>
  <c r="N593" i="37"/>
  <c r="O535" i="37"/>
  <c r="M634" i="37"/>
  <c r="O261" i="37"/>
  <c r="L282" i="38"/>
  <c r="M248" i="38"/>
  <c r="M486" i="37"/>
  <c r="M318" i="38"/>
  <c r="M225" i="38"/>
  <c r="N126" i="38"/>
  <c r="M556" i="37"/>
  <c r="L401" i="38"/>
  <c r="O175" i="37"/>
  <c r="M169" i="37"/>
  <c r="L195" i="38"/>
  <c r="M434" i="38"/>
  <c r="L170" i="38"/>
  <c r="M319" i="37"/>
  <c r="N359" i="37"/>
  <c r="O67" i="37"/>
  <c r="M126" i="37"/>
  <c r="L73" i="38"/>
  <c r="N313" i="38"/>
  <c r="L376" i="38"/>
  <c r="L272" i="38"/>
  <c r="O348" i="37"/>
  <c r="N410" i="37"/>
  <c r="O55" i="37"/>
  <c r="M183" i="38"/>
  <c r="L222" i="38"/>
  <c r="L309" i="38"/>
  <c r="O292" i="37"/>
  <c r="M272" i="37"/>
  <c r="O152" i="37"/>
  <c r="L182" i="38"/>
  <c r="O573" i="37"/>
  <c r="M229" i="38"/>
  <c r="M581" i="37"/>
  <c r="O596" i="37"/>
  <c r="M185" i="38"/>
  <c r="M534" i="37"/>
  <c r="N221" i="37"/>
  <c r="N389" i="38"/>
  <c r="M435" i="37"/>
  <c r="M205" i="37"/>
  <c r="M125" i="38"/>
  <c r="M27" i="37"/>
  <c r="N211" i="38"/>
  <c r="N277" i="37"/>
  <c r="O546" i="37"/>
  <c r="L288" i="38"/>
  <c r="M412" i="38"/>
  <c r="M328" i="38"/>
  <c r="L303" i="38"/>
  <c r="M516" i="37"/>
  <c r="M179" i="37"/>
  <c r="M191" i="38"/>
  <c r="M215" i="38"/>
  <c r="M244" i="38"/>
  <c r="L379" i="38"/>
  <c r="M399" i="38"/>
  <c r="M403" i="37"/>
  <c r="L181" i="38"/>
  <c r="O523" i="37"/>
  <c r="M159" i="38"/>
  <c r="O44" i="37"/>
  <c r="N455" i="38"/>
  <c r="M44" i="37"/>
  <c r="N106" i="37"/>
  <c r="L38" i="38"/>
  <c r="L59" i="38"/>
  <c r="N174" i="37"/>
  <c r="L458" i="38"/>
  <c r="M235" i="37"/>
  <c r="N377" i="38"/>
  <c r="O634" i="37"/>
  <c r="O537" i="37"/>
  <c r="O353" i="37"/>
  <c r="O350" i="37"/>
  <c r="N227" i="38"/>
  <c r="M30" i="38"/>
  <c r="N334" i="38"/>
  <c r="N112" i="38"/>
  <c r="N115" i="37"/>
  <c r="N427" i="38"/>
  <c r="M442" i="38"/>
  <c r="O5" i="37"/>
  <c r="N306" i="37"/>
  <c r="N459" i="37"/>
  <c r="N97" i="37"/>
  <c r="N361" i="38"/>
  <c r="M171" i="37"/>
  <c r="O73" i="37"/>
  <c r="O504" i="37"/>
  <c r="N157" i="38"/>
  <c r="O255" i="37"/>
  <c r="N521" i="37"/>
  <c r="N457" i="38"/>
  <c r="N201" i="37"/>
  <c r="M618" i="37"/>
  <c r="M216" i="37"/>
  <c r="N269" i="38"/>
  <c r="M243" i="37"/>
  <c r="O145" i="37"/>
  <c r="M218" i="38"/>
  <c r="O43" i="37"/>
  <c r="N143" i="37"/>
  <c r="N243" i="38"/>
  <c r="L218" i="38"/>
  <c r="L415" i="38"/>
  <c r="M451" i="37"/>
  <c r="N34" i="37"/>
  <c r="N409" i="38"/>
  <c r="N608" i="37"/>
  <c r="O557" i="37"/>
  <c r="L12" i="38"/>
  <c r="O184" i="37"/>
  <c r="L212" i="38"/>
  <c r="M69" i="37"/>
  <c r="N345" i="38"/>
  <c r="M326" i="37"/>
  <c r="M133" i="37"/>
  <c r="M249" i="38"/>
  <c r="O38" i="37"/>
  <c r="N212" i="38"/>
  <c r="L322" i="38"/>
  <c r="M587" i="37"/>
  <c r="M62" i="37"/>
  <c r="N215" i="38"/>
  <c r="M359" i="37"/>
  <c r="N304" i="37"/>
  <c r="N364" i="37"/>
  <c r="M288" i="37"/>
  <c r="M109" i="38"/>
  <c r="N17" i="37"/>
  <c r="N622" i="37"/>
  <c r="N397" i="37"/>
  <c r="M53" i="37"/>
  <c r="M625" i="37"/>
  <c r="M289" i="37"/>
  <c r="N164" i="37"/>
  <c r="M108" i="38"/>
  <c r="N328" i="38"/>
  <c r="N231" i="38"/>
  <c r="O386" i="37"/>
  <c r="N82" i="37"/>
  <c r="M434" i="37"/>
  <c r="O170" i="37"/>
  <c r="N112" i="37"/>
  <c r="M17" i="37"/>
  <c r="M406" i="37"/>
  <c r="N38" i="37"/>
  <c r="N121" i="38"/>
  <c r="N20" i="37"/>
  <c r="O375" i="37"/>
  <c r="N278" i="38"/>
  <c r="N37" i="38"/>
  <c r="M612" i="37"/>
  <c r="O510" i="37"/>
  <c r="N576" i="37"/>
  <c r="M104" i="37"/>
  <c r="N198" i="38"/>
  <c r="O279" i="37"/>
  <c r="N71" i="38"/>
  <c r="N354" i="37"/>
  <c r="N504" i="37"/>
  <c r="M276" i="37"/>
  <c r="N178" i="38"/>
  <c r="O611" i="37"/>
  <c r="N460" i="37"/>
  <c r="N110" i="38"/>
  <c r="N207" i="37"/>
  <c r="M603" i="37"/>
  <c r="M24" i="37"/>
  <c r="O349" i="37"/>
  <c r="N306" i="38"/>
  <c r="O500" i="37"/>
  <c r="N60" i="38"/>
  <c r="M111" i="38"/>
  <c r="N368" i="37"/>
  <c r="N137" i="38"/>
  <c r="M273" i="38"/>
  <c r="M533" i="37"/>
  <c r="N562" i="37"/>
  <c r="O379" i="37"/>
  <c r="N304" i="38"/>
  <c r="O245" i="37"/>
  <c r="N265" i="37"/>
  <c r="O196" i="37"/>
  <c r="M297" i="38"/>
  <c r="O302" i="37"/>
  <c r="O29" i="37"/>
  <c r="N512" i="37"/>
  <c r="M318" i="37"/>
  <c r="M316" i="37"/>
  <c r="M44" i="38"/>
  <c r="N572" i="37"/>
  <c r="N502" i="37"/>
  <c r="L425" i="38"/>
  <c r="M193" i="37"/>
  <c r="N86" i="38"/>
  <c r="L324" i="38"/>
  <c r="M144" i="37"/>
  <c r="O617" i="37"/>
  <c r="N236" i="38"/>
  <c r="L444" i="38"/>
  <c r="M575" i="37"/>
  <c r="O280" i="37"/>
  <c r="N103" i="37"/>
  <c r="L466" i="38"/>
  <c r="N497" i="37"/>
  <c r="N341" i="37"/>
  <c r="M268" i="37"/>
  <c r="M523" i="37"/>
  <c r="M84" i="37"/>
  <c r="L93" i="38"/>
  <c r="L224" i="38"/>
  <c r="M98" i="37"/>
  <c r="O398" i="37"/>
  <c r="M29" i="37"/>
  <c r="N138" i="38"/>
  <c r="O172" i="37"/>
  <c r="O374" i="37"/>
  <c r="L400" i="38"/>
  <c r="O88" i="37"/>
  <c r="M443" i="37"/>
  <c r="N603" i="37"/>
  <c r="N107" i="38"/>
  <c r="M171" i="38"/>
  <c r="M127" i="37"/>
  <c r="N417" i="37"/>
  <c r="M233" i="37"/>
  <c r="L122" i="38"/>
  <c r="N47" i="37"/>
  <c r="N465" i="38"/>
  <c r="L385" i="38"/>
  <c r="L395" i="38"/>
  <c r="N144" i="38"/>
  <c r="N153" i="37"/>
  <c r="N408" i="38"/>
  <c r="O193" i="37"/>
  <c r="M295" i="38"/>
  <c r="N444" i="38"/>
  <c r="L158" i="38"/>
  <c r="N314" i="37"/>
  <c r="N382" i="38"/>
  <c r="O466" i="37"/>
  <c r="M110" i="37"/>
  <c r="M297" i="37"/>
  <c r="M200" i="37"/>
  <c r="N58" i="38"/>
  <c r="N52" i="38"/>
  <c r="N464" i="38"/>
  <c r="M274" i="38"/>
  <c r="M11" i="38"/>
  <c r="N451" i="38"/>
  <c r="O616" i="37"/>
  <c r="M155" i="37"/>
  <c r="M579" i="37"/>
  <c r="N290" i="38"/>
  <c r="L247" i="38"/>
  <c r="M424" i="38"/>
  <c r="L171" i="38"/>
  <c r="L434" i="38"/>
  <c r="N324" i="38"/>
  <c r="O195" i="37"/>
  <c r="M134" i="38"/>
  <c r="L161" i="38"/>
  <c r="L412" i="38"/>
  <c r="M410" i="37"/>
  <c r="M229" i="37"/>
  <c r="N81" i="37"/>
  <c r="N249" i="38"/>
  <c r="M81" i="38"/>
  <c r="M471" i="38"/>
  <c r="N163" i="38"/>
  <c r="N463" i="38"/>
  <c r="M52" i="37"/>
  <c r="M103" i="37"/>
  <c r="M170" i="37"/>
  <c r="M332" i="37"/>
  <c r="L139" i="38"/>
  <c r="N423" i="38"/>
  <c r="N523" i="37"/>
  <c r="O246" i="37"/>
  <c r="M202" i="38"/>
  <c r="N119" i="38"/>
  <c r="N407" i="37"/>
  <c r="O484" i="37"/>
  <c r="M588" i="37"/>
  <c r="M34" i="37"/>
  <c r="M263" i="37"/>
  <c r="O303" i="37"/>
  <c r="M258" i="37"/>
  <c r="M313" i="37"/>
  <c r="M227" i="38"/>
  <c r="L231" i="38"/>
  <c r="N374" i="38"/>
  <c r="N133" i="38"/>
  <c r="L75" i="38"/>
  <c r="L250" i="38"/>
  <c r="O262" i="37"/>
  <c r="N193" i="37"/>
  <c r="M98" i="38"/>
  <c r="N101" i="38"/>
  <c r="O215" i="37"/>
  <c r="N517" i="37"/>
  <c r="N479" i="37"/>
  <c r="N381" i="38"/>
  <c r="N39" i="37"/>
  <c r="N79" i="38"/>
  <c r="L229" i="38"/>
  <c r="L294" i="38"/>
  <c r="N195" i="37"/>
  <c r="L457" i="38"/>
  <c r="L342" i="38"/>
  <c r="L237" i="38"/>
  <c r="L361" i="38"/>
  <c r="L375" i="38"/>
  <c r="O213" i="37"/>
  <c r="N209" i="37"/>
  <c r="M472" i="38"/>
  <c r="M387" i="37"/>
  <c r="L437" i="38"/>
  <c r="N203" i="38"/>
  <c r="N323" i="38"/>
  <c r="N219" i="38"/>
  <c r="N93" i="38"/>
  <c r="L133" i="38"/>
  <c r="M293" i="37"/>
  <c r="O131" i="37"/>
  <c r="M21" i="37"/>
  <c r="O23" i="37"/>
  <c r="N430" i="37"/>
  <c r="M193" i="38"/>
  <c r="N84" i="38"/>
  <c r="N146" i="37"/>
  <c r="O478" i="37"/>
  <c r="O10" i="37"/>
  <c r="N186" i="37"/>
  <c r="N59" i="37"/>
  <c r="N558" i="37"/>
  <c r="M443" i="38"/>
  <c r="M583" i="37"/>
  <c r="M409" i="38"/>
  <c r="O92" i="37"/>
  <c r="M118" i="38"/>
  <c r="M499" i="37"/>
  <c r="L402" i="38"/>
  <c r="O446" i="37"/>
  <c r="M380" i="38"/>
  <c r="L219" i="38"/>
  <c r="M66" i="38"/>
  <c r="O487" i="37"/>
  <c r="O330" i="37"/>
  <c r="N18" i="37"/>
  <c r="L95" i="38"/>
  <c r="L403" i="38"/>
  <c r="O141" i="37"/>
  <c r="L423" i="38"/>
  <c r="O525" i="37"/>
  <c r="N117" i="38"/>
  <c r="N588" i="37"/>
  <c r="N46" i="38"/>
  <c r="M242" i="38"/>
  <c r="N393" i="37"/>
  <c r="M210" i="38"/>
  <c r="O409" i="37"/>
  <c r="M234" i="38"/>
  <c r="N268" i="37"/>
  <c r="O425" i="37"/>
  <c r="O423" i="37"/>
  <c r="M203" i="37"/>
  <c r="M117" i="37"/>
  <c r="N196" i="38"/>
  <c r="N214" i="37"/>
  <c r="M394" i="37"/>
  <c r="M50" i="37"/>
  <c r="O339" i="37"/>
  <c r="N296" i="37"/>
  <c r="M38" i="38"/>
  <c r="M480" i="37"/>
  <c r="M263" i="38"/>
  <c r="M135" i="37"/>
  <c r="L394" i="38"/>
  <c r="N537" i="37"/>
  <c r="N82" i="38"/>
  <c r="O475" i="37"/>
  <c r="M369" i="37"/>
  <c r="N197" i="38"/>
  <c r="M385" i="38"/>
  <c r="M15" i="37"/>
  <c r="M88" i="37"/>
  <c r="M122" i="38"/>
  <c r="L41" i="38"/>
  <c r="N27" i="38"/>
  <c r="M550" i="37"/>
  <c r="M545" i="37"/>
  <c r="M405" i="37"/>
  <c r="O355" i="37"/>
  <c r="N643" i="37"/>
  <c r="N636" i="37"/>
  <c r="M90" i="37"/>
  <c r="M468" i="38"/>
  <c r="N402" i="38"/>
  <c r="N527" i="37"/>
  <c r="M419" i="38"/>
  <c r="L472" i="38"/>
  <c r="N546" i="37"/>
  <c r="M281" i="38"/>
  <c r="N225" i="38"/>
  <c r="L323" i="38"/>
  <c r="L474" i="38"/>
  <c r="M539" i="37"/>
  <c r="L198" i="38"/>
  <c r="M219" i="38"/>
  <c r="L240" i="38"/>
  <c r="O111" i="37"/>
  <c r="O235" i="37"/>
  <c r="M362" i="37"/>
  <c r="N325" i="38"/>
  <c r="M84" i="38"/>
  <c r="O643" i="37"/>
  <c r="L248" i="38"/>
  <c r="N88" i="37"/>
  <c r="O575" i="37"/>
  <c r="L43" i="38"/>
  <c r="N102" i="38"/>
  <c r="N354" i="38"/>
  <c r="M199" i="38"/>
  <c r="M191" i="37"/>
  <c r="M237" i="37"/>
  <c r="N268" i="38"/>
  <c r="N595" i="37"/>
  <c r="M473" i="38"/>
  <c r="M71" i="37"/>
  <c r="N356" i="38"/>
  <c r="O241" i="37"/>
  <c r="O86" i="37"/>
  <c r="O568" i="37"/>
  <c r="M325" i="38"/>
  <c r="L331" i="38"/>
  <c r="L328" i="38"/>
  <c r="M123" i="38"/>
  <c r="N386" i="37"/>
  <c r="O155" i="37"/>
  <c r="N214" i="38"/>
  <c r="N246" i="38"/>
  <c r="N288" i="38"/>
  <c r="N592" i="37"/>
  <c r="N581" i="37"/>
  <c r="L263" i="38"/>
  <c r="O136" i="37"/>
  <c r="O117" i="37"/>
  <c r="M279" i="37"/>
  <c r="N157" i="37"/>
  <c r="O133" i="37"/>
  <c r="N258" i="38"/>
  <c r="N639" i="37"/>
  <c r="N327" i="38"/>
  <c r="M145" i="38"/>
  <c r="N330" i="38"/>
  <c r="M439" i="38"/>
  <c r="N514" i="37"/>
  <c r="M382" i="38"/>
  <c r="N31" i="37"/>
  <c r="N129" i="37"/>
  <c r="M439" i="37"/>
  <c r="N357" i="38"/>
  <c r="O157" i="37"/>
  <c r="O511" i="37"/>
  <c r="M478" i="37"/>
  <c r="N470" i="37"/>
  <c r="M7" i="37"/>
  <c r="N455" i="37"/>
  <c r="N124" i="37"/>
  <c r="O503" i="37"/>
  <c r="L339" i="38"/>
  <c r="N158" i="38"/>
  <c r="L304" i="38"/>
  <c r="N286" i="37"/>
  <c r="N526" i="37"/>
  <c r="M334" i="38"/>
  <c r="N437" i="37"/>
  <c r="M288" i="38"/>
  <c r="O268" i="37"/>
  <c r="M157" i="37"/>
  <c r="M197" i="38"/>
  <c r="N291" i="37"/>
  <c r="N226" i="37"/>
  <c r="M301" i="37"/>
  <c r="O597" i="37"/>
  <c r="N412" i="37"/>
  <c r="N193" i="38"/>
  <c r="N70" i="38"/>
  <c r="L226" i="38"/>
  <c r="N398" i="38"/>
  <c r="M404" i="37"/>
  <c r="N587" i="37"/>
  <c r="L393" i="38"/>
  <c r="O639" i="37"/>
  <c r="L123" i="38"/>
  <c r="N397" i="38"/>
  <c r="L454" i="38"/>
  <c r="M368" i="38"/>
  <c r="M245" i="38"/>
  <c r="N48" i="38"/>
  <c r="M620" i="37"/>
  <c r="L399" i="38"/>
  <c r="M165" i="37"/>
  <c r="O457" i="37"/>
  <c r="L442" i="38"/>
  <c r="N295" i="37"/>
  <c r="N358" i="37"/>
  <c r="O558" i="37"/>
  <c r="M408" i="37"/>
  <c r="O123" i="37"/>
  <c r="N321" i="37"/>
  <c r="L154" i="38"/>
  <c r="O645" i="37"/>
  <c r="M374" i="37"/>
  <c r="L155" i="38"/>
  <c r="M161" i="37"/>
  <c r="L14" i="38"/>
  <c r="M125" i="37"/>
  <c r="L373" i="38"/>
  <c r="M13" i="37"/>
  <c r="N467" i="38"/>
  <c r="O581" i="37"/>
  <c r="N531" i="37"/>
  <c r="O322" i="37"/>
  <c r="N525" i="37"/>
  <c r="N510" i="37"/>
  <c r="M155" i="38"/>
  <c r="N427" i="37"/>
  <c r="M224" i="37"/>
  <c r="M79" i="38"/>
  <c r="O394" i="37"/>
  <c r="M91" i="38"/>
  <c r="M124" i="37"/>
  <c r="N191" i="37"/>
  <c r="M162" i="38"/>
  <c r="L200" i="38"/>
  <c r="N143" i="38"/>
  <c r="N204" i="37"/>
  <c r="N330" i="37"/>
  <c r="M351" i="37"/>
  <c r="N176" i="38"/>
  <c r="L193" i="38"/>
  <c r="L153" i="38"/>
  <c r="L84" i="38"/>
  <c r="M45" i="37"/>
  <c r="M60" i="37"/>
  <c r="M239" i="37"/>
  <c r="N590" i="37"/>
  <c r="M94" i="38"/>
  <c r="M138" i="38"/>
  <c r="M100" i="38"/>
  <c r="N591" i="37"/>
  <c r="L371" i="38"/>
  <c r="N610" i="37"/>
  <c r="N149" i="37"/>
  <c r="M574" i="37"/>
  <c r="M284" i="38"/>
  <c r="N402" i="37"/>
  <c r="M256" i="38"/>
  <c r="N416" i="38"/>
  <c r="M460" i="38"/>
  <c r="M267" i="38"/>
  <c r="L336" i="38"/>
  <c r="N194" i="37"/>
  <c r="L131" i="38"/>
  <c r="M126" i="38"/>
  <c r="N373" i="38"/>
  <c r="M438" i="37"/>
  <c r="O270" i="37"/>
  <c r="O126" i="37"/>
  <c r="M183" i="37"/>
  <c r="O629" i="37"/>
  <c r="N432" i="38"/>
  <c r="N161" i="38"/>
  <c r="M366" i="37"/>
  <c r="L121" i="38"/>
  <c r="N383" i="37"/>
  <c r="N24" i="37"/>
  <c r="N520" i="37"/>
  <c r="M222" i="37"/>
  <c r="M51" i="37"/>
  <c r="O272" i="37"/>
  <c r="N180" i="38"/>
  <c r="N445" i="38"/>
  <c r="N34" i="38"/>
  <c r="L213" i="38"/>
  <c r="M212" i="37"/>
  <c r="M292" i="37"/>
  <c r="O163" i="37"/>
  <c r="O481" i="37"/>
  <c r="N436" i="37"/>
  <c r="M315" i="38"/>
  <c r="M300" i="38"/>
  <c r="O237" i="37"/>
  <c r="M280" i="38"/>
  <c r="O459" i="37"/>
  <c r="N466" i="38"/>
  <c r="M626" i="37"/>
  <c r="M445" i="38"/>
  <c r="O116" i="37"/>
  <c r="N469" i="38"/>
  <c r="M428" i="38"/>
  <c r="M250" i="37"/>
  <c r="M104" i="38"/>
  <c r="M354" i="37"/>
  <c r="O257" i="37"/>
  <c r="L44" i="38"/>
  <c r="L62" i="38"/>
  <c r="N86" i="37"/>
  <c r="N292" i="38"/>
  <c r="M14" i="37"/>
  <c r="M212" i="38"/>
  <c r="L57" i="38"/>
  <c r="N614" i="37"/>
  <c r="M75" i="38"/>
  <c r="O8" i="37"/>
  <c r="M240" i="38"/>
  <c r="O368" i="37"/>
  <c r="L409" i="38"/>
  <c r="N99" i="38"/>
  <c r="M102" i="37"/>
  <c r="O492" i="37"/>
  <c r="L151" i="38"/>
  <c r="M55" i="38"/>
  <c r="M622" i="37"/>
  <c r="M378" i="37"/>
  <c r="L270" i="38"/>
  <c r="O473" i="37"/>
  <c r="M484" i="37"/>
  <c r="N316" i="38"/>
  <c r="N471" i="38"/>
  <c r="M128" i="37"/>
  <c r="L112" i="38"/>
  <c r="M150" i="38"/>
  <c r="N202" i="37"/>
  <c r="L15" i="38"/>
  <c r="L216" i="38"/>
  <c r="M186" i="38"/>
  <c r="N98" i="38"/>
  <c r="M424" i="37"/>
  <c r="M46" i="38"/>
  <c r="O299" i="37"/>
  <c r="N366" i="38"/>
  <c r="N242" i="37"/>
  <c r="M389" i="37"/>
  <c r="M13" i="38"/>
  <c r="M146" i="37"/>
  <c r="N166" i="38"/>
  <c r="O612" i="37"/>
  <c r="M396" i="38"/>
  <c r="M433" i="38"/>
  <c r="M381" i="38"/>
  <c r="M346" i="38"/>
  <c r="M175" i="38"/>
  <c r="O464" i="37"/>
  <c r="M5" i="38"/>
  <c r="N23" i="37"/>
  <c r="L172" i="38"/>
  <c r="M48" i="38"/>
  <c r="M80" i="38"/>
  <c r="N62" i="38"/>
  <c r="N549" i="37"/>
  <c r="M298" i="37"/>
  <c r="M331" i="38"/>
  <c r="M137" i="38"/>
  <c r="N227" i="37"/>
  <c r="M11" i="37"/>
  <c r="N78" i="38"/>
  <c r="L50" i="38"/>
  <c r="N114" i="37"/>
  <c r="N374" i="37"/>
  <c r="L74" i="38"/>
  <c r="O22" i="37"/>
  <c r="M172" i="38"/>
  <c r="L318" i="38"/>
  <c r="N245" i="37"/>
  <c r="L56" i="38"/>
  <c r="L433" i="38"/>
  <c r="N278" i="37"/>
  <c r="O93" i="37"/>
  <c r="O570" i="37"/>
  <c r="M332" i="38"/>
  <c r="M120" i="38"/>
  <c r="L341" i="38"/>
  <c r="N420" i="37"/>
  <c r="O605" i="37"/>
  <c r="N478" i="37"/>
  <c r="M45" i="38"/>
  <c r="M97" i="38"/>
  <c r="L343" i="38"/>
  <c r="N32" i="38"/>
  <c r="N54" i="38"/>
  <c r="M391" i="37"/>
  <c r="O438" i="37"/>
  <c r="N260" i="38"/>
  <c r="O282" i="37"/>
  <c r="N388" i="38"/>
  <c r="N318" i="37"/>
  <c r="N9" i="38"/>
  <c r="O174" i="37"/>
  <c r="O53" i="37"/>
  <c r="L357" i="38"/>
  <c r="N351" i="37"/>
  <c r="N385" i="38"/>
  <c r="M467" i="38"/>
  <c r="N94" i="37"/>
  <c r="M636" i="37"/>
  <c r="O325" i="37"/>
  <c r="N25" i="38"/>
  <c r="N23" i="38"/>
  <c r="O66" i="37"/>
  <c r="L337" i="38"/>
  <c r="N244" i="38"/>
  <c r="M28" i="38"/>
  <c r="L268" i="38"/>
  <c r="O598" i="37"/>
  <c r="M464" i="38"/>
  <c r="N77" i="37"/>
  <c r="N271" i="37"/>
  <c r="L271" i="38"/>
  <c r="O490" i="37"/>
  <c r="M317" i="38"/>
  <c r="L438" i="38"/>
  <c r="O138" i="37"/>
  <c r="M400" i="37"/>
  <c r="N282" i="37"/>
  <c r="O182" i="37"/>
  <c r="O41" i="37"/>
  <c r="N8" i="38"/>
  <c r="M362" i="38"/>
  <c r="M335" i="37"/>
  <c r="N492" i="37"/>
  <c r="M422" i="37"/>
  <c r="N85" i="38"/>
  <c r="N226" i="38"/>
  <c r="O19" i="37"/>
  <c r="N389" i="37"/>
  <c r="M240" i="37"/>
  <c r="O30" i="37"/>
  <c r="O560" i="37"/>
  <c r="N46" i="37"/>
  <c r="M91" i="37"/>
  <c r="L456" i="38"/>
  <c r="N545" i="37"/>
  <c r="M163" i="37"/>
  <c r="O450" i="37"/>
  <c r="M370" i="37"/>
  <c r="N434" i="38"/>
  <c r="M58" i="37"/>
  <c r="M338" i="38"/>
  <c r="N174" i="38"/>
  <c r="N182" i="37"/>
  <c r="M402" i="38"/>
  <c r="N239" i="37"/>
  <c r="N420" i="38"/>
  <c r="N326" i="38"/>
  <c r="L404" i="38"/>
  <c r="N104" i="38"/>
  <c r="N519" i="37"/>
  <c r="O586" i="37"/>
  <c r="M597" i="37"/>
  <c r="N59" i="38"/>
  <c r="N21" i="37"/>
  <c r="L419" i="38"/>
  <c r="N334" i="37"/>
  <c r="N25" i="37"/>
  <c r="N293" i="38"/>
  <c r="M66" i="37"/>
  <c r="M426" i="37"/>
  <c r="O103" i="37"/>
  <c r="M369" i="38"/>
  <c r="L232" i="38"/>
  <c r="O445" i="37"/>
  <c r="N541" i="37"/>
  <c r="M340" i="38"/>
  <c r="M426" i="38"/>
  <c r="M151" i="38"/>
  <c r="M3" i="37"/>
  <c r="M585" i="37"/>
  <c r="L314" i="38"/>
  <c r="O6" i="37"/>
  <c r="M600" i="37"/>
  <c r="N120" i="37"/>
  <c r="N406" i="38"/>
  <c r="L24" i="38"/>
  <c r="N443" i="37"/>
  <c r="N371" i="38"/>
  <c r="M429" i="37"/>
  <c r="L94" i="38"/>
  <c r="N218" i="38"/>
  <c r="N396" i="38"/>
  <c r="O332" i="37"/>
  <c r="O610" i="37"/>
  <c r="L296" i="38"/>
  <c r="M87" i="38"/>
  <c r="N95" i="38"/>
  <c r="N606" i="37"/>
  <c r="M609" i="37"/>
  <c r="O18" i="37"/>
  <c r="N583" i="37"/>
  <c r="N441" i="38"/>
  <c r="M505" i="37"/>
  <c r="N85" i="37"/>
  <c r="M465" i="37"/>
  <c r="L429" i="38"/>
  <c r="L191" i="38"/>
  <c r="O344" i="37"/>
  <c r="L353" i="38"/>
  <c r="O42" i="37"/>
  <c r="O144" i="37"/>
  <c r="O112" i="37"/>
  <c r="O476" i="37"/>
  <c r="O263" i="37"/>
  <c r="M296" i="37"/>
  <c r="N499" i="37"/>
  <c r="N197" i="37"/>
  <c r="M311" i="38"/>
  <c r="O334" i="37"/>
  <c r="N76" i="38"/>
  <c r="O94" i="37"/>
  <c r="N234" i="37"/>
  <c r="O147" i="37"/>
  <c r="O130" i="37"/>
  <c r="L372" i="38"/>
  <c r="N110" i="37"/>
  <c r="M139" i="38"/>
  <c r="O372" i="37"/>
  <c r="N283" i="37"/>
  <c r="O406" i="37"/>
  <c r="N338" i="38"/>
  <c r="M528" i="37"/>
  <c r="M7" i="38"/>
  <c r="N351" i="38"/>
  <c r="N318" i="38"/>
  <c r="L461" i="38"/>
  <c r="O417" i="37"/>
  <c r="N172" i="38"/>
  <c r="O534" i="37"/>
  <c r="M184" i="37"/>
  <c r="M395" i="38"/>
  <c r="N375" i="38"/>
  <c r="N127" i="38"/>
  <c r="O410" i="37"/>
  <c r="M458" i="38"/>
  <c r="L60" i="38"/>
  <c r="M38" i="37"/>
  <c r="M274" i="37"/>
  <c r="L149" i="38"/>
  <c r="N179" i="38"/>
  <c r="O625" i="37"/>
  <c r="L103" i="38"/>
  <c r="O137" i="37"/>
  <c r="O273" i="37"/>
  <c r="O284" i="37"/>
  <c r="M257" i="37"/>
  <c r="O516" i="37"/>
  <c r="O545" i="37"/>
  <c r="O519" i="37"/>
  <c r="M86" i="38"/>
  <c r="M208" i="37"/>
  <c r="O421" i="37"/>
  <c r="O488" i="37"/>
  <c r="N123" i="38"/>
  <c r="M425" i="38"/>
  <c r="N52" i="37"/>
  <c r="M33" i="37"/>
  <c r="M347" i="38"/>
  <c r="N554" i="37"/>
  <c r="N430" i="38"/>
  <c r="L201" i="38"/>
  <c r="O390" i="37"/>
  <c r="O414" i="37"/>
  <c r="O35" i="37"/>
  <c r="N106" i="38"/>
  <c r="N77" i="38"/>
  <c r="N348" i="37"/>
  <c r="O463" i="37"/>
  <c r="M342" i="38"/>
  <c r="M314" i="37"/>
  <c r="N180" i="37"/>
  <c r="N7" i="37"/>
  <c r="L116" i="38"/>
  <c r="M182" i="37"/>
  <c r="O291" i="37"/>
  <c r="M251" i="37"/>
  <c r="M164" i="38"/>
  <c r="O247" i="37"/>
  <c r="M214" i="37"/>
  <c r="N324" i="37"/>
  <c r="M232" i="38"/>
  <c r="L36" i="38"/>
  <c r="M204" i="37"/>
  <c r="M23" i="38"/>
  <c r="M417" i="37"/>
  <c r="N632" i="37"/>
  <c r="O600" i="37"/>
  <c r="L321" i="38"/>
  <c r="N283" i="38"/>
  <c r="N422" i="37"/>
  <c r="L145" i="38"/>
  <c r="O485" i="37"/>
  <c r="M175" i="37"/>
  <c r="N343" i="38"/>
  <c r="O449" i="37"/>
  <c r="M356" i="38"/>
  <c r="M466" i="37"/>
  <c r="O153" i="37"/>
  <c r="O11" i="37"/>
  <c r="O110" i="37"/>
  <c r="M493" i="37"/>
  <c r="L238" i="38"/>
  <c r="N466" i="37"/>
  <c r="L148" i="38"/>
  <c r="N170" i="37"/>
  <c r="L106" i="38"/>
  <c r="M345" i="37"/>
  <c r="M209" i="38"/>
  <c r="M259" i="38"/>
  <c r="N287" i="37"/>
  <c r="M95" i="38"/>
  <c r="O248" i="37"/>
  <c r="M268" i="38"/>
  <c r="M12" i="37"/>
  <c r="N114" i="38"/>
  <c r="O508" i="37"/>
  <c r="O154" i="37"/>
  <c r="M65" i="38"/>
  <c r="N364" i="38"/>
  <c r="N254" i="37"/>
  <c r="L99" i="38"/>
  <c r="O140" i="37"/>
  <c r="M23" i="37"/>
  <c r="L150" i="38"/>
  <c r="L464" i="38"/>
  <c r="M420" i="38"/>
  <c r="L292" i="38"/>
  <c r="N198" i="37"/>
  <c r="N536" i="37"/>
  <c r="M167" i="37"/>
  <c r="N498" i="37"/>
  <c r="O294" i="37"/>
  <c r="N204" i="38"/>
  <c r="L228" i="38"/>
  <c r="N217" i="37"/>
  <c r="M239" i="38"/>
  <c r="M517" i="37"/>
  <c r="N213" i="38"/>
  <c r="L65" i="38"/>
  <c r="N51" i="38"/>
  <c r="N264" i="38"/>
  <c r="L203" i="38"/>
  <c r="M285" i="37"/>
  <c r="L42" i="38"/>
  <c r="O329" i="37"/>
  <c r="N344" i="38"/>
  <c r="N55" i="38"/>
  <c r="N439" i="38"/>
  <c r="L230" i="38"/>
  <c r="O562" i="37"/>
  <c r="M399" i="37"/>
  <c r="M76" i="38"/>
  <c r="N621" i="37"/>
  <c r="M129" i="37"/>
  <c r="N271" i="38"/>
  <c r="O212" i="37"/>
  <c r="O287" i="37"/>
  <c r="N6" i="38"/>
  <c r="O502" i="37"/>
  <c r="M9" i="38"/>
  <c r="N315" i="37"/>
  <c r="N280" i="38"/>
  <c r="N63" i="38"/>
  <c r="N358" i="38"/>
  <c r="N269" i="37"/>
  <c r="O143" i="37"/>
  <c r="L449" i="38"/>
  <c r="O631" i="37"/>
  <c r="O109" i="37"/>
  <c r="M489" i="37"/>
  <c r="O27" i="37"/>
  <c r="O442" i="37"/>
  <c r="L51" i="38"/>
  <c r="N124" i="38"/>
  <c r="M524" i="37"/>
  <c r="N336" i="37"/>
  <c r="O623" i="37"/>
  <c r="N69" i="38"/>
  <c r="N570" i="37"/>
  <c r="O371" i="37"/>
  <c r="M463" i="38"/>
  <c r="M613" i="37"/>
  <c r="M198" i="38"/>
  <c r="L432" i="38"/>
  <c r="M292" i="38"/>
  <c r="M348" i="37"/>
  <c r="O4" i="37"/>
  <c r="M358" i="38"/>
  <c r="M252" i="38"/>
  <c r="N263" i="38"/>
  <c r="N94" i="38"/>
  <c r="N89" i="38"/>
  <c r="M465" i="38"/>
  <c r="M154" i="38"/>
  <c r="N155" i="37"/>
  <c r="L392" i="38"/>
  <c r="M398" i="37"/>
  <c r="L286" i="38"/>
  <c r="N290" i="37"/>
  <c r="N425" i="38"/>
  <c r="N264" i="37"/>
  <c r="O377" i="37"/>
  <c r="N139" i="38"/>
  <c r="M56" i="37"/>
  <c r="N307" i="38"/>
  <c r="M621" i="37"/>
  <c r="O167" i="37"/>
  <c r="N62" i="37"/>
  <c r="N584" i="37"/>
  <c r="O310" i="37"/>
  <c r="N51" i="37"/>
  <c r="M86" i="37"/>
  <c r="N437" i="38"/>
  <c r="M36" i="37"/>
  <c r="L164" i="38"/>
  <c r="N366" i="37"/>
  <c r="L354" i="38"/>
  <c r="N449" i="38"/>
  <c r="N403" i="37"/>
  <c r="N335" i="37"/>
  <c r="M453" i="38"/>
  <c r="M454" i="37"/>
  <c r="M475" i="37"/>
  <c r="N240" i="37"/>
  <c r="L450" i="38"/>
  <c r="O105" i="37"/>
  <c r="N569" i="37"/>
  <c r="O626" i="37"/>
  <c r="O614" i="37"/>
  <c r="O305" i="37"/>
  <c r="N617" i="37"/>
  <c r="L111" i="38"/>
  <c r="M139" i="37"/>
  <c r="N400" i="38"/>
  <c r="M85" i="37"/>
  <c r="L23" i="38"/>
  <c r="M178" i="37"/>
  <c r="O238" i="37"/>
  <c r="N308" i="38"/>
  <c r="M408" i="38"/>
  <c r="O335" i="37"/>
  <c r="N543" i="37"/>
  <c r="L52" i="38"/>
  <c r="M236" i="38"/>
  <c r="N259" i="38"/>
  <c r="N161" i="37"/>
  <c r="N168" i="38"/>
  <c r="O486" i="37"/>
  <c r="O31" i="37"/>
  <c r="N345" i="37"/>
  <c r="M631" i="37"/>
  <c r="N390" i="38"/>
  <c r="N380" i="38"/>
  <c r="O26" i="37"/>
  <c r="O306" i="37"/>
  <c r="L473" i="38"/>
  <c r="O211" i="37"/>
  <c r="M430" i="38"/>
  <c r="O173" i="37"/>
  <c r="L162" i="38"/>
  <c r="O565" i="37"/>
  <c r="O75" i="37"/>
  <c r="M558" i="37"/>
  <c r="L126" i="38"/>
  <c r="M254" i="38"/>
  <c r="L266" i="38"/>
  <c r="O583" i="37"/>
  <c r="N367" i="38"/>
  <c r="O250" i="37"/>
  <c r="M159" i="37"/>
  <c r="N173" i="38"/>
  <c r="N627" i="37"/>
  <c r="M166" i="37"/>
  <c r="O548" i="37"/>
  <c r="M83" i="38"/>
  <c r="L134" i="38"/>
  <c r="M63" i="38"/>
  <c r="N13" i="38"/>
  <c r="O236" i="37"/>
  <c r="M360" i="38"/>
  <c r="N450" i="38"/>
  <c r="O531" i="37"/>
  <c r="N424" i="38"/>
  <c r="L49" i="38"/>
  <c r="L411" i="38"/>
  <c r="L313" i="38"/>
  <c r="N399" i="38"/>
  <c r="N421" i="38"/>
  <c r="O181" i="37"/>
  <c r="N7" i="38"/>
  <c r="L410" i="38"/>
  <c r="O365" i="37"/>
  <c r="N560" i="37"/>
  <c r="M416" i="37"/>
  <c r="N369" i="37"/>
  <c r="N315" i="38"/>
  <c r="N346" i="38"/>
  <c r="N91" i="37"/>
  <c r="N201" i="38"/>
  <c r="M230" i="37"/>
  <c r="M36" i="38"/>
  <c r="M271" i="37"/>
  <c r="N207" i="38"/>
  <c r="L135" i="38"/>
  <c r="O166" i="37"/>
  <c r="L418" i="38"/>
  <c r="M388" i="38"/>
  <c r="O551" i="37"/>
  <c r="N87" i="37"/>
  <c r="N205" i="37"/>
  <c r="O550" i="37"/>
  <c r="M20" i="38"/>
  <c r="L421" i="38"/>
  <c r="L463" i="38"/>
  <c r="M238" i="37"/>
  <c r="N9" i="37"/>
  <c r="O180" i="37"/>
  <c r="M43" i="38"/>
  <c r="N250" i="38"/>
  <c r="N575" i="37"/>
  <c r="N262" i="37"/>
  <c r="N160" i="37"/>
  <c r="M342" i="37"/>
  <c r="O312" i="37"/>
  <c r="M148" i="38"/>
  <c r="M384" i="37"/>
  <c r="M627" i="37"/>
  <c r="N256" i="38"/>
  <c r="M17" i="38"/>
  <c r="N90" i="37"/>
  <c r="O98" i="37"/>
  <c r="O217" i="37"/>
  <c r="O14" i="37"/>
  <c r="L346" i="38"/>
  <c r="O288" i="37"/>
  <c r="L207" i="38"/>
  <c r="O227" i="37"/>
  <c r="N237" i="37"/>
  <c r="N149" i="38"/>
  <c r="M435" i="38"/>
  <c r="M166" i="38"/>
  <c r="L348" i="38"/>
  <c r="M250" i="38"/>
  <c r="N487" i="37"/>
  <c r="O229" i="37"/>
  <c r="N194" i="38"/>
  <c r="M103" i="38"/>
  <c r="M445" i="37"/>
  <c r="N399" i="37"/>
  <c r="M383" i="37"/>
  <c r="O63" i="37"/>
  <c r="N412" i="38"/>
  <c r="M301" i="38"/>
  <c r="M54" i="38"/>
  <c r="M96" i="38"/>
  <c r="N353" i="38"/>
  <c r="L34" i="38"/>
  <c r="N598" i="37"/>
  <c r="L413" i="38"/>
  <c r="M176" i="38"/>
  <c r="N449" i="37"/>
  <c r="N151" i="37"/>
  <c r="O115" i="37"/>
  <c r="N355" i="38"/>
  <c r="L475" i="38"/>
  <c r="N370" i="38"/>
  <c r="M305" i="37"/>
  <c r="N39" i="38"/>
  <c r="N307" i="37"/>
  <c r="N89" i="37"/>
  <c r="N141" i="38"/>
  <c r="N360" i="38"/>
  <c r="L295" i="38"/>
  <c r="N279" i="38"/>
  <c r="L104" i="38"/>
  <c r="M448" i="38"/>
  <c r="M236" i="37"/>
  <c r="M90" i="38"/>
  <c r="N183" i="38"/>
  <c r="M398" i="38"/>
  <c r="O441" i="37"/>
  <c r="M414" i="37"/>
  <c r="M214" i="38"/>
  <c r="N300" i="38"/>
  <c r="O435" i="37"/>
  <c r="N475" i="37"/>
  <c r="O576" i="37"/>
  <c r="O530" i="37"/>
  <c r="O633" i="37"/>
  <c r="M330" i="37"/>
  <c r="N182" i="38"/>
  <c r="O125" i="37"/>
  <c r="N414" i="37"/>
  <c r="M266" i="38"/>
  <c r="N41" i="38"/>
  <c r="N4" i="37"/>
  <c r="N19" i="37"/>
  <c r="O243" i="37"/>
  <c r="M142" i="38"/>
  <c r="M296" i="38"/>
  <c r="L446" i="38"/>
  <c r="M115" i="38"/>
  <c r="L310" i="38"/>
  <c r="O80" i="37"/>
  <c r="N624" i="37"/>
  <c r="N574" i="37"/>
  <c r="M168" i="38"/>
  <c r="M429" i="38"/>
  <c r="M87" i="37"/>
  <c r="O408" i="37"/>
  <c r="O71" i="37"/>
  <c r="N65" i="38"/>
  <c r="N356" i="37"/>
  <c r="L21" i="38"/>
  <c r="N42" i="38"/>
  <c r="M114" i="38"/>
  <c r="L299" i="38"/>
  <c r="N489" i="37"/>
  <c r="M141" i="38"/>
  <c r="L347" i="38"/>
  <c r="M511" i="37"/>
  <c r="O467" i="37"/>
  <c r="N633" i="37"/>
  <c r="N524" i="37"/>
  <c r="N16" i="37"/>
  <c r="N582" i="37"/>
  <c r="M401" i="37"/>
  <c r="L320" i="38"/>
  <c r="M431" i="38"/>
  <c r="N256" i="37"/>
  <c r="N275" i="37"/>
  <c r="M441" i="38"/>
  <c r="M413" i="37"/>
  <c r="N335" i="38"/>
  <c r="N272" i="38"/>
  <c r="L197" i="38"/>
  <c r="O283" i="37"/>
  <c r="M55" i="37"/>
  <c r="M96" i="37"/>
  <c r="O177" i="37"/>
  <c r="L249" i="38"/>
  <c r="N71" i="37"/>
  <c r="M440" i="37"/>
  <c r="N422" i="38"/>
  <c r="N298" i="38"/>
  <c r="N509" i="37"/>
  <c r="M593" i="37"/>
  <c r="O553" i="37"/>
  <c r="N134" i="37"/>
  <c r="N363" i="37"/>
  <c r="N176" i="37"/>
  <c r="N225" i="37"/>
  <c r="M343" i="37"/>
  <c r="N404" i="37"/>
  <c r="O244" i="37"/>
  <c r="N224" i="38"/>
  <c r="O7" i="37"/>
  <c r="M308" i="38"/>
  <c r="L192" i="38"/>
  <c r="O497" i="37"/>
  <c r="O564" i="37"/>
  <c r="O400" i="37"/>
  <c r="O436" i="37"/>
  <c r="M327" i="37"/>
  <c r="M427" i="37"/>
  <c r="O572" i="37"/>
  <c r="O127" i="37"/>
  <c r="O223" i="37"/>
  <c r="L300" i="38"/>
  <c r="N210" i="37"/>
  <c r="O549" i="37"/>
  <c r="M321" i="37"/>
  <c r="L76" i="38"/>
  <c r="N333" i="38"/>
  <c r="M311" i="37"/>
  <c r="O185" i="37"/>
  <c r="M449" i="37"/>
  <c r="N314" i="38"/>
  <c r="L261" i="38"/>
  <c r="N189" i="37"/>
  <c r="O342" i="37"/>
  <c r="M194" i="38"/>
  <c r="M507" i="37"/>
  <c r="N426" i="37"/>
  <c r="N467" i="37"/>
  <c r="N331" i="37"/>
  <c r="L386" i="38"/>
  <c r="M501" i="37"/>
  <c r="N97" i="38"/>
  <c r="M25" i="38"/>
  <c r="M455" i="37"/>
  <c r="L26" i="38"/>
  <c r="N263" i="37"/>
  <c r="N274" i="38"/>
  <c r="L47" i="38"/>
  <c r="N506" i="37"/>
  <c r="O595" i="37"/>
  <c r="N567" i="37"/>
  <c r="M333" i="37"/>
  <c r="L67" i="38"/>
  <c r="O393" i="37"/>
  <c r="M500" i="37"/>
  <c r="L66" i="38"/>
  <c r="L54" i="38"/>
  <c r="M395" i="37"/>
  <c r="M107" i="37"/>
  <c r="L355" i="38"/>
  <c r="L125" i="38"/>
  <c r="N542" i="37"/>
  <c r="L18" i="38"/>
  <c r="N218" i="37"/>
  <c r="N132" i="38"/>
  <c r="L206" i="38"/>
  <c r="L211" i="38"/>
  <c r="N452" i="37"/>
  <c r="O40" i="37"/>
  <c r="N365" i="37"/>
  <c r="O156" i="37"/>
  <c r="M211" i="37"/>
  <c r="N317" i="37"/>
  <c r="M440" i="38"/>
  <c r="M573" i="37"/>
  <c r="O635" i="37"/>
  <c r="L388" i="38"/>
  <c r="M59" i="37"/>
  <c r="M436" i="37"/>
  <c r="M302" i="37"/>
  <c r="N28" i="37"/>
  <c r="M158" i="38"/>
  <c r="L83" i="38"/>
  <c r="N232" i="38"/>
  <c r="L102" i="38"/>
  <c r="M391" i="38"/>
  <c r="M472" i="37"/>
  <c r="L356" i="38"/>
  <c r="M569" i="37"/>
  <c r="N223" i="37"/>
  <c r="N319" i="37"/>
  <c r="N413" i="37"/>
  <c r="L329" i="38"/>
  <c r="L138" i="38"/>
  <c r="M615" i="37"/>
  <c r="M105" i="37"/>
  <c r="L71" i="38"/>
  <c r="M79" i="37"/>
  <c r="N265" i="38"/>
  <c r="N35" i="37"/>
  <c r="O214" i="37"/>
  <c r="M477" i="37"/>
  <c r="N234" i="38"/>
  <c r="M384" i="38"/>
  <c r="N602" i="37"/>
  <c r="M264" i="37"/>
  <c r="N285" i="37"/>
  <c r="L369" i="38"/>
  <c r="N435" i="38"/>
  <c r="N144" i="37"/>
  <c r="M266" i="37"/>
  <c r="N470" i="38"/>
  <c r="O269" i="37"/>
  <c r="L276" i="38"/>
  <c r="N332" i="37"/>
  <c r="N128" i="38"/>
  <c r="M85" i="38"/>
  <c r="N333" i="37"/>
  <c r="M361" i="37"/>
  <c r="N571" i="37"/>
  <c r="O293" i="37"/>
  <c r="L468" i="38"/>
  <c r="M344" i="38"/>
  <c r="N252" i="37"/>
  <c r="N501" i="37"/>
  <c r="M150" i="37"/>
  <c r="O491" i="37"/>
  <c r="O178" i="37"/>
  <c r="O402" i="37"/>
  <c r="M421" i="37"/>
  <c r="O32" i="37"/>
  <c r="N73" i="38"/>
  <c r="M388" i="37"/>
  <c r="M8" i="38"/>
  <c r="N372" i="38"/>
  <c r="N188" i="38"/>
  <c r="M74" i="38"/>
  <c r="M504" i="37"/>
  <c r="L297" i="38"/>
  <c r="N217" i="38"/>
  <c r="M216" i="38"/>
  <c r="M351" i="38"/>
  <c r="M206" i="38"/>
  <c r="M309" i="38"/>
  <c r="L338" i="38"/>
  <c r="N625" i="37"/>
  <c r="N495" i="37"/>
  <c r="M580" i="37"/>
  <c r="M188" i="37"/>
  <c r="N349" i="37"/>
  <c r="M127" i="38"/>
  <c r="N565" i="37"/>
  <c r="L377" i="38"/>
  <c r="M476" i="37"/>
  <c r="N474" i="37"/>
  <c r="M48" i="37"/>
  <c r="O21" i="37"/>
  <c r="M365" i="38"/>
  <c r="N221" i="38"/>
  <c r="M628" i="37"/>
  <c r="L184" i="38"/>
  <c r="N629" i="37"/>
  <c r="M310" i="37"/>
  <c r="L308" i="38"/>
  <c r="L189" i="38"/>
  <c r="N113" i="37"/>
  <c r="N433" i="37"/>
  <c r="M367" i="38"/>
  <c r="O517" i="37"/>
  <c r="M130" i="38"/>
  <c r="L217" i="38"/>
  <c r="N555" i="37"/>
  <c r="L305" i="38"/>
  <c r="M548" i="37"/>
  <c r="L101" i="38"/>
  <c r="N73" i="37"/>
  <c r="M452" i="37"/>
  <c r="O640" i="37"/>
  <c r="L143" i="38"/>
  <c r="N74" i="38"/>
  <c r="M49" i="38"/>
  <c r="N431" i="37"/>
  <c r="M100" i="37"/>
  <c r="M249" i="37"/>
  <c r="O48" i="37"/>
  <c r="M414" i="38"/>
  <c r="O289" i="37"/>
  <c r="N471" i="37"/>
  <c r="M578" i="37"/>
  <c r="M137" i="37"/>
  <c r="N421" i="37"/>
  <c r="O46" i="37"/>
  <c r="N462" i="38"/>
  <c r="M270" i="37"/>
  <c r="M371" i="37"/>
  <c r="N233" i="38"/>
  <c r="M450" i="37"/>
  <c r="N156" i="38"/>
  <c r="M75" i="37"/>
  <c r="O314" i="37"/>
  <c r="M409" i="37"/>
  <c r="L147" i="38"/>
  <c r="N178" i="37"/>
  <c r="L146" i="38"/>
  <c r="M286" i="38"/>
  <c r="N359" i="38"/>
  <c r="N325" i="37"/>
  <c r="N12" i="37"/>
  <c r="O552" i="37"/>
  <c r="N235" i="38"/>
  <c r="N342" i="38"/>
  <c r="L293" i="38"/>
  <c r="N367" i="37"/>
  <c r="N29" i="38"/>
  <c r="N91" i="38"/>
  <c r="N401" i="38"/>
  <c r="N586" i="37"/>
  <c r="N102" i="37"/>
  <c r="L364" i="38"/>
  <c r="M492" i="37"/>
  <c r="M89" i="37"/>
  <c r="N260" i="37"/>
  <c r="L160" i="38"/>
  <c r="L251" i="38"/>
  <c r="M73" i="37"/>
  <c r="M32" i="37"/>
  <c r="M262" i="38"/>
  <c r="O437" i="37"/>
  <c r="O315" i="37"/>
  <c r="O430" i="37"/>
  <c r="O122" i="37"/>
  <c r="M113" i="38"/>
  <c r="O418" i="37"/>
  <c r="O60" i="37"/>
  <c r="N313" i="37"/>
  <c r="N186" i="38"/>
  <c r="O198" i="37"/>
  <c r="M33" i="38"/>
  <c r="N515" i="37"/>
  <c r="N107" i="37"/>
  <c r="O253" i="37"/>
  <c r="N13" i="37"/>
  <c r="N302" i="38"/>
  <c r="M109" i="37"/>
  <c r="N461" i="37"/>
  <c r="M39" i="37"/>
  <c r="M124" i="38"/>
  <c r="N42" i="37"/>
  <c r="M358" i="37"/>
  <c r="M209" i="37"/>
  <c r="M121" i="38"/>
  <c r="M563" i="37"/>
  <c r="O240" i="37"/>
  <c r="M379" i="38"/>
  <c r="L210" i="38"/>
  <c r="L129" i="38"/>
  <c r="N53" i="37"/>
  <c r="L424" i="38"/>
  <c r="L8" i="38"/>
  <c r="N208" i="37"/>
  <c r="O151" i="37"/>
  <c r="L17" i="38"/>
  <c r="M412" i="37"/>
  <c r="M457" i="37"/>
  <c r="N616" i="37"/>
  <c r="O148" i="37"/>
  <c r="M481" i="37"/>
  <c r="M401" i="38"/>
  <c r="M310" i="38"/>
  <c r="N248" i="37"/>
  <c r="O559" i="37"/>
  <c r="M16" i="37"/>
  <c r="O539" i="37"/>
  <c r="M495" i="37"/>
  <c r="L88" i="38"/>
  <c r="L72" i="38"/>
  <c r="N494" i="37"/>
  <c r="M269" i="37"/>
  <c r="L32" i="38"/>
  <c r="M147" i="38"/>
  <c r="N577" i="37"/>
  <c r="M355" i="38"/>
  <c r="N88" i="38"/>
  <c r="L291" i="38"/>
  <c r="N310" i="37"/>
  <c r="O90" i="37"/>
  <c r="M347" i="37"/>
  <c r="O542" i="37"/>
  <c r="M423" i="37"/>
  <c r="L6" i="38"/>
  <c r="M461" i="38"/>
  <c r="O168" i="37"/>
  <c r="N64" i="38"/>
  <c r="N376" i="38"/>
  <c r="M199" i="37"/>
  <c r="O281" i="37"/>
  <c r="O128" i="37"/>
  <c r="N353" i="37"/>
  <c r="L325" i="38"/>
  <c r="N190" i="37"/>
  <c r="M451" i="38"/>
  <c r="L384" i="38"/>
  <c r="M356" i="37"/>
  <c r="L214" i="38"/>
  <c r="M294" i="37"/>
  <c r="L269" i="38"/>
  <c r="N528" i="37"/>
  <c r="N19" i="38"/>
  <c r="M474" i="38"/>
  <c r="L340" i="38"/>
  <c r="N642" i="37"/>
  <c r="N447" i="37"/>
  <c r="M488" i="37"/>
  <c r="M599" i="37"/>
  <c r="O585" i="37"/>
  <c r="M606" i="37"/>
  <c r="M205" i="38"/>
  <c r="O563" i="37"/>
  <c r="M490" i="37"/>
  <c r="O434" i="37"/>
  <c r="N458" i="38"/>
  <c r="M228" i="37"/>
  <c r="M644" i="37"/>
  <c r="O366" i="37"/>
  <c r="O433" i="37"/>
  <c r="N600" i="37"/>
  <c r="M568" i="37"/>
  <c r="M294" i="38"/>
  <c r="M427" i="38"/>
  <c r="O630" i="37"/>
  <c r="O295" i="37"/>
  <c r="M611" i="37"/>
  <c r="L427" i="38"/>
  <c r="O95" i="37"/>
  <c r="O50" i="37"/>
  <c r="L306" i="38"/>
  <c r="L140" i="38"/>
  <c r="M333" i="38"/>
  <c r="L174" i="38"/>
  <c r="L298" i="38"/>
  <c r="O384" i="37"/>
  <c r="M616" i="37"/>
  <c r="L30" i="38"/>
  <c r="M177" i="38"/>
  <c r="N229" i="38"/>
  <c r="M325" i="37"/>
  <c r="N384" i="38"/>
  <c r="N105" i="38"/>
  <c r="O641" i="37"/>
  <c r="O62" i="37"/>
  <c r="N418" i="37"/>
  <c r="L98" i="38"/>
  <c r="N352" i="38"/>
  <c r="O58" i="37"/>
  <c r="L390" i="38"/>
  <c r="L69" i="38"/>
  <c r="O506" i="37"/>
  <c r="O528" i="37"/>
  <c r="N388" i="37"/>
  <c r="M411" i="37"/>
  <c r="N362" i="38"/>
  <c r="N453" i="38"/>
  <c r="M278" i="37"/>
  <c r="N11" i="38"/>
  <c r="L397" i="38"/>
  <c r="N337" i="37"/>
  <c r="M330" i="38"/>
  <c r="L10" i="38"/>
  <c r="M251" i="38"/>
  <c r="N635" i="37"/>
  <c r="O509" i="37"/>
  <c r="O577" i="37"/>
  <c r="N411" i="38"/>
  <c r="M190" i="37"/>
  <c r="M40" i="38"/>
  <c r="N159" i="37"/>
  <c r="M608" i="37"/>
  <c r="M467" i="37"/>
  <c r="L82" i="38"/>
  <c r="L283" i="38"/>
  <c r="M632" i="37"/>
  <c r="N187" i="38"/>
  <c r="M201" i="37"/>
  <c r="N326" i="37"/>
  <c r="L335" i="38"/>
  <c r="M345" i="38"/>
  <c r="O187" i="37"/>
  <c r="L439" i="38"/>
  <c r="O102" i="37"/>
  <c r="M177" i="37"/>
  <c r="N239" i="38"/>
  <c r="N128" i="37"/>
  <c r="N540" i="37"/>
  <c r="M532" i="37"/>
  <c r="N255" i="38"/>
  <c r="L367" i="38"/>
  <c r="N101" i="37"/>
  <c r="M470" i="38"/>
  <c r="O512" i="37"/>
  <c r="M355" i="37"/>
  <c r="M281" i="37"/>
  <c r="M377" i="38"/>
  <c r="M57" i="37"/>
  <c r="M207" i="38"/>
  <c r="N493" i="37"/>
  <c r="M122" i="37"/>
  <c r="O25" i="37"/>
  <c r="N544" i="37"/>
  <c r="M376" i="38"/>
  <c r="M444" i="38"/>
  <c r="O364" i="37"/>
  <c r="M201" i="38"/>
  <c r="N322" i="38"/>
  <c r="M131" i="37"/>
  <c r="M638" i="37"/>
  <c r="N222" i="38"/>
  <c r="L179" i="38"/>
  <c r="L159" i="38"/>
  <c r="M189" i="38"/>
  <c r="M25" i="37"/>
  <c r="N331" i="38"/>
  <c r="N251" i="37"/>
  <c r="M160" i="38"/>
  <c r="O260" i="37"/>
  <c r="O482" i="37"/>
  <c r="O359" i="37"/>
  <c r="N434" i="37"/>
  <c r="M114" i="37"/>
  <c r="N125" i="38"/>
  <c r="M334" i="37"/>
  <c r="O354" i="37"/>
  <c r="O428" i="37"/>
  <c r="O324" i="37"/>
  <c r="N152" i="37"/>
  <c r="N391" i="38"/>
  <c r="M102" i="38"/>
  <c r="N579" i="37"/>
  <c r="O432" i="37"/>
  <c r="M213" i="37"/>
  <c r="M515" i="37"/>
  <c r="N352" i="37"/>
  <c r="M646" i="37"/>
  <c r="O474" i="37"/>
  <c r="M456" i="38"/>
  <c r="N68" i="38"/>
  <c r="N305" i="37"/>
  <c r="N378" i="38"/>
  <c r="O205" i="37"/>
  <c r="N33" i="38"/>
  <c r="M520" i="37"/>
  <c r="M223" i="38"/>
  <c r="N299" i="38"/>
  <c r="N376" i="37"/>
  <c r="M275" i="37"/>
  <c r="M65" i="37"/>
  <c r="N406" i="37"/>
  <c r="O230" i="37"/>
  <c r="M93" i="38"/>
  <c r="M282" i="37"/>
  <c r="O362" i="37"/>
  <c r="N99" i="37"/>
  <c r="M407" i="37"/>
  <c r="N424" i="37"/>
  <c r="N647" i="37"/>
  <c r="M410" i="38"/>
  <c r="M153" i="38"/>
  <c r="N22" i="37"/>
  <c r="O618" i="37"/>
  <c r="O501" i="37"/>
  <c r="O615" i="37"/>
  <c r="O351" i="37"/>
  <c r="N26" i="38"/>
  <c r="M397" i="38"/>
  <c r="N92" i="38"/>
  <c r="N344" i="37"/>
  <c r="M149" i="38"/>
  <c r="N484" i="37"/>
  <c r="N251" i="38"/>
  <c r="N329" i="38"/>
  <c r="N154" i="37"/>
  <c r="N232" i="37"/>
  <c r="M140" i="38"/>
  <c r="M630" i="37"/>
  <c r="L407" i="38"/>
  <c r="M158" i="37"/>
  <c r="M156" i="38"/>
  <c r="M340" i="37"/>
  <c r="M264" i="38"/>
  <c r="L358" i="38"/>
  <c r="N400" i="37"/>
  <c r="M371" i="38"/>
  <c r="O603" i="37"/>
  <c r="O526" i="37"/>
  <c r="N235" i="37"/>
  <c r="O311" i="37"/>
  <c r="N173" i="37"/>
  <c r="O194" i="37"/>
  <c r="M353" i="38"/>
  <c r="M112" i="38"/>
  <c r="M417" i="38"/>
  <c r="M538" i="37"/>
  <c r="M639" i="37"/>
  <c r="O533" i="37"/>
  <c r="L235" i="38"/>
  <c r="N566" i="37"/>
  <c r="O622" i="37"/>
  <c r="N641" i="37"/>
  <c r="N618" i="37"/>
  <c r="N72" i="38"/>
  <c r="N20" i="38"/>
  <c r="O249" i="37"/>
  <c r="N395" i="38"/>
  <c r="N476" i="37"/>
  <c r="O252" i="37"/>
  <c r="M542" i="37"/>
  <c r="O590" i="37"/>
  <c r="O543" i="37"/>
  <c r="O200" i="37"/>
  <c r="M198" i="37"/>
  <c r="N411" i="37"/>
  <c r="M368" i="37"/>
  <c r="N398" i="37"/>
  <c r="M215" i="37"/>
  <c r="M148" i="37"/>
  <c r="N188" i="37"/>
  <c r="L220" i="38"/>
  <c r="N5" i="38"/>
  <c r="N275" i="38"/>
  <c r="M67" i="37"/>
  <c r="O541" i="37"/>
  <c r="M10" i="37"/>
  <c r="M361" i="38"/>
  <c r="M483" i="37"/>
  <c r="M224" i="38"/>
  <c r="M92" i="38"/>
  <c r="M394" i="38"/>
  <c r="L196" i="38"/>
  <c r="O36" i="37"/>
  <c r="M247" i="38"/>
  <c r="M8" i="37"/>
  <c r="M418" i="38"/>
  <c r="N53" i="38"/>
  <c r="M349" i="38"/>
  <c r="N49" i="38"/>
  <c r="N40" i="37"/>
  <c r="O192" i="37"/>
  <c r="N93" i="37"/>
  <c r="M247" i="37"/>
  <c r="O189" i="37"/>
  <c r="O561" i="37"/>
  <c r="O91" i="37"/>
  <c r="O460" i="37"/>
  <c r="N72" i="37"/>
  <c r="N111" i="38"/>
  <c r="N262" i="38"/>
  <c r="M147" i="37"/>
  <c r="M364" i="37"/>
  <c r="L35" i="38"/>
  <c r="N442" i="38"/>
  <c r="O427" i="37"/>
  <c r="M35" i="37"/>
  <c r="N169" i="38"/>
  <c r="M184" i="38"/>
  <c r="M331" i="37"/>
  <c r="M386" i="38"/>
  <c r="N284" i="38"/>
  <c r="M141" i="37"/>
  <c r="M645" i="37"/>
  <c r="N166" i="37"/>
  <c r="N151" i="38"/>
  <c r="M222" i="38"/>
  <c r="O556" i="37"/>
  <c r="N409" i="37"/>
  <c r="N463" i="37"/>
  <c r="N380" i="37"/>
  <c r="N418" i="38"/>
  <c r="O515" i="37"/>
  <c r="N628" i="37"/>
  <c r="O33" i="37"/>
  <c r="O547" i="37"/>
  <c r="O529" i="37"/>
  <c r="M135" i="38"/>
  <c r="O161" i="37"/>
  <c r="N461" i="38"/>
  <c r="N68" i="37"/>
  <c r="M233" i="38"/>
  <c r="M225" i="37"/>
  <c r="M4" i="37"/>
  <c r="M185" i="37"/>
  <c r="O169" i="37"/>
  <c r="L363" i="38"/>
  <c r="L445" i="38"/>
  <c r="N199" i="37"/>
  <c r="L68" i="38"/>
  <c r="N179" i="37"/>
  <c r="O158" i="37"/>
  <c r="O256" i="37"/>
  <c r="N322" i="37"/>
  <c r="M390" i="38"/>
  <c r="O278" i="37"/>
  <c r="M107" i="38"/>
  <c r="M431" i="37"/>
  <c r="N561" i="37"/>
  <c r="O637" i="37"/>
  <c r="M313" i="38"/>
  <c r="N208" i="38"/>
  <c r="O440" i="37"/>
  <c r="O142" i="37"/>
  <c r="M18" i="37"/>
  <c r="L462" i="38"/>
  <c r="O307" i="37"/>
  <c r="N589" i="37"/>
  <c r="L253" i="38"/>
  <c r="O555" i="37"/>
  <c r="M195" i="38"/>
  <c r="O592" i="37"/>
  <c r="L352" i="38"/>
  <c r="L225" i="38"/>
  <c r="M50" i="38"/>
  <c r="M494" i="37"/>
  <c r="L175" i="38"/>
  <c r="M442" i="37"/>
  <c r="N185" i="38"/>
  <c r="O81" i="37"/>
  <c r="N36" i="37"/>
  <c r="N206" i="37"/>
  <c r="L426" i="38"/>
  <c r="M235" i="38"/>
  <c r="O470" i="37"/>
  <c r="M614" i="37"/>
  <c r="L460" i="38"/>
  <c r="O45" i="37"/>
  <c r="O277" i="37"/>
  <c r="L114" i="38"/>
  <c r="M226" i="37"/>
  <c r="L452" i="38"/>
  <c r="O567" i="37"/>
  <c r="N184" i="38"/>
  <c r="O405" i="37"/>
  <c r="N563" i="37"/>
  <c r="M328" i="37"/>
  <c r="M635" i="37"/>
  <c r="N15" i="38"/>
  <c r="N401" i="37"/>
  <c r="N98" i="37"/>
  <c r="M88" i="38"/>
  <c r="M41" i="38"/>
  <c r="N36" i="38"/>
  <c r="N24" i="38"/>
  <c r="N529" i="37"/>
  <c r="M378" i="38"/>
  <c r="L188" i="38"/>
  <c r="N92" i="37"/>
  <c r="N147" i="38"/>
  <c r="L46" i="38"/>
  <c r="L359" i="38"/>
  <c r="N491" i="37"/>
  <c r="O15" i="37"/>
  <c r="M231" i="37"/>
  <c r="N436" i="38"/>
  <c r="M449" i="38"/>
  <c r="N63" i="37"/>
  <c r="M169" i="38"/>
  <c r="O571" i="37"/>
  <c r="M265" i="38"/>
  <c r="M41" i="37"/>
  <c r="N50" i="38"/>
  <c r="M386" i="37"/>
  <c r="L265" i="38"/>
  <c r="L245" i="38"/>
  <c r="L350" i="38"/>
  <c r="N123" i="37"/>
  <c r="M473" i="37"/>
  <c r="M529" i="37"/>
  <c r="N245" i="38"/>
  <c r="O336" i="37"/>
  <c r="M64" i="38"/>
  <c r="O327" i="37"/>
  <c r="M300" i="37"/>
  <c r="M152" i="37"/>
  <c r="O554" i="37"/>
  <c r="M180" i="37"/>
  <c r="M46" i="37"/>
  <c r="M77" i="37"/>
  <c r="L63" i="38"/>
  <c r="O601" i="37"/>
  <c r="M67" i="38"/>
  <c r="M320" i="38"/>
  <c r="N553" i="37"/>
  <c r="M352" i="38"/>
  <c r="O469" i="37"/>
  <c r="N233" i="37"/>
  <c r="L204" i="38"/>
  <c r="N10" i="38"/>
  <c r="O267" i="37"/>
  <c r="M366" i="38"/>
  <c r="O620" i="37"/>
  <c r="M95" i="37"/>
  <c r="M459" i="37"/>
  <c r="M461" i="37"/>
  <c r="L176" i="38"/>
  <c r="N347" i="37"/>
  <c r="L19" i="38"/>
  <c r="M22" i="38"/>
  <c r="O68" i="37"/>
  <c r="N45" i="38"/>
  <c r="M629" i="37"/>
  <c r="M389" i="38"/>
  <c r="N270" i="37"/>
  <c r="M584" i="37"/>
  <c r="N273" i="38"/>
  <c r="O208" i="37"/>
  <c r="M120" i="37"/>
  <c r="M230" i="38"/>
  <c r="N70" i="37"/>
  <c r="O218" i="37"/>
  <c r="L45" i="38"/>
  <c r="L166" i="38"/>
  <c r="N199" i="38"/>
  <c r="N254" i="38"/>
  <c r="M157" i="38"/>
  <c r="N458" i="37"/>
  <c r="O171" i="37"/>
  <c r="M525" i="37"/>
  <c r="M68" i="37"/>
  <c r="M444" i="37"/>
  <c r="M244" i="37"/>
  <c r="L345" i="38"/>
  <c r="N539" i="37"/>
  <c r="M43" i="37"/>
  <c r="N100" i="37"/>
  <c r="N319" i="38"/>
  <c r="O513" i="37"/>
  <c r="N439" i="37"/>
  <c r="N348" i="38"/>
  <c r="M570" i="37"/>
  <c r="N337" i="38"/>
  <c r="N237" i="38"/>
  <c r="M173" i="37"/>
  <c r="O266" i="37"/>
  <c r="M282" i="38"/>
  <c r="M61" i="37"/>
  <c r="O97" i="37"/>
  <c r="N585" i="37"/>
  <c r="L275" i="38"/>
  <c r="M299" i="38"/>
  <c r="L370" i="38"/>
  <c r="M303" i="38"/>
  <c r="O407" i="37"/>
  <c r="N121" i="37"/>
  <c r="M24" i="38"/>
  <c r="M206" i="37"/>
  <c r="N249" i="37"/>
  <c r="O628" i="37"/>
  <c r="N296" i="38"/>
  <c r="M203" i="38"/>
  <c r="M474" i="37"/>
  <c r="N530" i="37"/>
  <c r="N284" i="37"/>
  <c r="N67" i="38"/>
  <c r="N282" i="38"/>
  <c r="M602" i="37"/>
  <c r="O496" i="37"/>
  <c r="L307" i="38"/>
  <c r="N342" i="37"/>
  <c r="O298" i="37"/>
  <c r="M237" i="38"/>
  <c r="O121" i="37"/>
  <c r="N448" i="38"/>
  <c r="N211" i="37"/>
  <c r="L414" i="38"/>
  <c r="O588" i="37"/>
  <c r="O206" i="37"/>
  <c r="O87" i="37"/>
  <c r="L80" i="38"/>
  <c r="M487" i="37"/>
  <c r="M197" i="37"/>
  <c r="M623" i="37"/>
  <c r="N534" i="37"/>
  <c r="L280" i="38"/>
  <c r="O254" i="37"/>
  <c r="L246" i="38"/>
  <c r="M192" i="37"/>
  <c r="N196" i="37"/>
  <c r="M194" i="37"/>
  <c r="M93" i="37"/>
  <c r="M320" i="37"/>
  <c r="N634" i="37"/>
  <c r="L48" i="38"/>
  <c r="N171" i="37"/>
  <c r="L209" i="38"/>
  <c r="O522" i="37"/>
  <c r="L284" i="38"/>
  <c r="N445" i="37"/>
  <c r="L157" i="38"/>
  <c r="N483" i="37"/>
  <c r="N203" i="37"/>
  <c r="N242" i="38"/>
  <c r="O179" i="37"/>
  <c r="M380" i="37"/>
  <c r="N222" i="37"/>
  <c r="N274" i="37"/>
  <c r="M57" i="38"/>
  <c r="M290" i="37"/>
  <c r="N184" i="37"/>
  <c r="O228" i="37"/>
  <c r="L205" i="38"/>
  <c r="N415" i="38"/>
  <c r="M299" i="37"/>
  <c r="N382" i="37"/>
  <c r="N423" i="37"/>
  <c r="L378" i="38"/>
  <c r="L33" i="38"/>
  <c r="O113" i="37"/>
  <c r="M18" i="38"/>
  <c r="N312" i="38"/>
  <c r="M463" i="37"/>
  <c r="M596" i="37"/>
  <c r="N18" i="38"/>
  <c r="L281" i="38"/>
  <c r="N220" i="37"/>
  <c r="O108" i="37"/>
  <c r="N50" i="37"/>
  <c r="M290" i="38"/>
  <c r="M430" i="37"/>
  <c r="N167" i="37"/>
  <c r="O132" i="37"/>
  <c r="M269" i="38"/>
  <c r="O76" i="37"/>
  <c r="M341" i="37"/>
  <c r="L9" i="38"/>
  <c r="M350" i="37"/>
  <c r="N404" i="38"/>
  <c r="M116" i="37"/>
  <c r="L330" i="38"/>
  <c r="M130" i="37"/>
  <c r="N79" i="37"/>
  <c r="O632" i="37"/>
  <c r="M136" i="37"/>
  <c r="N216" i="37"/>
  <c r="N181" i="37"/>
  <c r="N48" i="37"/>
  <c r="N238" i="37"/>
  <c r="L259" i="38"/>
  <c r="M316" i="38"/>
  <c r="L366" i="38"/>
  <c r="N30" i="38"/>
  <c r="N131" i="38"/>
  <c r="M437" i="38"/>
  <c r="N75" i="37"/>
  <c r="O188" i="37"/>
  <c r="L382" i="38"/>
  <c r="N357" i="37"/>
  <c r="L11" i="38"/>
  <c r="M363" i="37"/>
  <c r="M174" i="38"/>
  <c r="N573" i="37"/>
  <c r="N429" i="37"/>
  <c r="N287" i="38"/>
  <c r="N301" i="38"/>
  <c r="M344" i="37"/>
  <c r="O275" i="37"/>
  <c r="N311" i="38"/>
  <c r="M337" i="37"/>
  <c r="N223" i="38"/>
  <c r="M259" i="37"/>
  <c r="M496" i="37"/>
  <c r="N390" i="37"/>
  <c r="O124" i="37"/>
  <c r="N162" i="38"/>
  <c r="M189" i="37"/>
  <c r="M415" i="38"/>
  <c r="L152" i="38"/>
  <c r="N408" i="37"/>
  <c r="O224" i="37"/>
  <c r="N444" i="37"/>
  <c r="O356" i="37"/>
  <c r="N405" i="38"/>
  <c r="N426" i="38"/>
  <c r="N394" i="38"/>
  <c r="O403" i="37"/>
  <c r="M73" i="38"/>
  <c r="M220" i="37"/>
  <c r="N108" i="37"/>
  <c r="N135" i="37"/>
  <c r="N379" i="37"/>
  <c r="N136" i="38"/>
  <c r="M15" i="38"/>
  <c r="N17" i="38"/>
  <c r="N468" i="37"/>
  <c r="M105" i="38"/>
  <c r="M223" i="37"/>
  <c r="N302" i="37"/>
  <c r="M167" i="38"/>
  <c r="M349" i="37"/>
  <c r="O602" i="37"/>
  <c r="M393" i="37"/>
  <c r="O209" i="37"/>
  <c r="L243" i="38"/>
  <c r="N340" i="38"/>
  <c r="M161" i="38"/>
  <c r="L302" i="38"/>
  <c r="N620" i="37"/>
  <c r="M582" i="37"/>
  <c r="O518" i="37"/>
  <c r="N292" i="37"/>
  <c r="L178" i="38"/>
  <c r="M186" i="37"/>
  <c r="L27" i="38"/>
  <c r="N379" i="38"/>
  <c r="O197" i="37"/>
  <c r="N137" i="37"/>
  <c r="M192" i="38"/>
  <c r="N339" i="37"/>
  <c r="O202" i="37"/>
  <c r="N481" i="37"/>
  <c r="N10" i="37"/>
  <c r="N328" i="37"/>
  <c r="M346" i="37"/>
  <c r="N67" i="37"/>
  <c r="L28" i="38"/>
  <c r="N100" i="38"/>
  <c r="L374" i="38"/>
  <c r="O636" i="37"/>
  <c r="M571" i="37"/>
  <c r="N372" i="37"/>
  <c r="M512" i="37"/>
  <c r="M553" i="37"/>
  <c r="M113" i="37"/>
  <c r="N216" i="38"/>
  <c r="M101" i="38"/>
  <c r="N224" i="37"/>
  <c r="M544" i="37"/>
  <c r="N599" i="37"/>
  <c r="N177" i="37"/>
  <c r="N205" i="38"/>
  <c r="O69" i="37"/>
  <c r="M421" i="38"/>
  <c r="N431" i="38"/>
  <c r="L64" i="38"/>
  <c r="M509" i="37"/>
  <c r="N473" i="37"/>
  <c r="N285" i="38"/>
  <c r="L58" i="38"/>
  <c r="M519" i="37"/>
  <c r="M407" i="38"/>
  <c r="L417" i="38"/>
  <c r="M591" i="37"/>
  <c r="M270" i="38"/>
  <c r="M5" i="37"/>
  <c r="M220" i="38"/>
  <c r="N49" i="37"/>
  <c r="O422" i="37"/>
  <c r="O416" i="37"/>
  <c r="M337" i="38"/>
  <c r="N87" i="38"/>
  <c r="O265" i="37"/>
  <c r="O431" i="37"/>
  <c r="M350" i="38"/>
  <c r="N308" i="37"/>
  <c r="O84" i="37"/>
  <c r="M497" i="37"/>
  <c r="N311" i="37"/>
  <c r="N511" i="37"/>
  <c r="N37" i="37"/>
  <c r="M71" i="38"/>
  <c r="O514" i="37"/>
  <c r="N195" i="38"/>
  <c r="O331" i="37"/>
  <c r="L408" i="38"/>
  <c r="N428" i="37"/>
  <c r="M633" i="37"/>
  <c r="M245" i="37"/>
  <c r="L453" i="38"/>
  <c r="N22" i="38"/>
  <c r="O507" i="37"/>
  <c r="L119" i="38"/>
  <c r="L451" i="38"/>
  <c r="N212" i="37"/>
  <c r="L190" i="38"/>
  <c r="N320" i="38"/>
  <c r="N419" i="38"/>
  <c r="N477" i="37"/>
  <c r="M26" i="37"/>
  <c r="M456" i="37"/>
  <c r="N126" i="37"/>
  <c r="L177" i="38"/>
  <c r="N405" i="37"/>
  <c r="O468" i="37"/>
  <c r="N243" i="37"/>
  <c r="M298" i="38"/>
  <c r="O106" i="37"/>
  <c r="N145" i="38"/>
  <c r="N266" i="37"/>
  <c r="O524" i="37"/>
  <c r="M60" i="38"/>
  <c r="O415" i="37"/>
  <c r="N630" i="37"/>
  <c r="M258" i="38"/>
  <c r="N81" i="38"/>
  <c r="N475" i="38"/>
  <c r="L360" i="38"/>
  <c r="N297" i="37"/>
  <c r="M61" i="38"/>
  <c r="M10" i="38"/>
  <c r="M30" i="37"/>
  <c r="M6" i="37"/>
  <c r="N637" i="37"/>
  <c r="N142" i="37"/>
  <c r="N387" i="38"/>
  <c r="O505" i="37"/>
  <c r="N415" i="37"/>
  <c r="L333" i="38"/>
  <c r="O149" i="37"/>
  <c r="N44" i="37"/>
  <c r="M64" i="37"/>
  <c r="M27" i="38"/>
  <c r="N26" i="37"/>
  <c r="M285" i="38"/>
  <c r="L124" i="38"/>
  <c r="O429" i="37"/>
  <c r="O285" i="37"/>
  <c r="O584" i="37"/>
  <c r="N340" i="37"/>
  <c r="O358" i="37"/>
  <c r="M338" i="37"/>
  <c r="O493" i="37"/>
  <c r="M522" i="37"/>
  <c r="L79" i="38"/>
  <c r="N508" i="37"/>
  <c r="N61" i="37"/>
  <c r="M554" i="37"/>
  <c r="M462" i="37"/>
  <c r="O646" i="37"/>
  <c r="N248" i="38"/>
  <c r="N459" i="38"/>
  <c r="M438" i="38"/>
  <c r="N272" i="37"/>
  <c r="M546" i="37"/>
  <c r="M42" i="37"/>
  <c r="O190" i="37"/>
  <c r="O638" i="37"/>
  <c r="M514" i="37"/>
  <c r="O328" i="37"/>
  <c r="O101" i="37"/>
  <c r="M248" i="37"/>
  <c r="O582" i="37"/>
  <c r="N446" i="37"/>
  <c r="M70" i="37"/>
  <c r="N33" i="37"/>
  <c r="N181" i="38"/>
  <c r="N154" i="38"/>
  <c r="M227" i="37"/>
  <c r="N200" i="38"/>
  <c r="M260" i="37"/>
  <c r="N392" i="38"/>
  <c r="M309" i="37"/>
  <c r="O264" i="37"/>
  <c r="N58" i="37"/>
  <c r="M26" i="38"/>
  <c r="L430" i="38"/>
  <c r="M425" i="37"/>
  <c r="M143" i="38"/>
  <c r="N384" i="37"/>
  <c r="M390" i="37"/>
  <c r="L132" i="38"/>
  <c r="M315" i="37"/>
  <c r="O199" i="37"/>
  <c r="N568" i="37"/>
  <c r="O100" i="37"/>
  <c r="M555" i="37"/>
  <c r="N454" i="38"/>
  <c r="N601" i="37"/>
  <c r="L255" i="38"/>
  <c r="M377" i="37"/>
  <c r="N350" i="37"/>
  <c r="N433" i="38"/>
  <c r="M291" i="37"/>
  <c r="L470" i="38"/>
  <c r="M241" i="37"/>
  <c r="N557" i="37"/>
  <c r="O448" i="37"/>
  <c r="L289" i="38"/>
  <c r="O39" i="37"/>
  <c r="N550" i="37"/>
  <c r="M106" i="37"/>
  <c r="O219" i="37"/>
  <c r="L465" i="38"/>
  <c r="M211" i="38"/>
  <c r="L277" i="38"/>
  <c r="M619" i="37"/>
  <c r="N453" i="37"/>
  <c r="M154" i="37"/>
  <c r="O499" i="37"/>
  <c r="L254" i="38"/>
  <c r="M242" i="37"/>
  <c r="M108" i="37"/>
  <c r="O495" i="37"/>
  <c r="N122" i="38"/>
  <c r="N192" i="37"/>
  <c r="O96" i="37"/>
  <c r="N113" i="38"/>
  <c r="M173" i="38"/>
  <c r="O12" i="37"/>
  <c r="M348" i="38"/>
  <c r="M572" i="37"/>
  <c r="N55" i="37"/>
  <c r="O569" i="37"/>
  <c r="M458" i="37"/>
  <c r="N105" i="37"/>
  <c r="L118" i="38"/>
  <c r="L165" i="38"/>
  <c r="O77" i="37"/>
  <c r="N469" i="37"/>
  <c r="N294" i="38"/>
  <c r="M469" i="37"/>
  <c r="N138" i="37"/>
  <c r="N386" i="38"/>
  <c r="M133" i="38"/>
  <c r="M367" i="37"/>
  <c r="N303" i="38"/>
  <c r="N552" i="37"/>
  <c r="M37" i="38"/>
  <c r="M460" i="37"/>
  <c r="O232" i="37"/>
  <c r="O204" i="37"/>
  <c r="L136" i="38"/>
  <c r="N273" i="37"/>
  <c r="O621" i="37"/>
  <c r="O16" i="37"/>
  <c r="M293" i="38"/>
  <c r="N83" i="38"/>
  <c r="O424" i="37"/>
  <c r="M144" i="38"/>
  <c r="O360" i="37"/>
  <c r="L234" i="38"/>
  <c r="M115" i="37"/>
  <c r="N300" i="37"/>
  <c r="N532" i="37"/>
  <c r="L441" i="38"/>
  <c r="N465" i="37"/>
  <c r="O207" i="37"/>
  <c r="N321" i="38"/>
  <c r="M136" i="38"/>
  <c r="L13" i="38"/>
  <c r="O382" i="37"/>
  <c r="M287" i="37"/>
  <c r="M561" i="37"/>
  <c r="N626" i="37"/>
  <c r="N78" i="37"/>
  <c r="N428" i="38"/>
  <c r="N156" i="37"/>
  <c r="O216" i="37"/>
  <c r="N261" i="37"/>
  <c r="N607" i="37"/>
  <c r="N403" i="38"/>
  <c r="O64" i="37"/>
  <c r="L422" i="38"/>
  <c r="M566" i="37"/>
  <c r="O333" i="37"/>
  <c r="L110" i="38"/>
  <c r="M441" i="37"/>
  <c r="N32" i="37"/>
  <c r="L180" i="38"/>
  <c r="M97" i="37"/>
  <c r="N206" i="38"/>
  <c r="N413" i="38"/>
  <c r="L90" i="38"/>
  <c r="M617" i="37"/>
  <c r="M163" i="38"/>
  <c r="N472" i="37"/>
  <c r="N255" i="37"/>
  <c r="N392" i="37"/>
  <c r="N152" i="38"/>
  <c r="O453" i="37"/>
  <c r="M307" i="37"/>
  <c r="M437" i="37"/>
  <c r="N231" i="37"/>
  <c r="O37" i="37"/>
  <c r="O389" i="37"/>
  <c r="O477" i="37"/>
  <c r="L183" i="38"/>
  <c r="M34" i="38"/>
  <c r="N289" i="37"/>
  <c r="N253" i="38"/>
  <c r="L100" i="38"/>
  <c r="L471" i="38"/>
  <c r="O251" i="37"/>
  <c r="N129" i="38"/>
  <c r="N175" i="38"/>
  <c r="L168" i="38"/>
  <c r="O296" i="37"/>
  <c r="O274" i="37"/>
  <c r="N464" i="37"/>
  <c r="N200" i="37"/>
  <c r="L141" i="38"/>
  <c r="O338" i="37"/>
  <c r="M543" i="37"/>
  <c r="N202" i="38"/>
  <c r="O426" i="37"/>
  <c r="L257" i="38"/>
  <c r="L107" i="38"/>
  <c r="N362" i="37"/>
  <c r="N80" i="37"/>
  <c r="O399" i="37"/>
  <c r="O20" i="37"/>
  <c r="M423" i="38"/>
  <c r="N153" i="38"/>
  <c r="L273" i="38"/>
  <c r="N210" i="38"/>
  <c r="N56" i="37"/>
  <c r="N189" i="38"/>
  <c r="O74" i="37"/>
  <c r="O72" i="37"/>
  <c r="M405" i="38"/>
  <c r="M521" i="37"/>
  <c r="N116" i="38"/>
  <c r="M413" i="38"/>
  <c r="N309" i="38"/>
  <c r="M385" i="37"/>
  <c r="O220" i="37"/>
  <c r="N416" i="37"/>
  <c r="M19" i="38"/>
  <c r="O589" i="37"/>
  <c r="M637" i="37"/>
  <c r="L130" i="38"/>
  <c r="M448" i="37"/>
  <c r="N267" i="37"/>
  <c r="O392" i="37"/>
  <c r="O347" i="37"/>
  <c r="M392" i="37"/>
  <c r="M396" i="37"/>
  <c r="M419" i="37"/>
  <c r="M149" i="37"/>
  <c r="M466" i="38"/>
  <c r="N414" i="38"/>
  <c r="M132" i="38"/>
  <c r="N394" i="37"/>
  <c r="L167" i="38"/>
  <c r="M446" i="37"/>
  <c r="M567" i="37"/>
  <c r="M453" i="37"/>
  <c r="M336" i="37"/>
  <c r="N454" i="37"/>
  <c r="L194" i="38"/>
  <c r="N83" i="37"/>
  <c r="N468" i="38"/>
  <c r="M252" i="37"/>
  <c r="M22" i="37"/>
  <c r="L262" i="38"/>
  <c r="L469" i="38"/>
  <c r="N280" i="37"/>
  <c r="N155" i="38"/>
  <c r="M564" i="37"/>
  <c r="N613" i="37"/>
  <c r="M178" i="38"/>
  <c r="M253" i="37"/>
  <c r="O114" i="37"/>
  <c r="N109" i="38"/>
  <c r="N130" i="38"/>
  <c r="N220" i="38"/>
  <c r="L208" i="38"/>
  <c r="O47" i="37"/>
  <c r="N3" i="37"/>
  <c r="L349" i="38"/>
  <c r="N387" i="37"/>
  <c r="N391" i="37"/>
  <c r="N522" i="37"/>
  <c r="M329" i="37"/>
  <c r="O150" i="37"/>
  <c r="M422" i="38"/>
  <c r="N473" i="38"/>
  <c r="N185" i="37"/>
  <c r="N187" i="37"/>
  <c r="N60" i="37"/>
  <c r="L405" i="38"/>
  <c r="N368" i="38"/>
  <c r="N640" i="37"/>
  <c r="O607" i="37"/>
  <c r="N611" i="37"/>
  <c r="N109" i="37"/>
  <c r="M164" i="37"/>
  <c r="N396" i="37"/>
  <c r="N247" i="37"/>
  <c r="N548" i="37"/>
  <c r="M536" i="37"/>
  <c r="O387" i="37"/>
  <c r="N341" i="38"/>
  <c r="M387" i="38"/>
  <c r="M462" i="38"/>
  <c r="M182" i="38"/>
  <c r="M272" i="38"/>
  <c r="N375" i="37"/>
  <c r="M187" i="38"/>
  <c r="M271" i="38"/>
  <c r="M643" i="37"/>
  <c r="M324" i="37"/>
  <c r="M70" i="38"/>
  <c r="M291" i="38"/>
  <c r="N228" i="37"/>
  <c r="N438" i="37"/>
  <c r="O395" i="37"/>
  <c r="M200" i="38"/>
  <c r="L91" i="38"/>
  <c r="M219" i="37"/>
  <c r="N448" i="37"/>
  <c r="N253" i="37"/>
  <c r="N209" i="38"/>
  <c r="M420" i="37"/>
  <c r="O532" i="37"/>
  <c r="O221" i="37"/>
  <c r="O458" i="37"/>
  <c r="N228" i="38"/>
  <c r="M14" i="38"/>
  <c r="O472" i="37"/>
  <c r="M83" i="37"/>
  <c r="N158" i="37"/>
  <c r="O413" i="37"/>
  <c r="L455" i="38"/>
  <c r="L290" i="38"/>
  <c r="M365" i="37"/>
  <c r="N317" i="38"/>
  <c r="M341" i="38"/>
  <c r="M261" i="37"/>
  <c r="N559" i="37"/>
  <c r="L287" i="38"/>
  <c r="N90" i="38"/>
  <c r="N115" i="38"/>
  <c r="M322" i="37"/>
  <c r="L128" i="38"/>
  <c r="O59" i="37"/>
  <c r="M375" i="38"/>
  <c r="L117" i="38"/>
  <c r="N451" i="37"/>
  <c r="M518" i="37"/>
  <c r="O321" i="37"/>
  <c r="M372" i="38"/>
  <c r="M234" i="37"/>
  <c r="M594" i="37"/>
  <c r="O162" i="37"/>
  <c r="M303" i="37"/>
  <c r="L55" i="38"/>
  <c r="O70" i="37"/>
  <c r="O587" i="37"/>
  <c r="N518" i="37"/>
  <c r="O83" i="37"/>
  <c r="M89" i="38"/>
  <c r="L315" i="38"/>
  <c r="N84" i="37"/>
  <c r="N378" i="37"/>
  <c r="L37" i="38"/>
  <c r="N619" i="37"/>
  <c r="O286" i="37"/>
  <c r="N286" i="38"/>
  <c r="M535" i="37"/>
  <c r="M308" i="37"/>
  <c r="N96" i="38"/>
  <c r="M286" i="37"/>
  <c r="M363" i="38"/>
  <c r="M360" i="37"/>
  <c r="O54" i="37"/>
  <c r="L316" i="38"/>
  <c r="M353" i="37"/>
  <c r="M305" i="38"/>
  <c r="O134" i="37"/>
  <c r="N381" i="37"/>
  <c r="L256" i="38"/>
  <c r="M195" i="37"/>
  <c r="L144" i="38"/>
  <c r="O483" i="37"/>
  <c r="N440" i="37"/>
  <c r="M253" i="38"/>
  <c r="O452" i="37"/>
  <c r="L97" i="38"/>
  <c r="M277" i="38"/>
  <c r="L381" i="38"/>
  <c r="O300" i="37"/>
  <c r="L86" i="38"/>
  <c r="O85" i="37"/>
  <c r="N385" i="37"/>
  <c r="N141" i="37"/>
  <c r="M503" i="37"/>
  <c r="M537" i="37"/>
  <c r="L186" i="38"/>
  <c r="M196" i="37"/>
  <c r="N65" i="37"/>
  <c r="N183" i="37"/>
  <c r="M562" i="37"/>
  <c r="M469" i="38"/>
  <c r="N482" i="37"/>
  <c r="O536" i="37"/>
  <c r="M547" i="37"/>
  <c r="O17" i="37"/>
  <c r="L389" i="38"/>
  <c r="O319" i="37"/>
  <c r="L20" i="38"/>
  <c r="L362" i="38"/>
  <c r="M436" i="38"/>
  <c r="L242" i="38"/>
  <c r="M601" i="37"/>
  <c r="M295" i="37"/>
  <c r="N103" i="38"/>
  <c r="M232" i="37"/>
  <c r="L70" i="38"/>
  <c r="M138" i="37"/>
  <c r="M180" i="38"/>
  <c r="N533" i="37"/>
  <c r="O494" i="37"/>
  <c r="O51" i="37"/>
  <c r="M589" i="37"/>
  <c r="M280" i="37"/>
  <c r="N612" i="37"/>
  <c r="O465" i="37"/>
  <c r="N474" i="38"/>
  <c r="O146" i="37"/>
  <c r="O527" i="37"/>
  <c r="N329" i="37"/>
  <c r="L16" i="38"/>
  <c r="O13" i="37"/>
  <c r="L173" i="38"/>
  <c r="M339" i="37"/>
  <c r="M604" i="37"/>
  <c r="L448" i="38"/>
  <c r="M312" i="38"/>
  <c r="M54" i="37"/>
  <c r="L387" i="38"/>
  <c r="M459" i="38"/>
  <c r="N395" i="37"/>
  <c r="M605" i="37"/>
  <c r="O318" i="37"/>
  <c r="M322" i="38"/>
  <c r="M319" i="38"/>
  <c r="N615" i="37"/>
  <c r="N266" i="38"/>
  <c r="N312" i="37"/>
  <c r="M119" i="37"/>
  <c r="M530" i="37"/>
  <c r="M590" i="37"/>
  <c r="N135" i="38"/>
  <c r="M131" i="38"/>
  <c r="O82" i="37"/>
  <c r="N457" i="37"/>
  <c r="M168" i="37"/>
  <c r="M37" i="37"/>
  <c r="O396" i="37"/>
  <c r="N293" i="37"/>
  <c r="L443" i="38"/>
  <c r="M112" i="37"/>
  <c r="N338" i="37"/>
  <c r="N349" i="38"/>
  <c r="O49" i="37"/>
  <c r="M238" i="38"/>
  <c r="L78" i="38"/>
  <c r="N148" i="37"/>
  <c r="N535" i="37"/>
  <c r="L398" i="38"/>
  <c r="N310" i="38"/>
  <c r="N327" i="37"/>
  <c r="O520" i="37"/>
  <c r="N419" i="37"/>
  <c r="N191" i="38"/>
  <c r="N513" i="37"/>
  <c r="O498" i="37"/>
  <c r="M306" i="37"/>
  <c r="N43" i="37"/>
  <c r="O456" i="37"/>
  <c r="L447" i="38"/>
  <c r="M255" i="37"/>
  <c r="L406" i="38"/>
  <c r="O357" i="37"/>
  <c r="M324" i="38"/>
  <c r="M508" i="37"/>
  <c r="M482" i="37"/>
  <c r="N57" i="38"/>
  <c r="M326" i="38"/>
  <c r="N407" i="38"/>
  <c r="N551" i="37"/>
  <c r="O381" i="37"/>
  <c r="L53" i="38"/>
  <c r="N301" i="37"/>
  <c r="N61" i="38"/>
  <c r="L77" i="38"/>
  <c r="N240" i="38"/>
  <c r="M256" i="37"/>
  <c r="M82" i="37"/>
  <c r="L351" i="38"/>
  <c r="N116" i="37"/>
  <c r="N133" i="37"/>
  <c r="M12" i="38"/>
  <c r="M471" i="37"/>
  <c r="L391" i="38"/>
  <c r="O129" i="37"/>
  <c r="N125" i="37"/>
  <c r="M6" i="38"/>
  <c r="O309" i="37"/>
  <c r="N332" i="38"/>
  <c r="O210" i="37"/>
  <c r="O566" i="37"/>
  <c r="N29" i="37"/>
  <c r="N30" i="37"/>
  <c r="N462" i="37"/>
  <c r="M56" i="38"/>
  <c r="L260" i="38"/>
  <c r="N168" i="37"/>
  <c r="O176" i="37"/>
  <c r="N270" i="38"/>
  <c r="N164" i="38"/>
  <c r="N247" i="38"/>
  <c r="M475" i="38"/>
  <c r="M273" i="37"/>
  <c r="N472" i="38"/>
  <c r="L327" i="38"/>
  <c r="M527" i="37"/>
  <c r="N281" i="38"/>
  <c r="N261" i="38"/>
  <c r="O454" i="37"/>
  <c r="N361" i="37"/>
  <c r="L274" i="38"/>
  <c r="N298" i="37"/>
  <c r="L137" i="38"/>
  <c r="N443" i="38"/>
  <c r="M339" i="38"/>
  <c r="N43" i="38"/>
  <c r="N57" i="37"/>
  <c r="M540" i="37"/>
  <c r="M181" i="37"/>
  <c r="M246" i="38"/>
  <c r="O412" i="37"/>
  <c r="N148" i="38"/>
  <c r="N5" i="37"/>
  <c r="O276" i="37"/>
  <c r="M146" i="38"/>
  <c r="N538" i="37"/>
  <c r="N31" i="38"/>
  <c r="N370" i="37"/>
  <c r="M541" i="37"/>
  <c r="L5" i="38"/>
  <c r="N360" i="37"/>
  <c r="M132" i="37"/>
  <c r="N45" i="37"/>
  <c r="N645" i="37"/>
  <c r="N119" i="37"/>
  <c r="O461" i="37"/>
  <c r="O225" i="37"/>
  <c r="O79" i="37"/>
  <c r="O337" i="37"/>
  <c r="L120" i="38"/>
  <c r="M304" i="37"/>
  <c r="O593" i="37"/>
  <c r="M275" i="38"/>
  <c r="N447" i="38"/>
  <c r="O613" i="37"/>
  <c r="O326" i="37"/>
  <c r="O352" i="37"/>
  <c r="N580" i="37"/>
  <c r="M531" i="37"/>
  <c r="N460" i="38"/>
  <c r="N371" i="37"/>
  <c r="L227" i="38"/>
  <c r="N44" i="38"/>
  <c r="M559" i="37"/>
  <c r="M53" i="38"/>
  <c r="M336" i="38"/>
  <c r="M40" i="37"/>
  <c r="N38" i="38"/>
  <c r="M228" i="38"/>
  <c r="M19" i="37"/>
  <c r="N171" i="38"/>
  <c r="L344" i="38"/>
  <c r="M506" i="37"/>
  <c r="N605" i="37"/>
  <c r="N142" i="38"/>
  <c r="N393" i="38"/>
  <c r="M491" i="37"/>
  <c r="L40" i="38"/>
  <c r="N258" i="37"/>
  <c r="M549" i="37"/>
  <c r="N488" i="37"/>
  <c r="O627" i="37"/>
  <c r="O186" i="37"/>
  <c r="M276" i="38"/>
  <c r="M72" i="38"/>
  <c r="N56" i="38"/>
  <c r="M577" i="37"/>
  <c r="M323" i="38"/>
  <c r="L29" i="38"/>
  <c r="O644" i="37"/>
  <c r="O411" i="37"/>
  <c r="M433" i="37"/>
  <c r="L187" i="38"/>
  <c r="L241" i="38"/>
  <c r="M123" i="37"/>
  <c r="N496" i="37"/>
  <c r="N646" i="37"/>
  <c r="N486" i="37"/>
  <c r="M32" i="38"/>
  <c r="O367" i="37"/>
  <c r="N162" i="37"/>
  <c r="L25" i="38"/>
  <c r="M218" i="37"/>
  <c r="M69" i="38"/>
  <c r="M142" i="37"/>
  <c r="O609" i="37"/>
  <c r="M447" i="37"/>
  <c r="N339" i="38"/>
  <c r="N369" i="38"/>
  <c r="L221" i="38"/>
  <c r="M221" i="38"/>
  <c r="L311" i="38"/>
  <c r="N547" i="37"/>
  <c r="O139" i="37"/>
  <c r="O239" i="37"/>
  <c r="O619" i="37"/>
  <c r="N564" i="37"/>
  <c r="L31" i="38"/>
  <c r="M260" i="38"/>
  <c r="O104" i="37"/>
  <c r="M265" i="37"/>
  <c r="M416" i="38"/>
  <c r="N27" i="37"/>
  <c r="M432" i="38"/>
  <c r="O165" i="37"/>
  <c r="N644" i="37"/>
  <c r="N120" i="38"/>
  <c r="O391" i="37"/>
  <c r="O419" i="37"/>
  <c r="M510" i="37"/>
  <c r="N159" i="38"/>
  <c r="O462" i="37"/>
  <c r="N66" i="37"/>
  <c r="O378" i="37"/>
  <c r="N594" i="37"/>
  <c r="N638" i="37"/>
  <c r="M592" i="37"/>
  <c r="N8" i="37"/>
  <c r="N54" i="37"/>
  <c r="O608" i="37"/>
  <c r="M78" i="37"/>
  <c r="O201" i="37"/>
  <c r="M457" i="38"/>
  <c r="M74" i="37"/>
  <c r="M78" i="38"/>
  <c r="O363" i="37"/>
  <c r="O34" i="37"/>
  <c r="N163" i="37"/>
  <c r="O233" i="37"/>
  <c r="M188" i="38"/>
  <c r="N309" i="37"/>
  <c r="N291" i="38"/>
  <c r="N35" i="38"/>
  <c r="N485" i="37"/>
  <c r="O313" i="37"/>
  <c r="M357" i="38"/>
  <c r="L199" i="38"/>
  <c r="M81" i="37"/>
  <c r="M370" i="38"/>
  <c r="O370" i="37"/>
  <c r="M80" i="37"/>
  <c r="N190" i="38"/>
  <c r="O642" i="37"/>
  <c r="L420" i="38"/>
  <c r="N432" i="37"/>
  <c r="N213" i="37"/>
  <c r="M526" i="37"/>
  <c r="L233" i="38"/>
  <c r="L109" i="38"/>
  <c r="N147" i="37"/>
  <c r="N429" i="38"/>
  <c r="M243" i="38"/>
  <c r="N303" i="37"/>
  <c r="N323" i="37"/>
  <c r="L278" i="38"/>
  <c r="O345" i="37"/>
  <c r="M354" i="38"/>
  <c r="M383" i="38"/>
  <c r="N69" i="37"/>
  <c r="N28" i="38"/>
  <c r="L396" i="38"/>
  <c r="N74" i="37"/>
  <c r="L252" i="38"/>
  <c r="M39" i="38"/>
  <c r="N177" i="38"/>
  <c r="N450" i="37"/>
  <c r="N64" i="37"/>
  <c r="M187" i="37"/>
  <c r="N122" i="37"/>
  <c r="O57" i="37"/>
  <c r="M376" i="37"/>
  <c r="N476" i="38"/>
  <c r="N160" i="38"/>
  <c r="O297" i="37"/>
  <c r="O308" i="37"/>
  <c r="M373" i="38"/>
  <c r="M231" i="38"/>
  <c r="O480" i="37"/>
  <c r="M181" i="38"/>
  <c r="O259" i="37"/>
  <c r="M404" i="38"/>
  <c r="N118" i="37"/>
  <c r="M595" i="37"/>
  <c r="M470" i="37"/>
  <c r="M170" i="38"/>
  <c r="O242" i="37"/>
  <c r="M343" i="38"/>
  <c r="N373" i="37"/>
  <c r="N244" i="37"/>
  <c r="N435" i="37"/>
  <c r="M576" i="37"/>
  <c r="N236" i="37"/>
  <c r="L215" i="38"/>
  <c r="N167" i="38"/>
  <c r="L185" i="38"/>
  <c r="N169" i="37"/>
  <c r="O304" i="37"/>
  <c r="M101" i="37"/>
  <c r="N134" i="38"/>
  <c r="N12" i="38"/>
  <c r="L267" i="38"/>
  <c r="M329" i="38"/>
  <c r="L223" i="38"/>
  <c r="O78" i="37"/>
  <c r="N14" i="37"/>
  <c r="M432" i="37"/>
  <c r="L383" i="38"/>
  <c r="M304" i="38"/>
  <c r="O222" i="37"/>
  <c r="O594" i="37"/>
  <c r="N452" i="38"/>
  <c r="M306" i="38"/>
  <c r="N150" i="37"/>
  <c r="O28" i="37"/>
  <c r="M128" i="38"/>
  <c r="L236" i="38"/>
  <c r="M176" i="37"/>
  <c r="O397" i="37"/>
  <c r="N140" i="37"/>
  <c r="N442" i="37"/>
  <c r="M400" i="38"/>
  <c r="N516" i="37"/>
  <c r="O9" i="37"/>
  <c r="O191" i="37"/>
  <c r="L85" i="38"/>
  <c r="M641" i="37"/>
  <c r="N446" i="38"/>
  <c r="L81" i="38"/>
  <c r="M392" i="38"/>
  <c r="M92" i="37"/>
  <c r="O591" i="37"/>
  <c r="M278" i="38"/>
  <c r="M464" i="37"/>
  <c r="M357" i="37"/>
  <c r="N47" i="38"/>
  <c r="N140" i="38"/>
  <c r="O226" i="37"/>
  <c r="O343" i="37"/>
  <c r="M372" i="37"/>
  <c r="M323" i="37"/>
  <c r="L440" i="38"/>
  <c r="O258" i="37"/>
  <c r="N276" i="37"/>
  <c r="M450" i="38"/>
  <c r="M134" i="37"/>
  <c r="M287" i="38"/>
  <c r="O65" i="37"/>
  <c r="N219" i="37"/>
  <c r="M47" i="38"/>
  <c r="L142" i="38"/>
  <c r="N456" i="38"/>
  <c r="N75" i="38"/>
  <c r="O385" i="37"/>
  <c r="N80" i="38"/>
  <c r="N609" i="37"/>
  <c r="O388" i="37"/>
  <c r="O599" i="37"/>
  <c r="M106" i="38"/>
  <c r="L239" i="38"/>
  <c r="O341" i="37"/>
  <c r="M364" i="38"/>
  <c r="M9" i="37"/>
  <c r="O380" i="37"/>
  <c r="O404" i="37"/>
  <c r="M140" i="37"/>
  <c r="O479" i="37"/>
  <c r="L467" i="38"/>
  <c r="N238" i="38"/>
  <c r="M393" i="38"/>
  <c r="M397" i="37"/>
  <c r="L334" i="38"/>
  <c r="M379" i="37"/>
  <c r="M375" i="37"/>
  <c r="N505" i="37"/>
  <c r="M402" i="37"/>
  <c r="M254" i="37"/>
  <c r="O580" i="37"/>
  <c r="N11" i="37"/>
  <c r="O61" i="37"/>
  <c r="M640" i="37"/>
  <c r="O455" i="37"/>
  <c r="O606" i="37"/>
  <c r="M20" i="37"/>
  <c r="L169" i="38"/>
  <c r="M485" i="37"/>
  <c r="O89" i="37"/>
  <c r="L87" i="38"/>
  <c r="M58" i="38"/>
  <c r="N383" i="38"/>
  <c r="M246" i="37"/>
  <c r="M99" i="37"/>
  <c r="M143" i="37"/>
  <c r="N578" i="37"/>
  <c r="N172" i="37"/>
  <c r="O183" i="37"/>
  <c r="N252" i="38"/>
  <c r="M359" i="38"/>
  <c r="L279" i="38"/>
  <c r="L317" i="38"/>
  <c r="M110" i="38"/>
  <c r="N410" i="38"/>
  <c r="L39" i="38"/>
  <c r="M119" i="38"/>
  <c r="L332" i="38"/>
  <c r="M406" i="38"/>
  <c r="M21" i="38"/>
  <c r="M551" i="37"/>
  <c r="M217" i="37"/>
  <c r="M160" i="37"/>
  <c r="M29" i="38"/>
  <c r="N241" i="38"/>
  <c r="M382" i="37"/>
  <c r="N14" i="38"/>
  <c r="M145" i="37"/>
  <c r="M196" i="38"/>
  <c r="M284" i="37"/>
  <c r="L61" i="38"/>
  <c r="M314" i="38"/>
  <c r="M283" i="37"/>
  <c r="L163" i="38"/>
  <c r="L258" i="38"/>
  <c r="M77" i="38"/>
  <c r="M156" i="37"/>
  <c r="N257" i="37"/>
  <c r="O544" i="37"/>
  <c r="M610" i="37"/>
  <c r="O316" i="37"/>
  <c r="M190" i="38"/>
  <c r="M327" i="38"/>
  <c r="M428" i="37"/>
  <c r="O451" i="37"/>
  <c r="L127" i="38"/>
  <c r="M202" i="37"/>
  <c r="M62" i="38"/>
  <c r="N350" i="38"/>
  <c r="N440" i="38"/>
  <c r="N596" i="37"/>
  <c r="N597" i="37"/>
  <c r="N170" i="38"/>
  <c r="M116" i="38"/>
  <c r="M117" i="38"/>
  <c r="L459" i="38"/>
  <c r="N15" i="37"/>
  <c r="N165" i="38"/>
  <c r="N21" i="38"/>
  <c r="O471" i="37"/>
  <c r="M586" i="37"/>
  <c r="M162" i="37"/>
  <c r="M31" i="38"/>
  <c r="L312" i="38"/>
  <c r="N631" i="37"/>
  <c r="M174" i="37"/>
  <c r="L319" i="38"/>
  <c r="O301" i="37"/>
  <c r="N6" i="37"/>
  <c r="M352" i="37"/>
  <c r="M151" i="37"/>
  <c r="N507" i="37"/>
  <c r="M31" i="37"/>
  <c r="O234" i="37"/>
  <c r="M560" i="37"/>
  <c r="M502" i="37"/>
  <c r="N425" i="37"/>
  <c r="N96" i="37"/>
  <c r="M129" i="38"/>
  <c r="N40" i="38"/>
  <c r="N139" i="37"/>
  <c r="M63" i="37"/>
  <c r="L428" i="38"/>
  <c r="O361" i="37"/>
  <c r="M468" i="37"/>
  <c r="O373" i="37"/>
  <c r="M642" i="37"/>
  <c r="M51" i="38"/>
  <c r="N346" i="37"/>
  <c r="N297" i="38"/>
  <c r="N623" i="37"/>
  <c r="N127" i="37"/>
  <c r="N480" i="37"/>
  <c r="N355" i="37"/>
  <c r="O604" i="37"/>
  <c r="N279" i="37"/>
  <c r="N288" i="37"/>
  <c r="O578" i="37"/>
  <c r="N377" i="37"/>
  <c r="N215" i="37"/>
  <c r="N299" i="37"/>
  <c r="N192" i="38"/>
  <c r="M226" i="38"/>
  <c r="O160" i="37"/>
  <c r="N500" i="37"/>
  <c r="M312" i="37"/>
  <c r="O99" i="37"/>
  <c r="O271" i="37"/>
  <c r="M28" i="37"/>
  <c r="M411" i="38"/>
  <c r="L7" i="38"/>
  <c r="N111" i="37"/>
  <c r="N305" i="38"/>
  <c r="N295" i="38"/>
  <c r="L244" i="38"/>
  <c r="N320" i="37"/>
  <c r="M565" i="37"/>
  <c r="O159" i="37"/>
  <c r="M498" i="37"/>
  <c r="M94" i="37"/>
  <c r="N165" i="37"/>
  <c r="N277" i="38"/>
  <c r="N259" i="37"/>
  <c r="O647" i="37"/>
  <c r="N250" i="37"/>
  <c r="M179" i="38"/>
  <c r="N131" i="37"/>
  <c r="L96" i="38"/>
  <c r="M454" i="38"/>
  <c r="N336" i="38"/>
  <c r="N316" i="37"/>
  <c r="M452" i="38"/>
  <c r="N175" i="37"/>
  <c r="M373" i="37"/>
  <c r="N150" i="38"/>
  <c r="N230" i="38"/>
  <c r="N241" i="37"/>
  <c r="N136" i="37"/>
  <c r="L22" i="38"/>
  <c r="M607" i="37"/>
  <c r="L416" i="38"/>
  <c r="L431" i="38"/>
  <c r="N556" i="37"/>
  <c r="O231" i="37"/>
  <c r="N365" i="38"/>
  <c r="L326" i="38"/>
  <c r="N229" i="37"/>
  <c r="N289" i="38"/>
  <c r="M210" i="37"/>
  <c r="N281" i="37"/>
  <c r="N230" i="37"/>
  <c r="M307" i="38"/>
  <c r="O3" i="37"/>
  <c r="N456" i="37"/>
  <c r="O340" i="37"/>
  <c r="O439" i="37"/>
  <c r="M68" i="38"/>
  <c r="O164" i="37"/>
  <c r="M35" i="38"/>
  <c r="M111" i="37"/>
  <c r="O107" i="37"/>
  <c r="O383" i="37"/>
  <c r="M279" i="38"/>
  <c r="N108" i="38"/>
  <c r="O369" i="37"/>
  <c r="O489" i="37"/>
  <c r="N104" i="37"/>
  <c r="M381" i="37"/>
  <c r="M261" i="38"/>
  <c r="M257" i="38"/>
  <c r="M267" i="37"/>
  <c r="N347" i="38"/>
  <c r="N145" i="37"/>
  <c r="M72" i="37"/>
  <c r="O376" i="37"/>
  <c r="O447" i="37"/>
  <c r="M418" i="37"/>
  <c r="M121" i="37"/>
  <c r="L115" i="38"/>
  <c r="M283" i="38"/>
  <c r="O118" i="37"/>
  <c r="M82" i="38"/>
  <c r="N276" i="38"/>
  <c r="M52" i="38"/>
  <c r="O290" i="37"/>
  <c r="M624" i="37"/>
  <c r="M302" i="38"/>
  <c r="N267" i="38"/>
  <c r="M479" i="37"/>
  <c r="N146" i="38"/>
  <c r="N503" i="37"/>
  <c r="O323" i="37"/>
  <c r="M76" i="37"/>
  <c r="O119" i="37"/>
  <c r="N16" i="38"/>
  <c r="N441" i="37"/>
  <c r="N294" i="37"/>
  <c r="M455" i="38"/>
  <c r="O52" i="37"/>
  <c r="O574" i="37"/>
  <c r="N604" i="37"/>
  <c r="M335" i="38"/>
  <c r="L301" i="38"/>
  <c r="M289" i="38"/>
  <c r="M99" i="38"/>
  <c r="M118" i="37"/>
  <c r="M42" i="38"/>
  <c r="L113" i="38"/>
  <c r="O24" i="37"/>
  <c r="M598" i="37"/>
  <c r="O444" i="37"/>
  <c r="N76" i="37"/>
  <c r="N34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<sst xmlns="http://schemas.openxmlformats.org/spreadsheetml/2006/main" count="5094" uniqueCount="1842">
  <si>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</si>
  <si>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</si>
  <si>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</si>
  <si>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</si>
  <si>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</si>
  <si>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</si>
  <si>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</si>
  <si>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</si>
  <si>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</si>
  <si>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</si>
  <si>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</si>
  <si>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</si>
  <si>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</si>
  <si>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</si>
  <si>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</si>
  <si>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</si>
  <si>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</si>
  <si>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</si>
  <si>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</si>
  <si>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</si>
  <si>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</si>
  <si>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</si>
  <si>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</si>
  <si>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</si>
  <si>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</si>
  <si>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</si>
  <si>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</si>
  <si>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</si>
  <si>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</si>
  <si>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</si>
  <si>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</si>
  <si>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</si>
  <si>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</si>
  <si>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</si>
  <si>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</si>
  <si>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</si>
  <si>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</si>
  <si>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</si>
  <si>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</si>
  <si>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</si>
  <si>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</si>
  <si>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</si>
  <si>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</si>
  <si>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</si>
  <si>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</si>
  <si>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</si>
  <si>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</si>
  <si>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</si>
  <si>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</si>
  <si>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</si>
  <si>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</si>
  <si>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</si>
  <si>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</si>
  <si>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</si>
  <si>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</si>
  <si>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</si>
  <si>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</si>
  <si>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</si>
  <si>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</si>
  <si>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</si>
  <si>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</si>
  <si>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</si>
  <si>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</si>
  <si>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</si>
  <si>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</si>
  <si>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</si>
  <si>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</si>
  <si>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</si>
  <si>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</si>
  <si>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</si>
  <si>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</si>
  <si>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</si>
  <si>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</si>
  <si>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</si>
  <si>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</si>
  <si>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</si>
  <si>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</si>
  <si>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</si>
  <si>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</si>
  <si>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</si>
  <si>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</si>
  <si>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</si>
  <si>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</si>
  <si>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</si>
  <si>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</si>
  <si>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</si>
  <si>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</si>
  <si>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</si>
  <si>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</si>
  <si>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</si>
  <si>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</si>
  <si>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</si>
  <si>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</si>
  <si>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</si>
  <si>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</si>
  <si>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</si>
  <si>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</si>
  <si>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</si>
  <si>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</si>
  <si>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</si>
  <si>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</si>
  <si>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</si>
  <si>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</si>
  <si>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</si>
  <si>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</si>
  <si>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</si>
  <si>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</si>
  <si>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</si>
  <si>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</si>
  <si>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</si>
  <si>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</si>
  <si>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</si>
  <si>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</si>
  <si>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</si>
  <si>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</si>
  <si>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</si>
  <si>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</si>
  <si>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</si>
  <si>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</si>
  <si>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</si>
  <si>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</si>
  <si>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</si>
  <si>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</si>
  <si>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</si>
  <si>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</si>
  <si>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</si>
  <si>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</si>
  <si>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</si>
  <si>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</si>
  <si>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</si>
  <si>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</si>
  <si>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</si>
  <si>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</si>
  <si>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</si>
  <si>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</si>
  <si>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</si>
  <si>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</si>
  <si>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</si>
  <si>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</si>
  <si>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</si>
  <si>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</si>
  <si>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</si>
  <si>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</si>
  <si>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</si>
  <si>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</si>
  <si>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</si>
  <si>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</si>
  <si>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</si>
  <si>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</si>
  <si>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</si>
  <si>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</si>
  <si>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</si>
  <si>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</si>
  <si>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</si>
  <si>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</si>
  <si>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</si>
  <si>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</si>
  <si>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</si>
  <si>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</si>
  <si>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</si>
  <si>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</si>
  <si>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</si>
  <si>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</si>
  <si>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</si>
  <si>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</si>
  <si>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</si>
  <si>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</si>
  <si>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</si>
  <si>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</si>
  <si>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</si>
  <si>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</si>
  <si>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</si>
  <si>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</si>
  <si>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</si>
  <si>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</si>
  <si>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</si>
  <si>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</si>
  <si>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</si>
  <si>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</si>
  <si>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</si>
  <si>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</si>
  <si>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</si>
  <si>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</si>
  <si>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</si>
  <si>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</si>
  <si>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</si>
  <si>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</si>
  <si>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</si>
  <si>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</si>
  <si>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</si>
  <si>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</si>
  <si>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</si>
  <si>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</si>
  <si>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</si>
  <si>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</si>
  <si>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</si>
  <si>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</si>
  <si>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</si>
  <si>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</si>
  <si>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</si>
  <si>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</si>
  <si>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</si>
  <si>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</si>
  <si>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</si>
  <si>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</si>
  <si>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</si>
  <si>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</si>
  <si>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</si>
  <si>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</si>
  <si>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</si>
  <si>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</si>
  <si>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</si>
  <si>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</si>
  <si>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</si>
  <si>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</si>
  <si>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</si>
  <si>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</si>
  <si>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</si>
  <si>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</si>
  <si>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</si>
  <si>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</si>
  <si>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</si>
  <si>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</si>
  <si>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</si>
  <si>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</si>
  <si>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</si>
  <si>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</si>
  <si>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</si>
  <si>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</si>
  <si>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</si>
  <si>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</si>
  <si>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</si>
  <si>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</si>
  <si>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</si>
  <si>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</si>
  <si>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</si>
  <si>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</si>
  <si>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</si>
  <si>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</si>
  <si>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</si>
  <si>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</si>
  <si>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</si>
  <si>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</si>
  <si>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</si>
  <si>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</si>
  <si>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</si>
  <si>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</si>
  <si>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</si>
  <si>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</si>
  <si>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</si>
  <si>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</si>
  <si>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</si>
  <si>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</si>
  <si>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</si>
  <si>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</si>
  <si>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</si>
  <si>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</si>
  <si>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</si>
  <si>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</si>
  <si>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</si>
  <si>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</si>
  <si>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</si>
  <si>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</si>
  <si>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</si>
  <si>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</si>
  <si>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</si>
  <si>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</si>
  <si>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</si>
  <si>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</si>
  <si>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</si>
  <si>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</si>
  <si>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</si>
  <si>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</si>
  <si>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</si>
  <si>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</si>
  <si>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</si>
  <si>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</si>
  <si>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</si>
  <si>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</si>
  <si>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</si>
  <si>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</si>
  <si>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</si>
  <si>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</si>
  <si>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</si>
  <si>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</si>
  <si>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</si>
  <si>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</si>
  <si>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</si>
  <si>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</si>
  <si>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</si>
  <si>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</si>
  <si>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</si>
  <si>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</si>
  <si>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</si>
  <si>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</si>
  <si>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</si>
  <si>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</si>
  <si>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</si>
  <si>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</si>
  <si>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</si>
  <si>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</si>
  <si>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</si>
  <si>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</si>
  <si>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</si>
  <si>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</si>
  <si>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</si>
  <si>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</si>
  <si>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</si>
  <si>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</si>
  <si>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</si>
  <si>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</si>
  <si>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</si>
  <si>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</si>
  <si>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</si>
  <si>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</si>
  <si>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</si>
  <si>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</si>
  <si>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</si>
  <si>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</si>
  <si>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</si>
  <si>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</si>
  <si>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</si>
  <si>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</si>
  <si>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</si>
  <si>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</si>
  <si>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</si>
  <si>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</si>
  <si>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</si>
  <si>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</si>
  <si>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</si>
  <si>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</si>
  <si>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</si>
  <si>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</si>
  <si>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</si>
  <si>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</si>
  <si>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</si>
  <si>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</si>
  <si>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</si>
  <si>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</si>
  <si>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</si>
  <si>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</si>
  <si>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</si>
  <si>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</si>
  <si>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</si>
  <si>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</si>
  <si>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</si>
  <si>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</si>
  <si>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</si>
  <si>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</si>
  <si>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</si>
  <si>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</si>
  <si>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</si>
  <si>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</si>
  <si>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</si>
  <si>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</si>
  <si>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</si>
  <si>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</si>
  <si>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</si>
  <si>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</si>
  <si>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</si>
  <si>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</si>
  <si>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</si>
  <si>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</si>
  <si>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</si>
  <si>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</si>
  <si>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</si>
  <si>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</si>
  <si>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</si>
  <si>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</si>
  <si>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</si>
  <si>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</si>
  <si>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</si>
  <si>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</si>
  <si>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</si>
  <si>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</si>
  <si>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</si>
  <si>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</si>
  <si>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</si>
  <si>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</si>
  <si>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</si>
  <si>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</si>
  <si>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</si>
  <si>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</si>
  <si>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</si>
  <si>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</si>
  <si>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</si>
  <si>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</si>
  <si>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</si>
  <si>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</si>
  <si>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</si>
  <si>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</si>
  <si>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</si>
  <si>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</si>
  <si>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</si>
  <si>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</si>
  <si>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</si>
  <si>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</si>
  <si>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</si>
  <si>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</si>
  <si>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</si>
  <si>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</si>
  <si>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</si>
  <si>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</si>
  <si>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</si>
  <si>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</si>
  <si>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</si>
  <si>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</si>
  <si>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</si>
  <si>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</si>
  <si>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</si>
  <si>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</si>
  <si>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</si>
  <si>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</si>
  <si>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</si>
  <si>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</si>
  <si>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</si>
  <si>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</si>
  <si>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</si>
  <si>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</si>
  <si>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</si>
  <si>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</si>
  <si>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</si>
  <si>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</si>
  <si>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</si>
  <si>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</si>
  <si>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</si>
  <si>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</si>
  <si>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</si>
  <si>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</si>
  <si>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</si>
  <si>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</si>
  <si>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</si>
  <si>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</si>
  <si>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</si>
  <si>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</si>
  <si>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</si>
  <si>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</si>
  <si>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</si>
  <si>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</si>
  <si>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</si>
  <si>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</si>
  <si>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</si>
  <si>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</si>
  <si>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</si>
  <si>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</si>
  <si>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</si>
  <si>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</si>
  <si>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</si>
  <si>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</si>
  <si>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</si>
  <si>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</si>
  <si>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</si>
  <si>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</si>
  <si>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</si>
  <si>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</si>
  <si>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</si>
  <si>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</si>
  <si>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</si>
  <si>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</si>
  <si>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</si>
  <si>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</si>
  <si>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</si>
  <si>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</si>
  <si>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</si>
  <si>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</si>
  <si>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</si>
  <si>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</si>
  <si>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</si>
  <si>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</si>
  <si>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</si>
  <si>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</si>
  <si>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</si>
  <si>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</si>
  <si>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</si>
  <si>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</si>
  <si>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</si>
  <si>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</si>
  <si>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</si>
  <si>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</si>
  <si>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</si>
  <si>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</si>
  <si>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</si>
  <si>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</si>
  <si>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</si>
  <si>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</si>
  <si>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</si>
  <si>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</si>
  <si>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</si>
  <si>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</si>
  <si>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</si>
  <si>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</si>
  <si>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</si>
  <si>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</si>
  <si>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</si>
  <si>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</si>
  <si>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</si>
  <si>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</si>
  <si>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</si>
  <si>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</si>
  <si>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</si>
  <si>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</si>
  <si>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</si>
  <si>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</si>
  <si>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</si>
  <si>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</si>
  <si>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</si>
  <si>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</si>
  <si>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</si>
  <si>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</si>
  <si>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</si>
  <si>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</si>
  <si>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</si>
  <si>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</si>
  <si>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</si>
  <si>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</si>
  <si>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</si>
  <si>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</si>
  <si>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</si>
  <si>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</si>
  <si>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</si>
  <si>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</si>
  <si>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</si>
  <si>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</si>
  <si>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</si>
  <si>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</si>
  <si>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</si>
  <si>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</si>
  <si>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</si>
  <si>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</si>
  <si>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</si>
  <si>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</si>
  <si>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</si>
  <si>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</si>
  <si>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</si>
  <si>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</si>
  <si>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</si>
  <si>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</si>
  <si>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</si>
  <si>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</si>
  <si>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</si>
  <si>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</si>
  <si>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</si>
  <si>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</si>
  <si>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</si>
  <si>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</si>
  <si>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</si>
  <si>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</si>
  <si>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</si>
  <si>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</si>
  <si>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</si>
  <si>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</si>
  <si>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</si>
  <si>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</si>
  <si>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</si>
  <si>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</si>
  <si>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</si>
  <si>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</si>
  <si>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</si>
  <si>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</si>
  <si>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</si>
  <si>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</si>
  <si>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</si>
  <si>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</si>
  <si>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</si>
  <si>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</si>
  <si>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</si>
  <si>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</si>
  <si>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</si>
  <si>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</si>
  <si>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</si>
  <si>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</si>
  <si>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</si>
  <si>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</si>
  <si>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</si>
  <si>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</si>
  <si>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</si>
  <si>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</si>
  <si>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</si>
  <si>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</si>
  <si>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</si>
  <si>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</si>
  <si>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</si>
  <si>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</si>
  <si>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</si>
  <si>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</si>
  <si>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</si>
  <si>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</si>
  <si>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</si>
  <si>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</si>
  <si>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</si>
  <si>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</si>
  <si>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</si>
  <si>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</si>
  <si>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</si>
  <si>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</si>
  <si>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</si>
  <si>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</si>
  <si>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</si>
  <si>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</si>
  <si>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</si>
  <si>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</si>
  <si>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</si>
  <si>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</si>
  <si>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</si>
  <si>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</si>
  <si>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</si>
  <si>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</si>
  <si>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</si>
  <si>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</si>
  <si>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</si>
  <si>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</si>
  <si>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</si>
  <si>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</si>
  <si>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</si>
  <si>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</si>
  <si>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</si>
  <si>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</si>
  <si>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</si>
  <si>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</si>
  <si>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</si>
  <si>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</si>
  <si>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</si>
  <si>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</si>
  <si>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</si>
  <si>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</si>
  <si>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</si>
  <si>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</si>
  <si>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</si>
  <si>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</si>
  <si>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</si>
  <si>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</si>
  <si>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</si>
  <si>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</si>
  <si>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</si>
  <si>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</si>
  <si>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</si>
  <si>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</si>
  <si>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</si>
  <si>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</si>
  <si>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</si>
  <si>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</si>
  <si>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</si>
  <si>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</si>
  <si>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</si>
  <si>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</si>
  <si>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</si>
  <si>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</si>
  <si>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</si>
  <si>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</si>
  <si>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</si>
  <si>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</si>
  <si>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</si>
  <si>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</si>
  <si>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</si>
  <si>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</si>
  <si>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</si>
  <si>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</si>
  <si>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</si>
  <si>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</si>
  <si>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</si>
  <si>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</si>
  <si>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</si>
  <si>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</si>
  <si>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</si>
  <si>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</si>
  <si>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</si>
  <si>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</si>
  <si>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</si>
  <si>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</si>
  <si>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</si>
  <si>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</si>
  <si>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</si>
  <si>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</si>
  <si>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</si>
  <si>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</si>
  <si>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</si>
  <si>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</si>
  <si>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</si>
  <si>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</si>
  <si>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</si>
  <si>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</si>
  <si>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</si>
  <si>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</si>
  <si>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</si>
  <si>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</si>
  <si>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</si>
  <si>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</si>
  <si>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</si>
  <si>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</si>
  <si>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</si>
  <si>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</si>
  <si>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</si>
  <si>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</si>
  <si>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</si>
  <si>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</si>
  <si>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</si>
  <si>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</si>
  <si>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</si>
  <si>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</si>
  <si>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</si>
  <si>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</si>
  <si>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</si>
  <si>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</si>
  <si>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</si>
  <si>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</si>
  <si>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</si>
  <si>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</si>
  <si>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</si>
  <si>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</si>
  <si>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</si>
  <si>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</si>
  <si>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</si>
  <si>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</si>
  <si>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</si>
  <si>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</si>
  <si>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</si>
  <si>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</si>
  <si>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</si>
  <si>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</si>
  <si>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</si>
  <si>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</si>
  <si>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</si>
  <si>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</si>
  <si>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</si>
  <si>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</si>
  <si>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</si>
  <si>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</si>
  <si>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</si>
  <si>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</si>
  <si>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</si>
  <si>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</si>
  <si>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</si>
  <si>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</si>
  <si>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</si>
  <si>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</si>
  <si>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</si>
  <si>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</si>
  <si>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</si>
  <si>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</si>
  <si>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</si>
  <si>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</si>
  <si>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</si>
  <si>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</si>
  <si>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</si>
  <si>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</si>
  <si>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</si>
  <si>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</si>
  <si>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</si>
  <si>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</si>
  <si>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</si>
  <si>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</si>
  <si>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</si>
  <si>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</si>
  <si>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</si>
  <si>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</si>
  <si>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</si>
  <si>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</si>
  <si>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</si>
  <si>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</si>
  <si>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</si>
  <si>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</si>
  <si>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</si>
  <si>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</si>
  <si>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</si>
  <si>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</si>
  <si>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</si>
  <si>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</si>
  <si>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</si>
  <si>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</si>
  <si>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</si>
  <si>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</si>
  <si>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</si>
  <si>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</si>
  <si>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</si>
  <si>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</si>
  <si>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</si>
  <si>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</si>
  <si>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</si>
  <si>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</si>
  <si>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</si>
  <si>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</si>
  <si>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</si>
  <si>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</si>
  <si>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</si>
  <si>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</si>
  <si>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</si>
  <si>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</si>
  <si>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</si>
  <si>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</si>
  <si>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</si>
  <si>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</si>
  <si>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</si>
  <si>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</si>
  <si>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</si>
  <si>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</si>
  <si>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</si>
  <si>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</si>
  <si>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</si>
  <si>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</si>
  <si>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</si>
  <si>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</si>
  <si>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</si>
  <si>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</si>
  <si>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</si>
  <si>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</si>
  <si>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</si>
  <si>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</si>
  <si>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</si>
  <si>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</si>
  <si>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</si>
  <si>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</si>
  <si>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</si>
  <si>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</si>
  <si>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</si>
  <si>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</si>
  <si>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</si>
  <si>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</si>
  <si>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</si>
  <si>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</si>
  <si>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</si>
  <si>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</si>
  <si>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</si>
  <si>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</si>
  <si>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</si>
  <si>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</si>
  <si>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</si>
  <si>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</si>
  <si>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</si>
  <si>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</si>
  <si>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</si>
  <si>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</si>
  <si>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</si>
  <si>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</si>
  <si>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</si>
  <si>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</si>
  <si>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</si>
  <si>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</si>
  <si>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</si>
  <si>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</si>
  <si>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</si>
  <si>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</si>
  <si>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</si>
  <si>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</si>
  <si>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</si>
  <si>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</si>
  <si>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</si>
  <si>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</si>
  <si>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</si>
  <si>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</si>
  <si>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</si>
  <si>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</si>
  <si>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</si>
  <si>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</si>
  <si>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</si>
  <si>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</si>
  <si>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</si>
  <si>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</si>
  <si>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</si>
  <si>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</si>
  <si>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</si>
  <si>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</si>
  <si>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</si>
  <si>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</si>
  <si>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</si>
  <si>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</si>
  <si>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</si>
  <si>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</si>
  <si>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</si>
  <si>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</si>
  <si>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</si>
  <si>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</si>
  <si>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</si>
  <si>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</si>
  <si>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</si>
  <si>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</si>
  <si>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</si>
  <si>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</si>
  <si>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</si>
  <si>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</si>
  <si>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</si>
  <si>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</si>
  <si>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</si>
  <si>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</si>
  <si>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</si>
  <si>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</si>
  <si>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</si>
  <si>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</si>
  <si>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</si>
  <si>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</si>
  <si>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</si>
  <si>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</si>
  <si>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</si>
  <si>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</si>
  <si>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</si>
  <si>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</si>
  <si>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</si>
  <si>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</si>
  <si>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</si>
  <si>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</si>
  <si>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</si>
  <si>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</si>
  <si>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</si>
  <si>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</si>
  <si>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</si>
  <si>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</si>
  <si>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</si>
  <si>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</si>
  <si>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</si>
  <si>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</si>
  <si>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</si>
  <si>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</si>
  <si>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</si>
  <si>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</si>
  <si>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</si>
  <si>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</si>
  <si>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</si>
  <si>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</si>
  <si>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</si>
  <si>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</si>
  <si>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</si>
  <si>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</si>
  <si>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</si>
  <si>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</si>
  <si>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</si>
  <si>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</si>
  <si>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</si>
  <si>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</si>
  <si>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</si>
  <si>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</si>
  <si>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</si>
  <si>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</si>
  <si>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</si>
  <si>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</si>
  <si>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</si>
  <si>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</si>
  <si>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</si>
  <si>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</si>
  <si>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</si>
  <si>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</si>
  <si>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</si>
  <si>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</si>
  <si>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</si>
  <si>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</si>
  <si>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</si>
  <si>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</si>
  <si>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</si>
  <si>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</si>
  <si>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</si>
  <si>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</si>
  <si>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</si>
  <si>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</si>
  <si>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</si>
  <si>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</si>
  <si>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</si>
  <si>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</si>
  <si>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</si>
  <si>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</si>
  <si>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</si>
  <si>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</si>
  <si>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</si>
  <si>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</si>
  <si>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</si>
  <si>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</si>
  <si>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</si>
  <si>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</si>
  <si>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</si>
  <si>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</si>
  <si>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</si>
  <si>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</si>
  <si>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</si>
  <si>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</si>
  <si>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</si>
  <si>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</si>
  <si>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</si>
  <si>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</si>
  <si>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</si>
  <si>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</si>
  <si>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</si>
  <si>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</si>
  <si>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</si>
  <si>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</si>
  <si>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</si>
  <si>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</si>
  <si>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</si>
  <si>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</si>
  <si>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</si>
  <si>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</si>
  <si>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</si>
  <si>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</si>
  <si>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</si>
  <si>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</si>
  <si>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</si>
  <si>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</si>
  <si>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</si>
  <si>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</si>
  <si>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</si>
  <si>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</si>
  <si>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</si>
  <si>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</si>
  <si>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</si>
  <si>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</si>
  <si>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</si>
  <si>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</si>
  <si>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</si>
  <si>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</si>
  <si>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</si>
  <si>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</si>
  <si>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</si>
  <si>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</si>
  <si>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</si>
  <si>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</si>
  <si>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</si>
  <si>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</si>
  <si>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</si>
  <si>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</si>
  <si>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</si>
  <si>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</si>
  <si>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</si>
  <si>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</si>
  <si>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</si>
  <si>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</si>
  <si>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</si>
  <si>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</si>
  <si>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</si>
  <si>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</si>
  <si>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</si>
  <si>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</si>
  <si>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</si>
  <si>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</si>
  <si>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</si>
  <si>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</si>
  <si>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</si>
  <si>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</si>
  <si>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</si>
  <si>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</si>
  <si>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</si>
  <si>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</si>
  <si>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</si>
  <si>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</si>
  <si>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</si>
  <si>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</si>
  <si>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</si>
  <si>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</si>
  <si>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</si>
  <si>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</si>
  <si>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</si>
  <si>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</si>
  <si>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</si>
  <si>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</si>
  <si>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</si>
  <si>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</si>
  <si>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</si>
  <si>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</si>
  <si>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</si>
  <si>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</si>
  <si>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</si>
  <si>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</si>
  <si>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</si>
  <si>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</si>
  <si>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</si>
  <si>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</si>
  <si>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</si>
  <si>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</si>
  <si>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</si>
  <si>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</si>
  <si>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</si>
  <si>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</si>
  <si>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</si>
  <si>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</si>
  <si>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</si>
  <si>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</si>
  <si>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</si>
  <si>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</si>
  <si>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</si>
  <si>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</si>
  <si>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</si>
  <si>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</si>
  <si>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</si>
  <si>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</si>
  <si>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</si>
  <si>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</si>
  <si>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</si>
  <si>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</si>
  <si>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</si>
  <si>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</si>
  <si>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</si>
  <si>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</si>
  <si>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</si>
  <si>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</si>
  <si>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</si>
  <si>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</si>
  <si>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</si>
  <si>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</si>
  <si>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</si>
  <si>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</si>
  <si>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</si>
  <si>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</si>
  <si>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</si>
  <si>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</si>
  <si>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</si>
  <si>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</si>
  <si>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</si>
  <si>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</si>
  <si>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</si>
  <si>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</si>
  <si>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</si>
  <si>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</si>
  <si>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</si>
  <si>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</si>
  <si>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</si>
  <si>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</si>
  <si>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</si>
  <si>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</si>
  <si>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</si>
  <si>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</si>
  <si>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</si>
  <si>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</si>
  <si>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</si>
  <si>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</si>
  <si>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</si>
  <si>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</si>
  <si>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</si>
  <si>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</si>
  <si>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</si>
  <si>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</si>
  <si>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</si>
  <si>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</si>
  <si>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</si>
  <si>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</si>
  <si>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</si>
  <si>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</si>
  <si>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</si>
  <si>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</si>
  <si>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</si>
  <si>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</si>
  <si>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</si>
  <si>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</si>
  <si>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</si>
  <si>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</si>
  <si>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</si>
  <si>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</si>
  <si>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</si>
  <si>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</si>
  <si>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</si>
  <si>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</si>
  <si>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</si>
  <si>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</si>
  <si>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</si>
  <si>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</si>
  <si>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</si>
  <si>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</si>
  <si>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</si>
  <si>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</si>
  <si>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</si>
  <si>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</si>
  <si>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</si>
  <si>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</si>
  <si>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</si>
  <si>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</si>
  <si>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</si>
  <si>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</si>
  <si>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</si>
  <si>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</si>
  <si>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</si>
  <si>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</si>
  <si>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</si>
  <si>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</si>
  <si>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</si>
  <si>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</si>
  <si>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</si>
  <si>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</si>
  <si>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</si>
  <si>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</si>
  <si>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</si>
  <si>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</si>
  <si>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</si>
  <si>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</si>
  <si>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</si>
  <si>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</si>
  <si>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</si>
  <si>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</si>
  <si>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</si>
  <si>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</si>
  <si>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</si>
  <si>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</si>
  <si>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</si>
  <si>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</si>
  <si>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</si>
  <si>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</si>
  <si>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</si>
  <si>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</si>
  <si>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</si>
  <si>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</si>
  <si>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</si>
  <si>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</si>
  <si>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</si>
  <si>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</si>
  <si>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</si>
  <si>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</si>
  <si>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</si>
  <si>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</si>
  <si>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</si>
  <si>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</si>
  <si>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</si>
  <si>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</si>
  <si>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</si>
  <si>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</si>
  <si>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</si>
  <si>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</si>
  <si>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</si>
  <si>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</si>
  <si>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</si>
  <si>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</si>
  <si>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</si>
  <si>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</si>
  <si>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</si>
  <si>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</si>
  <si>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</si>
  <si>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</si>
  <si>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</si>
  <si>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</si>
  <si>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</si>
  <si>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</si>
  <si>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</si>
  <si>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</si>
  <si>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</si>
  <si>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</si>
  <si>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</si>
  <si>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</si>
  <si>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</si>
  <si>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</si>
  <si>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</si>
  <si>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</si>
  <si>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</si>
  <si>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</si>
  <si>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</si>
  <si>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</si>
  <si>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</si>
  <si>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</si>
  <si>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</si>
  <si>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</si>
  <si>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</si>
  <si>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</si>
  <si>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</si>
  <si>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</si>
  <si>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</si>
  <si>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</si>
  <si>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</si>
  <si>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</si>
  <si>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</si>
  <si>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</si>
  <si>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</si>
  <si>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</si>
  <si>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</si>
  <si>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</si>
  <si>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</si>
  <si>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</si>
  <si>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</si>
  <si>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</si>
  <si>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</si>
  <si>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</si>
  <si>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</si>
  <si>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</si>
  <si>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</si>
  <si>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</si>
  <si>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</si>
  <si>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</si>
  <si>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</si>
  <si>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</si>
  <si>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</si>
  <si>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</si>
  <si>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</si>
  <si>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</si>
  <si>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</si>
  <si>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</si>
  <si>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</si>
  <si>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</si>
  <si>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</si>
  <si>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</si>
  <si>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</si>
  <si>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</si>
  <si>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</si>
  <si>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</si>
  <si>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</si>
  <si>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</si>
  <si>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</si>
  <si>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</si>
  <si>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</si>
  <si>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</si>
  <si>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</si>
  <si>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</si>
  <si>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</si>
  <si>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</si>
  <si>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</si>
  <si>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</si>
  <si>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</si>
  <si>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</si>
  <si>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</si>
  <si>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</si>
  <si>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</si>
  <si>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</si>
  <si>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</si>
  <si>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</si>
  <si>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</si>
  <si>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</si>
  <si>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</si>
  <si>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</si>
  <si>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</si>
  <si>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</si>
  <si>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</si>
  <si>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</si>
  <si>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</si>
  <si>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</si>
  <si>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</si>
  <si>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</si>
  <si>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</si>
  <si>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</si>
  <si>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</si>
  <si>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</si>
  <si>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</si>
  <si>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</si>
  <si>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</si>
  <si>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</si>
  <si>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</si>
  <si>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</si>
  <si>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</si>
  <si>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</si>
  <si>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</si>
  <si>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</si>
  <si>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</si>
  <si>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</si>
  <si>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</si>
  <si>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</si>
  <si>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</si>
  <si>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</si>
  <si>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</si>
  <si>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</si>
  <si>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</si>
  <si>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</si>
  <si>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</si>
  <si>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</si>
  <si>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</si>
  <si>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</si>
  <si>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</si>
  <si>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</si>
  <si>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</si>
  <si>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</si>
  <si>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</si>
  <si>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</si>
  <si>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</si>
  <si>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</si>
  <si>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</si>
  <si>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</si>
  <si>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</si>
  <si>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</si>
  <si>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</si>
  <si>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</si>
  <si>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</si>
  <si>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</si>
  <si>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</si>
  <si>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</si>
  <si>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</si>
  <si>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</si>
  <si>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</si>
  <si>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</si>
  <si>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</si>
  <si>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</si>
  <si>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</si>
  <si>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</si>
  <si>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</si>
  <si>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</si>
  <si>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</si>
  <si>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</si>
  <si>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</si>
  <si>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</si>
  <si>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</si>
  <si>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</si>
  <si>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</si>
  <si>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</si>
  <si>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</si>
  <si>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</si>
  <si>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</si>
  <si>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</si>
  <si>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</si>
  <si>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</si>
  <si>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</si>
  <si>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</si>
  <si>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</si>
  <si>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</si>
  <si>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</si>
  <si>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</si>
  <si>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</si>
  <si>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</si>
  <si>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</si>
  <si>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</si>
  <si>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</si>
  <si>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</si>
  <si>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</si>
  <si>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</si>
  <si>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</si>
  <si>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</si>
  <si>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</si>
  <si>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</si>
  <si>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</si>
  <si>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</si>
  <si>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</si>
  <si>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</si>
  <si>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</si>
  <si>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</si>
  <si>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</si>
  <si>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</si>
  <si>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</si>
  <si>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</si>
  <si>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</si>
  <si>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</si>
  <si>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</si>
  <si>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</si>
  <si>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</si>
  <si>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</si>
  <si>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</si>
  <si>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</si>
  <si>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</si>
  <si>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</si>
  <si>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</si>
  <si>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</si>
  <si>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</si>
  <si>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</si>
  <si>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</si>
  <si>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</si>
  <si>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</si>
  <si>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</si>
  <si>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</si>
  <si>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</si>
  <si>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</si>
  <si>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</si>
  <si>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</si>
  <si>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</si>
  <si>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</si>
  <si>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</si>
  <si>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</si>
  <si>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</si>
  <si>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</si>
  <si>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</si>
  <si>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</si>
  <si>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</si>
  <si>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</si>
  <si>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</si>
  <si>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</si>
  <si>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</si>
  <si>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</si>
  <si>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</si>
  <si>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</si>
  <si>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</si>
  <si>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</si>
  <si>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</si>
  <si>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</si>
  <si>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</si>
  <si>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</si>
  <si>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</si>
  <si>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</si>
  <si>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</si>
  <si>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</si>
  <si>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</si>
  <si>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</si>
  <si>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</si>
  <si>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</si>
  <si>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</si>
  <si>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</si>
  <si>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</si>
  <si>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</si>
  <si>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</si>
  <si>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</si>
  <si>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</si>
  <si>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</si>
  <si>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</si>
  <si>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</si>
  <si>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</si>
  <si>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</si>
  <si>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</si>
  <si>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</si>
  <si>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</si>
  <si>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</si>
  <si>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</si>
  <si>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</si>
  <si>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</si>
  <si>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</si>
  <si>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</si>
  <si>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</si>
  <si>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</si>
  <si>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</si>
  <si>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</si>
  <si>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</si>
  <si>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</si>
  <si>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</si>
  <si>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</si>
  <si>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</si>
  <si>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</si>
  <si>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</si>
  <si>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</si>
  <si>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</si>
  <si>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</si>
  <si>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</si>
  <si>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</si>
  <si>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</si>
  <si>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</si>
  <si>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</si>
  <si>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</si>
  <si>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</si>
  <si>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</si>
  <si>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</si>
  <si>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</si>
  <si>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</si>
  <si>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</si>
  <si>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</si>
  <si>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</si>
  <si>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</si>
  <si>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</si>
  <si>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</si>
  <si>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</si>
  <si>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</si>
  <si>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</si>
  <si>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</si>
  <si>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</si>
  <si>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</si>
  <si>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</si>
  <si>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</si>
  <si>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</si>
  <si>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</si>
  <si>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</si>
  <si>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</si>
  <si>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</si>
  <si>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</si>
  <si>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</si>
  <si>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</si>
  <si>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</si>
  <si>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</si>
  <si>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</si>
  <si>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</si>
  <si>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</si>
  <si>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</si>
  <si>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</si>
  <si>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</si>
  <si>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</si>
  <si>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</si>
  <si>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</si>
  <si>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</si>
  <si>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</si>
  <si>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</si>
  <si>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</si>
  <si>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</si>
  <si>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</si>
  <si>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</si>
  <si>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</si>
  <si>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</si>
  <si>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</si>
  <si>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</si>
  <si>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</si>
  <si>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</si>
  <si>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</si>
  <si>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</si>
  <si>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</si>
  <si>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</si>
  <si>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</si>
  <si>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</si>
  <si>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</si>
  <si>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</si>
  <si>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</si>
  <si>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</si>
  <si>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</si>
  <si>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</si>
  <si>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</si>
  <si>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</si>
  <si>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</si>
  <si>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</si>
  <si>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</si>
  <si>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</si>
  <si>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</si>
  <si>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</si>
  <si>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</si>
  <si>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</si>
  <si>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</si>
  <si>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</si>
  <si>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</si>
  <si>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</si>
  <si>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</si>
  <si>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</si>
  <si>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</si>
  <si>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</si>
  <si>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</si>
  <si>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</si>
  <si>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</si>
  <si>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</si>
  <si>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</si>
  <si>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</si>
  <si>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</si>
  <si>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</si>
  <si>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</si>
  <si>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</si>
  <si>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</si>
  <si>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</si>
  <si>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</si>
  <si>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CW 2130-R13</t>
  </si>
  <si>
    <t>FORM B: PRICES</t>
  </si>
  <si>
    <t>(SEE B9)</t>
  </si>
  <si>
    <t>UNIT PRICES</t>
  </si>
  <si>
    <t>SPEC.</t>
  </si>
  <si>
    <t>APPROX.</t>
  </si>
  <si>
    <t>REF.</t>
  </si>
  <si>
    <t>QUANTITY</t>
  </si>
  <si>
    <r>
      <t xml:space="preserve">PART 1      </t>
    </r>
    <r>
      <rPr>
        <b/>
        <i/>
        <sz val="16"/>
        <rFont val="Arial"/>
        <family val="2"/>
      </rPr>
      <t>CITY FUNDED WORK</t>
    </r>
  </si>
  <si>
    <t>PAVEMENT REHABILITATION:  CORYDON AVENUE FROM SHAFTESBURY BOULEVARD TO KENASTON BOULEVARD</t>
  </si>
  <si>
    <t xml:space="preserve">CW 3230-R8, E13
</t>
  </si>
  <si>
    <t>200 mm Type 1 Concrete Pavement (Reinforced)</t>
  </si>
  <si>
    <t>CW 3230-R8</t>
  </si>
  <si>
    <t>200 mm Type 1 Concrete Pavement (Type A)</t>
  </si>
  <si>
    <t>200 mm Type 1 Concrete Pavement (Type B)</t>
  </si>
  <si>
    <t>200 mm Type 1 Concrete Pavement (Type D)</t>
  </si>
  <si>
    <t>Type 1 Concrete Median Slab</t>
  </si>
  <si>
    <t>Type 1 Concrete Monolithic Median Slab</t>
  </si>
  <si>
    <t>Type 5 Concrete 100 mm Sidewalk</t>
  </si>
  <si>
    <t>SD-228A, E15</t>
  </si>
  <si>
    <t>Type 1 Concrete Bullnose</t>
  </si>
  <si>
    <t>Type 1 Concrete Monolithic Curb and Sidewalk</t>
  </si>
  <si>
    <t>SD-228B, E14, E15</t>
  </si>
  <si>
    <t>Type 1 Concrete Barrier (150 mm reveal ht, Dowelled)</t>
  </si>
  <si>
    <t>Type 1 Concrete Barrier (150 mm reveal ht, Separate)</t>
  </si>
  <si>
    <t>Type 1 Concrete Modified Barrier (150 mm reveal ht, Dowelled)</t>
  </si>
  <si>
    <t>Type 1 Concrete Curb Ramp (8-12 mm reveal ht, Monolithic)</t>
  </si>
  <si>
    <t>Type 1 Concrete Safety Curb (330 mm reveal ht)</t>
  </si>
  <si>
    <t>Type 1 Concrete Splash Strip (150 mm reveal ht, Monolithic Barrier Curb,  750 mm width)</t>
  </si>
  <si>
    <t>Type 1 Concrete Splash Strip (150 mm reveal ht, Monolithic Modified Barrier Curb,  750 mm width)</t>
  </si>
  <si>
    <t>A.26</t>
  </si>
  <si>
    <t>A.27</t>
  </si>
  <si>
    <t>A.28</t>
  </si>
  <si>
    <t>ROADWORKS - NEW CONSTRUCTION</t>
  </si>
  <si>
    <t>A.29</t>
  </si>
  <si>
    <t>CW 3310-R19, E13</t>
  </si>
  <si>
    <t>Construction of 200 mm Type 1 Concrete Pavement - (Reinforced)</t>
  </si>
  <si>
    <t>A.30</t>
  </si>
  <si>
    <t>A.31</t>
  </si>
  <si>
    <t>CW 3410-R12, E18</t>
  </si>
  <si>
    <t>A.32</t>
  </si>
  <si>
    <t>A.33</t>
  </si>
  <si>
    <t>CW 2130-R13, E17</t>
  </si>
  <si>
    <t>A.34</t>
  </si>
  <si>
    <t>A.35</t>
  </si>
  <si>
    <t>250 mm, PVC</t>
  </si>
  <si>
    <t>In a Trench, Class B Sand Bedding, Class 3 Backfill</t>
  </si>
  <si>
    <t>A.36</t>
  </si>
  <si>
    <t>A.37</t>
  </si>
  <si>
    <t>A.38</t>
  </si>
  <si>
    <t>A.39</t>
  </si>
  <si>
    <t>A.40</t>
  </si>
  <si>
    <t>250 mm PVC Connecting Pipe</t>
  </si>
  <si>
    <t>Connecting to 375 mm Concrete Combined Sewer</t>
  </si>
  <si>
    <t>Connecting to 450 mm Concrete Combined Sewer</t>
  </si>
  <si>
    <t>Connecting to 1050 mm Concrete Combined Sewer</t>
  </si>
  <si>
    <t>A.41</t>
  </si>
  <si>
    <t xml:space="preserve">250 mm PVC </t>
  </si>
  <si>
    <t>A.42</t>
  </si>
  <si>
    <t>A.43</t>
  </si>
  <si>
    <t>A.44</t>
  </si>
  <si>
    <t>A.45</t>
  </si>
  <si>
    <t>Plugging Existing Sewers and Sewer Services Smaller Than 300 Millimetres</t>
  </si>
  <si>
    <t>A.46</t>
  </si>
  <si>
    <t>A.47</t>
  </si>
  <si>
    <t>A.48</t>
  </si>
  <si>
    <t>A.49</t>
  </si>
  <si>
    <t>A.50</t>
  </si>
  <si>
    <t>A.51</t>
  </si>
  <si>
    <t>A.52</t>
  </si>
  <si>
    <t>A.53</t>
  </si>
  <si>
    <t>Subtotal:</t>
  </si>
  <si>
    <r>
      <t xml:space="preserve">PART 2      </t>
    </r>
    <r>
      <rPr>
        <b/>
        <i/>
        <sz val="16"/>
        <rFont val="Arial"/>
        <family val="2"/>
      </rPr>
      <t>TRANSIT IMPROVEMENTS</t>
    </r>
  </si>
  <si>
    <t>TRANSIT IMPROVEMENTS:  CORYDON AVENUE FROM SHAFTESBURY BOULEVARD TO KENASTON BOULEVARD</t>
  </si>
  <si>
    <t>Type 1 Concrete 150 mm Reinforced Sidewalk</t>
  </si>
  <si>
    <t>E13</t>
  </si>
  <si>
    <t>Type 1 Concrete Monolithic Curb and 150 mm Sidewalk (Reinforced)</t>
  </si>
  <si>
    <t>E13, E14</t>
  </si>
  <si>
    <t>PART 3     ACTIVE TRANSPORTATION IMPROVEMENTS</t>
  </si>
  <si>
    <t>ACTIVE TRANSPORTATION IMPROVEMENTS:  CORYDON AVENUE FROM PARK BOULEVARD TO EDGELAND BOULEVARD</t>
  </si>
  <si>
    <t>C.13</t>
  </si>
  <si>
    <t>C.14</t>
  </si>
  <si>
    <t>Main Line Paving - Multi-Use Path</t>
  </si>
  <si>
    <t>C.15</t>
  </si>
  <si>
    <t>C.16</t>
  </si>
  <si>
    <t>C.17</t>
  </si>
  <si>
    <t>C.18</t>
  </si>
  <si>
    <t>C.19</t>
  </si>
  <si>
    <t>C.20</t>
  </si>
  <si>
    <t>C.21</t>
  </si>
  <si>
    <t>C.22</t>
  </si>
  <si>
    <t>ACTIVE TRANSPORTATION IMPROVEMENTS:  CORYDON AVENUE FROM EDGELAND BOULEVARD TO DONCASTER STREET</t>
  </si>
  <si>
    <t>D.5</t>
  </si>
  <si>
    <t>D.6</t>
  </si>
  <si>
    <t>D.7</t>
  </si>
  <si>
    <t>D.8</t>
  </si>
  <si>
    <t>D.9</t>
  </si>
  <si>
    <t>D.10</t>
  </si>
  <si>
    <t>D.11</t>
  </si>
  <si>
    <t>D.12</t>
  </si>
  <si>
    <t>D.13</t>
  </si>
  <si>
    <t>D.14</t>
  </si>
  <si>
    <t>D.15</t>
  </si>
  <si>
    <t>D.16</t>
  </si>
  <si>
    <t>Installation of Bollards</t>
  </si>
  <si>
    <t>E27</t>
  </si>
  <si>
    <t>D.17</t>
  </si>
  <si>
    <t>D.18</t>
  </si>
  <si>
    <t>PART 4     WATER AND WASTE WORK</t>
  </si>
  <si>
    <t>WATER AND WASTE WORK</t>
  </si>
  <si>
    <t>CORYDON AVENUE - MANHOLE REPAIR (MH60006038)</t>
  </si>
  <si>
    <t>Replace Existing Manhole</t>
  </si>
  <si>
    <t>Pre-cast Concrete Base and Risers</t>
  </si>
  <si>
    <t>Manhole Inspection (following replacement)</t>
  </si>
  <si>
    <t>Manhole Inspection</t>
  </si>
  <si>
    <t>CORYDON AVE - MANHOLE REPAIR (MH60006036)</t>
  </si>
  <si>
    <t>Repair Cracks on Riser</t>
  </si>
  <si>
    <t>Grout Cracks and Crevices</t>
  </si>
  <si>
    <t>Manhole Inspection (following repair)</t>
  </si>
  <si>
    <t>CORYDON AVE - MANHOLE REPAIR (MH60006086)</t>
  </si>
  <si>
    <t>CORYDON AVE - MANHOLE REPAIR (MH60005911)</t>
  </si>
  <si>
    <t>Repair Benching</t>
  </si>
  <si>
    <t>Concrete Benching</t>
  </si>
  <si>
    <t>DONCASTER ST - MANHOLE REPAIR (MH60006106)</t>
  </si>
  <si>
    <t>Repair Cracks on Wall</t>
  </si>
  <si>
    <r>
      <t xml:space="preserve">PART 5     </t>
    </r>
    <r>
      <rPr>
        <b/>
        <i/>
        <sz val="16"/>
        <rFont val="Arial"/>
        <family val="2"/>
      </rPr>
      <t xml:space="preserve"> WATERMAIN RENEWALS</t>
    </r>
  </si>
  <si>
    <t>CORYDON AVENUE AND HANDSART BOULEVARD WATERMAIN RENEWALS</t>
  </si>
  <si>
    <t>CORYDON AVENUE</t>
  </si>
  <si>
    <t xml:space="preserve">CW 3230-R8, E23
</t>
  </si>
  <si>
    <t>CW 3235-R9, E23</t>
  </si>
  <si>
    <t>100 mm Type 5 Concrete Sidewalk</t>
  </si>
  <si>
    <t xml:space="preserve">F.3 </t>
  </si>
  <si>
    <t>CW 3240-R10, E23</t>
  </si>
  <si>
    <t>B155rlA1</t>
  </si>
  <si>
    <t>B155rlA2</t>
  </si>
  <si>
    <t>CW 3410-R12, E18, E23</t>
  </si>
  <si>
    <t>Watermain Renewal</t>
  </si>
  <si>
    <t>CW 2110-R11, E20, E21, E22, E23, E24, E25, E26</t>
  </si>
  <si>
    <t>150mm</t>
  </si>
  <si>
    <t>Trenchless Installation, Class B Sand Bedding, Class 1 Backfill</t>
  </si>
  <si>
    <t>Trenchless Installation, Class B Sand Bedding, Class 3 Backfill</t>
  </si>
  <si>
    <t>Trenchless Installation, Class B Sand Bedding, Class 5 Backfill</t>
  </si>
  <si>
    <t>200mm</t>
  </si>
  <si>
    <t>250mm</t>
  </si>
  <si>
    <t>300mm</t>
  </si>
  <si>
    <t xml:space="preserve">
Hydrant Assembly</t>
  </si>
  <si>
    <t>CW 2110-R11</t>
  </si>
  <si>
    <t>SD-006</t>
  </si>
  <si>
    <t>SD-007</t>
  </si>
  <si>
    <t>Watermain Valve</t>
  </si>
  <si>
    <t xml:space="preserve">
Fittings</t>
  </si>
  <si>
    <t>Tees</t>
  </si>
  <si>
    <t>200mm x 200mm x 150 mm</t>
  </si>
  <si>
    <t>200mm x 200mm x 200 mm</t>
  </si>
  <si>
    <t>Crosses</t>
  </si>
  <si>
    <t>200mm x 200mm x 200 mm x 200 mm</t>
  </si>
  <si>
    <t>300mm x 300mm x 200 mm x 200 mm</t>
  </si>
  <si>
    <t>Reducers</t>
  </si>
  <si>
    <t>200mm x 150 mm</t>
  </si>
  <si>
    <t>250mm x 200mm</t>
  </si>
  <si>
    <t>Bends (SD-004)</t>
  </si>
  <si>
    <t>150mm - 45°</t>
  </si>
  <si>
    <r>
      <t>200mm - 45</t>
    </r>
    <r>
      <rPr>
        <sz val="12"/>
        <color indexed="8"/>
        <rFont val="Calibri"/>
        <family val="2"/>
      </rPr>
      <t>°</t>
    </r>
  </si>
  <si>
    <r>
      <t>250mm - 22.5</t>
    </r>
    <r>
      <rPr>
        <sz val="12"/>
        <color indexed="8"/>
        <rFont val="Calibri"/>
        <family val="2"/>
      </rPr>
      <t>°</t>
    </r>
  </si>
  <si>
    <r>
      <t>300mm - 45</t>
    </r>
    <r>
      <rPr>
        <sz val="12"/>
        <color indexed="8"/>
        <rFont val="Calibri"/>
        <family val="2"/>
      </rPr>
      <t>°</t>
    </r>
  </si>
  <si>
    <t>Connecting to Existing Watermains and Large Diameter Water Services</t>
  </si>
  <si>
    <t>In-line Connection - No Plug Existing</t>
  </si>
  <si>
    <t>10.9 Kilogram Sacrificial Zinc Anodes</t>
  </si>
  <si>
    <t>On Metallic Watermains</t>
  </si>
  <si>
    <t xml:space="preserve">
each</t>
  </si>
  <si>
    <t>HANDSART BOULEVARD</t>
  </si>
  <si>
    <t>150 mm Type 2 Concrete Pavement (Type A)</t>
  </si>
  <si>
    <t>150 mm Type 2 Concrete Pavement (Type B)</t>
  </si>
  <si>
    <t>150 mm Type 2 Concrete Pavement (Type D)</t>
  </si>
  <si>
    <t>Type 2 Concrete Barrier (150 mm reveal ht, Dowelled)</t>
  </si>
  <si>
    <t>CW 3410-R12, E18, E24</t>
  </si>
  <si>
    <r>
      <t>150mm - 45</t>
    </r>
    <r>
      <rPr>
        <sz val="12"/>
        <color indexed="8"/>
        <rFont val="Calibri"/>
        <family val="2"/>
      </rPr>
      <t>°</t>
    </r>
  </si>
  <si>
    <t xml:space="preserve">
Water Services</t>
  </si>
  <si>
    <t>19mm</t>
  </si>
  <si>
    <t>25mm</t>
  </si>
  <si>
    <t xml:space="preserve">
Corporation Stops</t>
  </si>
  <si>
    <t xml:space="preserve">
Curb Stops</t>
  </si>
  <si>
    <t>F.21</t>
  </si>
  <si>
    <t xml:space="preserve">
Curb Stop Boxes</t>
  </si>
  <si>
    <t>F.22</t>
  </si>
  <si>
    <t>F.23</t>
  </si>
  <si>
    <t>Connecting Existing Copper Water Services to New Watermains</t>
  </si>
  <si>
    <t>CW 2110-R11, E25</t>
  </si>
  <si>
    <t>F.24</t>
  </si>
  <si>
    <t>On Water Services</t>
  </si>
  <si>
    <t>F.25</t>
  </si>
  <si>
    <t xml:space="preserve">
Continuity Bonding</t>
  </si>
  <si>
    <t>PROVISIONAL ITEMS</t>
  </si>
  <si>
    <t>E26</t>
  </si>
  <si>
    <t>F.26</t>
  </si>
  <si>
    <t>CW 3240-R10, E24</t>
  </si>
  <si>
    <t>F.27</t>
  </si>
  <si>
    <t>Bends (SD-005)</t>
  </si>
  <si>
    <t>F.28</t>
  </si>
  <si>
    <t>38mm</t>
  </si>
  <si>
    <t>50mm</t>
  </si>
  <si>
    <t>F.29</t>
  </si>
  <si>
    <t>F.30</t>
  </si>
  <si>
    <t>F.31</t>
  </si>
  <si>
    <t>F.32</t>
  </si>
  <si>
    <t>CW 2110-R11, E28</t>
  </si>
  <si>
    <t>In a Trench (SD-018)</t>
  </si>
  <si>
    <t>100mm thick</t>
  </si>
  <si>
    <t>F.33</t>
  </si>
  <si>
    <t>F.34</t>
  </si>
  <si>
    <t xml:space="preserve">
Maintaining Curb Stop Excavations</t>
  </si>
  <si>
    <t>each /
day</t>
  </si>
  <si>
    <t>F.35</t>
  </si>
  <si>
    <t>Regrading of Existing Sewer Service - Up to 1.5 metres Long</t>
  </si>
  <si>
    <t>F.36</t>
  </si>
  <si>
    <t xml:space="preserve">
Granular Backfill Material</t>
  </si>
  <si>
    <t>CW 2030-R7</t>
  </si>
  <si>
    <r>
      <t>m</t>
    </r>
    <r>
      <rPr>
        <vertAlign val="superscript"/>
        <sz val="12"/>
        <rFont val="Arial"/>
        <family val="2"/>
      </rPr>
      <t>3</t>
    </r>
  </si>
  <si>
    <t>F.37</t>
  </si>
  <si>
    <t xml:space="preserve">
Cement Stabilized Fill</t>
  </si>
  <si>
    <t>F.38</t>
  </si>
  <si>
    <t>Adjustment of Precast Sidewalk Blocks</t>
  </si>
  <si>
    <t>F.39</t>
  </si>
  <si>
    <t xml:space="preserve">
Sodding </t>
  </si>
  <si>
    <t>F.40</t>
  </si>
  <si>
    <t>Cash Allowance</t>
  </si>
  <si>
    <t>Change in Contract Conditions</t>
  </si>
  <si>
    <t>E3</t>
  </si>
  <si>
    <t>L.S</t>
  </si>
  <si>
    <t>MOBILIZATION /DEMOBILIZATION</t>
  </si>
  <si>
    <t>Mobilization/Demobilization</t>
  </si>
  <si>
    <t>E2</t>
  </si>
  <si>
    <t>L. sum</t>
  </si>
  <si>
    <t>SUMMARY</t>
  </si>
  <si>
    <t xml:space="preserve"> (total price) PART 1</t>
  </si>
  <si>
    <t xml:space="preserve"> (total price) PART 2</t>
  </si>
  <si>
    <t xml:space="preserve"> (total price) PART 3</t>
  </si>
  <si>
    <t xml:space="preserve"> (total price) PART 4</t>
  </si>
  <si>
    <t xml:space="preserve"> (total price) PART 5</t>
  </si>
  <si>
    <t>Total:</t>
  </si>
  <si>
    <t xml:space="preserve">TOTAL BID PRICE (GST extra)                                                                              (in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</si>
</sst>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3" formatCode="_(* #,##0.00_);_(* \(#,##0.00\);_(* &quot;-&quot;??_);_(@_)"/>
    <numFmt numFmtId="164" formatCode="&quot;&quot;;&quot;&quot;;&quot;&quot;;&quot;&quot;"/>
    <numFmt numFmtId="165" formatCode="0;0;&quot;&quot;;@"/>
    <numFmt numFmtId="166" formatCode="#\ ###\ ##0.00;;0;[Red]@"/>
    <numFmt numFmtId="167" formatCode="#\ ###\ ##0.00;;0;@"/>
    <numFmt numFmtId="168" formatCode="0;\-0;0;@"/>
    <numFmt numFmtId="169" formatCode="#\ ###\ ##0.00;;&quot;(in figures)                                 &quot;;@"/>
    <numFmt numFmtId="170" formatCode="#\ ###\ ##0.00;;;@"/>
    <numFmt numFmtId="171" formatCode="#\ ###\ ##0.?;[Red]0;[Red]0;[Red]@"/>
    <numFmt numFmtId="172" formatCode="#\ ###\ ##0.00;;;"/>
    <numFmt numFmtId="173" formatCode="[Red]&quot;Z&quot;;[Red]&quot;Z&quot;;[Red]&quot;Z&quot;;@"/>
    <numFmt numFmtId="174" formatCode="0;0;[Red]&quot;###&quot;;@"/>
    <numFmt numFmtId="175" formatCode="&quot;Subtotal: &quot;#\ ###\ ##0.00;;&quot;Subtotal: Nil&quot;;@"/>
    <numFmt numFmtId="176" formatCode="&quot;$&quot;#,##0.00"/>
    <numFmt numFmtId="177" formatCode="0.0"/>
    <numFmt numFmtId="178" formatCode="0.000"/>
    <numFmt numFmtId="179" formatCode="#,##0.0"/>
    <numFmt numFmtId="180" formatCode="0."/>
  </numFmts>
  <fonts count="75"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sz val="12"/>
      <name val="Arial"/>
      <family val="2"/>
    </font>
    <font>
      <b/>
      <sz val="6"/>
      <color indexed="8"/>
      <name val="Arial"/>
      <family val="2"/>
    </font>
    <font>
      <sz val="6"/>
      <color indexed="8"/>
      <name val="Arial"/>
      <family val="2"/>
    </font>
    <font>
      <b/>
      <i/>
      <sz val="16"/>
      <name val="Arial"/>
      <family val="2"/>
    </font>
    <font>
      <b/>
      <sz val="12"/>
      <color indexed="8"/>
      <name val="Arial"/>
      <family val="2"/>
    </font>
    <font>
      <b/>
      <i/>
      <u/>
      <sz val="12"/>
      <color indexed="8"/>
      <name val="Arial"/>
      <family val="2"/>
    </font>
    <font>
      <sz val="12"/>
      <color theme="1"/>
      <name val="Arial"/>
      <family val="2"/>
    </font>
    <font>
      <sz val="11"/>
      <name val="Arial"/>
      <family val="2"/>
    </font>
    <font>
      <sz val="12"/>
      <color indexed="8"/>
      <name val="Calibri"/>
      <family val="2"/>
    </font>
    <font>
      <vertAlign val="superscript"/>
      <sz val="12"/>
      <name val="Arial"/>
      <family val="2"/>
    </font>
    <font>
      <b/>
      <u/>
      <sz val="12"/>
      <color indexed="8"/>
      <name val="Arial"/>
      <family val="2"/>
    </font>
    <font>
      <b/>
      <sz val="16"/>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8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64"/>
      </left>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8"/>
      </left>
      <right/>
      <top style="double">
        <color indexed="8"/>
      </top>
      <bottom style="hair">
        <color theme="0" tint="-0.24994659260841701"/>
      </bottom>
      <diagonal/>
    </border>
    <border>
      <left/>
      <right/>
      <top style="double">
        <color indexed="8"/>
      </top>
      <bottom style="hair">
        <color theme="0" tint="-0.24994659260841701"/>
      </bottom>
      <diagonal/>
    </border>
    <border>
      <left/>
      <right style="thin">
        <color indexed="8"/>
      </right>
      <top style="double">
        <color indexed="8"/>
      </top>
      <bottom style="hair">
        <color theme="0" tint="-0.24994659260841701"/>
      </bottom>
      <diagonal/>
    </border>
    <border>
      <left style="thin">
        <color indexed="8"/>
      </left>
      <right style="thin">
        <color indexed="8"/>
      </right>
      <top style="double">
        <color indexed="8"/>
      </top>
      <bottom style="hair">
        <color theme="0" tint="-0.24994659260841701"/>
      </bottom>
      <diagonal/>
    </border>
    <border>
      <left style="thin">
        <color indexed="8"/>
      </left>
      <right style="thin">
        <color indexed="8"/>
      </right>
      <top style="hair">
        <color theme="0" tint="-0.24994659260841701"/>
      </top>
      <bottom style="hair">
        <color theme="0" tint="-0.24994659260841701"/>
      </bottom>
      <diagonal/>
    </border>
    <border>
      <left style="thin">
        <color indexed="8"/>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8"/>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style="thin">
        <color indexed="8"/>
      </left>
      <right style="thin">
        <color indexed="8"/>
      </right>
      <top style="hair">
        <color theme="0" tint="-0.24994659260841701"/>
      </top>
      <bottom style="thin">
        <color indexed="8"/>
      </bottom>
      <diagonal/>
    </border>
    <border>
      <left style="thin">
        <color indexed="8"/>
      </left>
      <right/>
      <top style="hair">
        <color theme="0" tint="-0.24994659260841701"/>
      </top>
      <bottom style="thin">
        <color indexed="8"/>
      </bottom>
      <diagonal/>
    </border>
    <border>
      <left style="thin">
        <color indexed="8"/>
      </left>
      <right style="thin">
        <color indexed="64"/>
      </right>
      <top style="hair">
        <color theme="0" tint="-0.24994659260841701"/>
      </top>
      <bottom style="hair">
        <color theme="0" tint="-0.24994659260841701"/>
      </bottom>
      <diagonal/>
    </border>
    <border>
      <left style="thin">
        <color indexed="64"/>
      </left>
      <right style="thin">
        <color theme="1"/>
      </right>
      <top style="hair">
        <color theme="0" tint="-0.24994659260841701"/>
      </top>
      <bottom style="hair">
        <color theme="0" tint="-0.24994659260841701"/>
      </bottom>
      <diagonal/>
    </border>
    <border>
      <left style="thin">
        <color theme="1"/>
      </left>
      <right style="thin">
        <color theme="1"/>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top style="hair">
        <color theme="0" tint="-0.24994659260841701"/>
      </top>
      <bottom style="thin">
        <color indexed="8"/>
      </bottom>
      <diagonal/>
    </border>
    <border>
      <left style="thin">
        <color theme="1"/>
      </left>
      <right style="thin">
        <color theme="1"/>
      </right>
      <top style="hair">
        <color theme="0" tint="-0.24994659260841701"/>
      </top>
      <bottom style="thin">
        <color indexed="8"/>
      </bottom>
      <diagonal/>
    </border>
    <border>
      <left/>
      <right style="thin">
        <color indexed="8"/>
      </right>
      <top style="hair">
        <color theme="0" tint="-0.24994659260841701"/>
      </top>
      <bottom style="thin">
        <color indexed="8"/>
      </bottom>
      <diagonal/>
    </border>
    <border>
      <left style="thin">
        <color indexed="64"/>
      </left>
      <right style="thin">
        <color indexed="8"/>
      </right>
      <top style="double">
        <color indexed="8"/>
      </top>
      <bottom style="hair">
        <color theme="0" tint="-0.24994659260841701"/>
      </bottom>
      <diagonal/>
    </border>
    <border>
      <left style="thin">
        <color indexed="8"/>
      </left>
      <right style="thin">
        <color indexed="64"/>
      </right>
      <top style="double">
        <color indexed="8"/>
      </top>
      <bottom style="hair">
        <color theme="0" tint="-0.24994659260841701"/>
      </bottom>
      <diagonal/>
    </border>
    <border>
      <left style="thin">
        <color indexed="64"/>
      </left>
      <right style="thin">
        <color indexed="64"/>
      </right>
      <top style="hair">
        <color theme="0" tint="-0.24994659260841701"/>
      </top>
      <bottom style="thin">
        <color indexed="8"/>
      </bottom>
      <diagonal/>
    </border>
  </borders>
  <cellStyleXfs count="8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4"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5" fontId="8" fillId="0" borderId="4" applyFill="0">
      <alignment horizontal="centerContinuous" wrapText="1"/>
    </xf>
    <xf numFmtId="165" fontId="4" fillId="0" borderId="1" applyFill="0">
      <alignment horizontal="center" vertical="top" wrapText="1"/>
    </xf>
    <xf numFmtId="0" fontId="4" fillId="0" borderId="1" applyFill="0">
      <alignment horizontal="center" wrapText="1"/>
    </xf>
    <xf numFmtId="171" fontId="4" fillId="0" borderId="1" applyFill="0"/>
    <xf numFmtId="166" fontId="4" fillId="0" borderId="1" applyFill="0">
      <alignment horizontal="right"/>
      <protection locked="0"/>
    </xf>
    <xf numFmtId="167" fontId="4" fillId="0" borderId="1" applyFill="0">
      <alignment horizontal="right"/>
      <protection locked="0"/>
    </xf>
    <xf numFmtId="167" fontId="4" fillId="0" borderId="1" applyFill="0"/>
    <xf numFmtId="167"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3"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0" fontId="13" fillId="0" borderId="0" applyFill="0">
      <alignment horizontal="centerContinuous" vertical="center"/>
    </xf>
    <xf numFmtId="172" fontId="13" fillId="0" borderId="0" applyFill="0">
      <alignment horizontal="centerContinuous" vertical="center"/>
    </xf>
    <xf numFmtId="0" fontId="4" fillId="0" borderId="3">
      <alignment horizontal="centerContinuous" wrapText="1"/>
    </xf>
    <xf numFmtId="168" fontId="11" fillId="0" borderId="0" applyFill="0">
      <alignment horizontal="left"/>
    </xf>
    <xf numFmtId="169"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43" fontId="14" fillId="0" borderId="0" applyFont="0" applyFill="0" applyBorder="0" applyAlignment="0" applyProtection="0"/>
    <xf numFmtId="0" fontId="60" fillId="0" borderId="0"/>
    <xf numFmtId="0" fontId="14" fillId="23" borderId="0"/>
    <xf numFmtId="0" fontId="63" fillId="23" borderId="0"/>
    <xf numFmtId="0" fontId="14" fillId="23" borderId="0"/>
  </cellStyleXfs>
  <cellXfs count="446">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6" fontId="14" fillId="26" borderId="0" xfId="0" applyNumberFormat="1" applyFont="1" applyFill="1" applyAlignment="1">
      <alignment vertical="center"/>
    </xf>
    <xf numFmtId="165"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5"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6" fontId="14" fillId="0" borderId="1" xfId="0" applyNumberFormat="1" applyFont="1" applyBorder="1" applyAlignment="1">
      <alignment vertical="top"/>
    </xf>
    <xf numFmtId="174"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4" fontId="15" fillId="0" borderId="16" xfId="0" applyNumberFormat="1" applyFont="1" applyBorder="1" applyAlignment="1">
      <alignment horizontal="center" vertical="center" wrapText="1"/>
    </xf>
    <xf numFmtId="165" fontId="15" fillId="0" borderId="16" xfId="0" applyNumberFormat="1" applyFont="1" applyBorder="1" applyAlignment="1">
      <alignment vertical="center" wrapText="1"/>
    </xf>
    <xf numFmtId="165" fontId="14" fillId="0" borderId="16" xfId="0" applyNumberFormat="1" applyFont="1" applyBorder="1" applyAlignment="1">
      <alignment horizontal="centerContinuous"/>
    </xf>
    <xf numFmtId="167" fontId="14" fillId="0" borderId="16" xfId="0" applyNumberFormat="1" applyFont="1" applyBorder="1" applyAlignment="1">
      <alignment horizontal="centerContinuous"/>
    </xf>
    <xf numFmtId="0" fontId="16" fillId="0" borderId="1" xfId="0" applyFont="1" applyBorder="1" applyAlignment="1">
      <alignment vertical="top" wrapText="1"/>
    </xf>
    <xf numFmtId="165" fontId="14" fillId="0" borderId="2" xfId="0" applyNumberFormat="1" applyFont="1" applyBorder="1" applyAlignment="1">
      <alignment horizontal="left" vertical="top" wrapText="1"/>
    </xf>
    <xf numFmtId="165"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5"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5" fontId="14" fillId="27" borderId="18" xfId="0" applyNumberFormat="1" applyFont="1" applyFill="1" applyBorder="1" applyAlignment="1">
      <alignment horizontal="center" vertical="top"/>
    </xf>
    <xf numFmtId="174" fontId="14" fillId="0" borderId="18" xfId="0" applyNumberFormat="1" applyFont="1" applyBorder="1" applyAlignment="1">
      <alignment horizontal="left" vertical="top" wrapText="1"/>
    </xf>
    <xf numFmtId="165" fontId="14" fillId="0" borderId="18" xfId="0" applyNumberFormat="1" applyFont="1" applyBorder="1" applyAlignment="1">
      <alignment horizontal="left" vertical="top" wrapText="1"/>
    </xf>
    <xf numFmtId="165" fontId="14" fillId="0" borderId="18" xfId="0" applyNumberFormat="1" applyFont="1" applyBorder="1" applyAlignment="1">
      <alignment horizontal="center" vertical="top" wrapText="1"/>
    </xf>
    <xf numFmtId="165" fontId="14" fillId="0" borderId="18" xfId="0" applyNumberFormat="1" applyFont="1" applyBorder="1" applyAlignment="1">
      <alignment horizontal="center" vertical="top"/>
    </xf>
    <xf numFmtId="178" fontId="14" fillId="0" borderId="18" xfId="0" applyNumberFormat="1" applyFont="1" applyBorder="1" applyAlignment="1">
      <alignment horizontal="right" vertical="top"/>
    </xf>
    <xf numFmtId="176"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4" fontId="14" fillId="0" borderId="18" xfId="0" applyNumberFormat="1" applyFont="1" applyBorder="1" applyAlignment="1">
      <alignment horizontal="center" vertical="top" wrapText="1"/>
    </xf>
    <xf numFmtId="176"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5" fontId="15" fillId="27" borderId="18" xfId="0" applyNumberFormat="1" applyFont="1" applyFill="1" applyBorder="1" applyAlignment="1">
      <alignment horizontal="center"/>
    </xf>
    <xf numFmtId="165" fontId="15" fillId="0" borderId="18" xfId="0" applyNumberFormat="1" applyFont="1" applyBorder="1" applyAlignment="1">
      <alignment vertical="center" wrapText="1"/>
    </xf>
    <xf numFmtId="165" fontId="14" fillId="0" borderId="18" xfId="0" applyNumberFormat="1" applyFont="1" applyBorder="1" applyAlignment="1">
      <alignment horizontal="centerContinuous" wrapText="1"/>
    </xf>
    <xf numFmtId="167" fontId="14" fillId="0" borderId="18" xfId="0" applyNumberFormat="1" applyFont="1" applyBorder="1" applyAlignment="1">
      <alignment horizontal="centerContinuous"/>
    </xf>
    <xf numFmtId="17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left" vertical="top" wrapText="1"/>
    </xf>
    <xf numFmtId="174" fontId="14" fillId="27" borderId="18" xfId="0" applyNumberFormat="1" applyFont="1" applyFill="1" applyBorder="1" applyAlignment="1">
      <alignment horizontal="right" vertical="top" wrapText="1"/>
    </xf>
    <xf numFmtId="174" fontId="14" fillId="0" borderId="18" xfId="0" applyNumberFormat="1" applyFont="1" applyBorder="1" applyAlignment="1">
      <alignment horizontal="left" vertical="top"/>
    </xf>
    <xf numFmtId="0" fontId="14" fillId="0" borderId="18" xfId="0" applyFont="1" applyBorder="1" applyAlignment="1">
      <alignment vertical="top" wrapText="1"/>
    </xf>
    <xf numFmtId="179" fontId="14" fillId="27" borderId="18" xfId="0" applyNumberFormat="1" applyFont="1" applyFill="1" applyBorder="1" applyAlignment="1">
      <alignment horizontal="center" vertical="top"/>
    </xf>
    <xf numFmtId="179" fontId="14" fillId="27" borderId="18" xfId="0" applyNumberFormat="1" applyFont="1" applyFill="1" applyBorder="1" applyAlignment="1">
      <alignment horizontal="center" vertical="top" wrapText="1"/>
    </xf>
    <xf numFmtId="179"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4"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4" fontId="14" fillId="27" borderId="18" xfId="0" applyNumberFormat="1" applyFont="1" applyFill="1" applyBorder="1" applyAlignment="1">
      <alignment horizontal="left" vertical="top" wrapText="1"/>
    </xf>
    <xf numFmtId="176" fontId="14" fillId="0" borderId="18" xfId="0" applyNumberFormat="1" applyFont="1" applyBorder="1" applyAlignment="1">
      <alignment vertical="top" wrapText="1"/>
    </xf>
    <xf numFmtId="0" fontId="16" fillId="0" borderId="18" xfId="0" applyFont="1" applyBorder="1"/>
    <xf numFmtId="177" fontId="14" fillId="0" borderId="18" xfId="0" applyNumberFormat="1" applyFont="1" applyBorder="1" applyAlignment="1">
      <alignment horizontal="right" vertical="top" wrapText="1"/>
    </xf>
    <xf numFmtId="165" fontId="14" fillId="0" borderId="18" xfId="53" applyNumberFormat="1" applyFont="1" applyBorder="1" applyAlignment="1">
      <alignment horizontal="left" vertical="top" wrapText="1"/>
    </xf>
    <xf numFmtId="165"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5"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4"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6" fontId="58" fillId="0" borderId="18" xfId="53" applyNumberFormat="1" applyFont="1" applyBorder="1" applyAlignment="1">
      <alignment vertical="top"/>
    </xf>
    <xf numFmtId="165" fontId="14" fillId="0" borderId="18" xfId="0" applyNumberFormat="1" applyFont="1" applyBorder="1" applyAlignment="1">
      <alignment vertical="top" wrapText="1"/>
    </xf>
    <xf numFmtId="165" fontId="16" fillId="0" borderId="18" xfId="0" applyNumberFormat="1" applyFont="1" applyBorder="1" applyAlignment="1">
      <alignment horizontal="left" vertical="top" wrapText="1"/>
    </xf>
    <xf numFmtId="165" fontId="14" fillId="27" borderId="18" xfId="0" applyNumberFormat="1" applyFont="1" applyFill="1" applyBorder="1" applyAlignment="1">
      <alignment vertical="top" wrapText="1"/>
    </xf>
    <xf numFmtId="174"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6" fontId="14" fillId="0" borderId="18" xfId="53" applyNumberFormat="1" applyFont="1" applyBorder="1" applyAlignment="1">
      <alignment vertical="top"/>
    </xf>
    <xf numFmtId="0" fontId="59" fillId="0" borderId="18" xfId="0" applyFont="1" applyBorder="1" applyAlignment="1">
      <alignment vertical="top" wrapText="1"/>
    </xf>
    <xf numFmtId="175" fontId="15" fillId="27" borderId="20" xfId="0" applyNumberFormat="1" applyFont="1" applyFill="1" applyBorder="1" applyAlignment="1">
      <alignment horizontal="center"/>
    </xf>
    <xf numFmtId="174" fontId="15" fillId="0" borderId="20" xfId="0" applyNumberFormat="1" applyFont="1" applyBorder="1" applyAlignment="1">
      <alignment horizontal="center" vertical="center" wrapText="1"/>
    </xf>
    <xf numFmtId="165" fontId="15" fillId="0" borderId="20" xfId="0" applyNumberFormat="1" applyFont="1" applyBorder="1" applyAlignment="1">
      <alignment vertical="center" wrapText="1"/>
    </xf>
    <xf numFmtId="165" fontId="14" fillId="0" borderId="20" xfId="0" applyNumberFormat="1" applyFont="1" applyBorder="1" applyAlignment="1">
      <alignment horizontal="centerContinuous" wrapText="1"/>
    </xf>
    <xf numFmtId="167"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4" fontId="14" fillId="0" borderId="19" xfId="0" applyNumberFormat="1" applyFont="1" applyBorder="1" applyAlignment="1">
      <alignment horizontal="left" vertical="top" wrapText="1"/>
    </xf>
    <xf numFmtId="165" fontId="14" fillId="0" borderId="19" xfId="0" applyNumberFormat="1" applyFont="1" applyBorder="1" applyAlignment="1">
      <alignment horizontal="left" vertical="top" wrapText="1"/>
    </xf>
    <xf numFmtId="165"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6"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4" fontId="15" fillId="0" borderId="16" xfId="0" applyNumberFormat="1" applyFont="1" applyBorder="1" applyAlignment="1">
      <alignment horizontal="left" vertical="center" wrapText="1"/>
    </xf>
    <xf numFmtId="165"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4"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6"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4" fontId="14" fillId="0" borderId="21" xfId="0" applyNumberFormat="1" applyFont="1" applyBorder="1" applyAlignment="1">
      <alignment horizontal="left" vertical="top" wrapText="1"/>
    </xf>
    <xf numFmtId="165" fontId="14" fillId="0" borderId="21" xfId="0" applyNumberFormat="1" applyFont="1" applyBorder="1" applyAlignment="1">
      <alignment horizontal="left" vertical="top" wrapText="1"/>
    </xf>
    <xf numFmtId="165"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6" fontId="14" fillId="0" borderId="21" xfId="0" applyNumberFormat="1" applyFont="1" applyBorder="1" applyAlignment="1">
      <alignment vertical="top"/>
    </xf>
    <xf numFmtId="176" fontId="14" fillId="0" borderId="0" xfId="0" applyNumberFormat="1" applyFont="1" applyAlignment="1">
      <alignment vertical="top"/>
    </xf>
    <xf numFmtId="0" fontId="14" fillId="0" borderId="16" xfId="0" applyFont="1" applyBorder="1" applyAlignment="1">
      <alignment vertical="center"/>
    </xf>
    <xf numFmtId="176"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6" fontId="58" fillId="0" borderId="18" xfId="53" applyNumberFormat="1" applyFont="1" applyBorder="1" applyAlignment="1" applyProtection="1">
      <alignment vertical="top"/>
      <protection locked="0"/>
    </xf>
    <xf numFmtId="176"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7" fontId="64" fillId="0" borderId="0" xfId="82" applyNumberFormat="1" applyFont="1" applyFill="1" applyAlignment="1">
      <alignment horizontal="centerContinuous" vertical="center"/>
    </xf>
    <xf numFmtId="1" fontId="15" fillId="0" borderId="0" xfId="82" applyNumberFormat="1" applyFont="1" applyFill="1" applyAlignment="1">
      <alignment horizontal="centerContinuous" vertical="top"/>
    </xf>
    <xf numFmtId="0" fontId="15" fillId="0" borderId="0" xfId="82" applyFont="1" applyFill="1" applyAlignment="1">
      <alignment horizontal="centerContinuous" vertical="center"/>
    </xf>
    <xf numFmtId="0" fontId="63" fillId="0" borderId="0" xfId="82" applyFill="1"/>
    <xf numFmtId="7" fontId="65" fillId="0" borderId="0" xfId="82" applyNumberFormat="1" applyFont="1" applyFill="1" applyAlignment="1">
      <alignment horizontal="centerContinuous" vertical="center"/>
    </xf>
    <xf numFmtId="1" fontId="63" fillId="0" borderId="0" xfId="82" applyNumberFormat="1" applyFill="1" applyAlignment="1">
      <alignment horizontal="centerContinuous" vertical="top"/>
    </xf>
    <xf numFmtId="0" fontId="63" fillId="0" borderId="0" xfId="82" applyFill="1" applyAlignment="1">
      <alignment horizontal="centerContinuous" vertical="center"/>
    </xf>
    <xf numFmtId="7" fontId="63" fillId="0" borderId="0" xfId="82" applyNumberFormat="1" applyFill="1" applyAlignment="1">
      <alignment horizontal="right"/>
    </xf>
    <xf numFmtId="0" fontId="63" fillId="0" borderId="0" xfId="82" applyFill="1" applyAlignment="1">
      <alignment vertical="top"/>
    </xf>
    <xf numFmtId="7" fontId="63" fillId="0" borderId="0" xfId="82" applyNumberFormat="1" applyFill="1" applyAlignment="1">
      <alignment vertical="center"/>
    </xf>
    <xf numFmtId="2" fontId="63" fillId="0" borderId="0" xfId="82" applyNumberFormat="1" applyFill="1"/>
    <xf numFmtId="7" fontId="63" fillId="0" borderId="25" xfId="82" applyNumberFormat="1" applyFill="1" applyBorder="1" applyAlignment="1">
      <alignment horizontal="center"/>
    </xf>
    <xf numFmtId="0" fontId="63" fillId="0" borderId="25" xfId="82" applyFill="1" applyBorder="1" applyAlignment="1">
      <alignment horizontal="center" vertical="top"/>
    </xf>
    <xf numFmtId="0" fontId="63" fillId="0" borderId="26" xfId="82" applyFill="1" applyBorder="1" applyAlignment="1">
      <alignment horizontal="center"/>
    </xf>
    <xf numFmtId="0" fontId="63" fillId="0" borderId="25" xfId="82" applyFill="1" applyBorder="1" applyAlignment="1">
      <alignment horizontal="center"/>
    </xf>
    <xf numFmtId="0" fontId="63" fillId="0" borderId="27" xfId="82" applyFill="1" applyBorder="1" applyAlignment="1">
      <alignment horizontal="center"/>
    </xf>
    <xf numFmtId="7" fontId="63" fillId="0" borderId="27" xfId="82" applyNumberFormat="1" applyFill="1" applyBorder="1" applyAlignment="1">
      <alignment horizontal="right"/>
    </xf>
    <xf numFmtId="7" fontId="63" fillId="0" borderId="28" xfId="82" applyNumberFormat="1" applyFill="1" applyBorder="1" applyAlignment="1">
      <alignment horizontal="right"/>
    </xf>
    <xf numFmtId="0" fontId="63" fillId="0" borderId="29" xfId="82" applyFill="1" applyBorder="1" applyAlignment="1">
      <alignment vertical="top"/>
    </xf>
    <xf numFmtId="0" fontId="63" fillId="0" borderId="30" xfId="82" applyFill="1" applyBorder="1"/>
    <xf numFmtId="0" fontId="63" fillId="0" borderId="29" xfId="82" applyFill="1" applyBorder="1" applyAlignment="1">
      <alignment horizontal="center"/>
    </xf>
    <xf numFmtId="0" fontId="63" fillId="0" borderId="31" xfId="82" applyFill="1" applyBorder="1"/>
    <xf numFmtId="0" fontId="63" fillId="0" borderId="31" xfId="82" applyFill="1" applyBorder="1" applyAlignment="1">
      <alignment horizontal="center"/>
    </xf>
    <xf numFmtId="7" fontId="63" fillId="0" borderId="31" xfId="82" applyNumberFormat="1" applyFill="1" applyBorder="1" applyAlignment="1">
      <alignment horizontal="right"/>
    </xf>
    <xf numFmtId="0" fontId="63" fillId="0" borderId="29" xfId="82" applyFill="1" applyBorder="1" applyAlignment="1">
      <alignment horizontal="right"/>
    </xf>
    <xf numFmtId="7" fontId="63" fillId="0" borderId="32" xfId="82" applyNumberFormat="1" applyFill="1" applyBorder="1" applyAlignment="1">
      <alignment horizontal="right"/>
    </xf>
    <xf numFmtId="7" fontId="63" fillId="0" borderId="32" xfId="82" applyNumberFormat="1" applyFill="1" applyBorder="1" applyAlignment="1">
      <alignment horizontal="right" vertical="center"/>
    </xf>
    <xf numFmtId="0" fontId="63" fillId="0" borderId="0" xfId="82" applyFill="1" applyAlignment="1">
      <alignment vertical="center"/>
    </xf>
    <xf numFmtId="175" fontId="14" fillId="0" borderId="18" xfId="82" applyNumberFormat="1" applyFont="1" applyFill="1" applyBorder="1" applyAlignment="1">
      <alignment horizontal="center" vertical="top"/>
    </xf>
    <xf numFmtId="175" fontId="14" fillId="0" borderId="1" xfId="82" applyNumberFormat="1" applyFont="1" applyFill="1" applyBorder="1" applyAlignment="1">
      <alignment horizontal="center" vertical="top"/>
    </xf>
    <xf numFmtId="4" fontId="14" fillId="0" borderId="1" xfId="82" applyNumberFormat="1" applyFont="1" applyFill="1" applyBorder="1" applyAlignment="1">
      <alignment horizontal="center" vertical="top" wrapText="1"/>
    </xf>
    <xf numFmtId="175" fontId="14" fillId="27" borderId="33" xfId="82" applyNumberFormat="1" applyFont="1" applyFill="1" applyBorder="1" applyAlignment="1">
      <alignment horizontal="center" vertical="top"/>
    </xf>
    <xf numFmtId="0" fontId="50" fillId="27" borderId="0" xfId="82" applyFont="1" applyFill="1"/>
    <xf numFmtId="4" fontId="14" fillId="0" borderId="1" xfId="82" applyNumberFormat="1" applyFont="1" applyFill="1" applyBorder="1" applyAlignment="1">
      <alignment horizontal="center" vertical="top"/>
    </xf>
    <xf numFmtId="4" fontId="14" fillId="27" borderId="18" xfId="82" applyNumberFormat="1" applyFont="1" applyFill="1" applyBorder="1" applyAlignment="1">
      <alignment horizontal="center" vertical="top"/>
    </xf>
    <xf numFmtId="4" fontId="14" fillId="0" borderId="0" xfId="82" applyNumberFormat="1" applyFont="1" applyFill="1" applyAlignment="1">
      <alignment horizontal="center" vertical="top"/>
    </xf>
    <xf numFmtId="4" fontId="14" fillId="27" borderId="18" xfId="82" applyNumberFormat="1" applyFont="1" applyFill="1" applyBorder="1" applyAlignment="1">
      <alignment horizontal="center" vertical="top" wrapText="1"/>
    </xf>
    <xf numFmtId="0" fontId="50" fillId="27" borderId="0" xfId="82" applyFont="1" applyFill="1" applyAlignment="1">
      <alignment vertical="top"/>
    </xf>
    <xf numFmtId="4" fontId="14" fillId="0" borderId="1" xfId="53" applyNumberFormat="1" applyFont="1" applyBorder="1" applyAlignment="1">
      <alignment horizontal="center" vertical="top" wrapText="1"/>
    </xf>
    <xf numFmtId="4" fontId="14" fillId="0" borderId="0" xfId="82" applyNumberFormat="1" applyFont="1" applyFill="1" applyAlignment="1">
      <alignment horizontal="center" vertical="top" wrapText="1"/>
    </xf>
    <xf numFmtId="7" fontId="63" fillId="0" borderId="34" xfId="82" applyNumberFormat="1" applyFill="1" applyBorder="1" applyAlignment="1">
      <alignment horizontal="right"/>
    </xf>
    <xf numFmtId="0" fontId="67" fillId="0" borderId="34" xfId="82" applyFont="1" applyFill="1" applyBorder="1" applyAlignment="1">
      <alignment horizontal="center" vertical="center"/>
    </xf>
    <xf numFmtId="1" fontId="63" fillId="0" borderId="32" xfId="82" applyNumberFormat="1" applyFill="1" applyBorder="1" applyAlignment="1">
      <alignment horizontal="right" vertical="center"/>
    </xf>
    <xf numFmtId="4" fontId="14" fillId="28" borderId="18" xfId="82" applyNumberFormat="1" applyFont="1" applyFill="1" applyBorder="1" applyAlignment="1">
      <alignment horizontal="center" vertical="top"/>
    </xf>
    <xf numFmtId="7" fontId="63" fillId="0" borderId="41" xfId="82" applyNumberFormat="1" applyFill="1" applyBorder="1" applyAlignment="1">
      <alignment horizontal="right"/>
    </xf>
    <xf numFmtId="0" fontId="63" fillId="0" borderId="32" xfId="82" applyFill="1" applyBorder="1" applyAlignment="1">
      <alignment vertical="top"/>
    </xf>
    <xf numFmtId="7" fontId="63" fillId="0" borderId="41" xfId="82" applyNumberFormat="1" applyFill="1" applyBorder="1" applyAlignment="1">
      <alignment horizontal="right" vertical="center"/>
    </xf>
    <xf numFmtId="7" fontId="63" fillId="0" borderId="34" xfId="82" applyNumberFormat="1" applyFill="1" applyBorder="1" applyAlignment="1">
      <alignment horizontal="right" vertical="center"/>
    </xf>
    <xf numFmtId="4" fontId="14" fillId="0" borderId="1" xfId="71" applyNumberFormat="1" applyFill="1" applyBorder="1" applyAlignment="1">
      <alignment horizontal="center" vertical="top" wrapText="1"/>
    </xf>
    <xf numFmtId="4" fontId="14" fillId="28" borderId="1" xfId="71" applyNumberFormat="1" applyFill="1" applyBorder="1" applyAlignment="1">
      <alignment horizontal="center" vertical="top" wrapText="1"/>
    </xf>
    <xf numFmtId="0" fontId="50" fillId="28" borderId="0" xfId="71" applyFont="1" applyFill="1"/>
    <xf numFmtId="4" fontId="14" fillId="0" borderId="0" xfId="71" applyNumberFormat="1" applyFill="1" applyAlignment="1">
      <alignment horizontal="center" vertical="top" wrapText="1"/>
    </xf>
    <xf numFmtId="7" fontId="14" fillId="0" borderId="32" xfId="81" applyNumberFormat="1" applyFill="1" applyBorder="1" applyAlignment="1">
      <alignment horizontal="right"/>
    </xf>
    <xf numFmtId="4" fontId="69" fillId="0" borderId="1" xfId="81" applyNumberFormat="1" applyFont="1" applyFill="1" applyBorder="1" applyAlignment="1">
      <alignment horizontal="center" vertical="top" wrapText="1"/>
    </xf>
    <xf numFmtId="0" fontId="51" fillId="27" borderId="0" xfId="82" applyFont="1" applyFill="1"/>
    <xf numFmtId="7" fontId="14" fillId="0" borderId="32" xfId="82" applyNumberFormat="1" applyFont="1" applyFill="1" applyBorder="1" applyAlignment="1">
      <alignment horizontal="left" vertical="top"/>
    </xf>
    <xf numFmtId="7" fontId="14" fillId="23" borderId="32" xfId="83" applyNumberFormat="1" applyBorder="1" applyAlignment="1">
      <alignment horizontal="right" vertical="top"/>
    </xf>
    <xf numFmtId="0" fontId="14" fillId="0" borderId="0" xfId="83" applyFill="1"/>
    <xf numFmtId="0" fontId="14" fillId="23" borderId="0" xfId="83"/>
    <xf numFmtId="7" fontId="14" fillId="23" borderId="34" xfId="83" applyNumberFormat="1" applyBorder="1" applyAlignment="1">
      <alignment horizontal="right" vertical="center"/>
    </xf>
    <xf numFmtId="0" fontId="67" fillId="23" borderId="35" xfId="83" applyFont="1" applyBorder="1" applyAlignment="1">
      <alignment horizontal="center" vertical="center"/>
    </xf>
    <xf numFmtId="0" fontId="67" fillId="23" borderId="35" xfId="83" applyFont="1" applyBorder="1" applyAlignment="1">
      <alignment vertical="center"/>
    </xf>
    <xf numFmtId="0" fontId="67" fillId="23" borderId="36" xfId="83" applyFont="1" applyBorder="1" applyAlignment="1">
      <alignment vertical="center"/>
    </xf>
    <xf numFmtId="0" fontId="67" fillId="23" borderId="37" xfId="83" applyFont="1" applyBorder="1" applyAlignment="1">
      <alignment vertical="center"/>
    </xf>
    <xf numFmtId="0" fontId="14" fillId="0" borderId="0" xfId="83" applyFill="1" applyAlignment="1">
      <alignment vertical="center"/>
    </xf>
    <xf numFmtId="0" fontId="14" fillId="23" borderId="0" xfId="83" applyAlignment="1">
      <alignment vertical="center"/>
    </xf>
    <xf numFmtId="7" fontId="14" fillId="0" borderId="32" xfId="71" applyNumberFormat="1" applyFill="1" applyBorder="1" applyAlignment="1">
      <alignment horizontal="right" vertical="center"/>
    </xf>
    <xf numFmtId="0" fontId="14" fillId="0" borderId="0" xfId="71" applyFill="1" applyAlignment="1">
      <alignment vertical="center"/>
    </xf>
    <xf numFmtId="4" fontId="14" fillId="0" borderId="33" xfId="71" applyNumberFormat="1" applyFill="1" applyBorder="1" applyAlignment="1">
      <alignment horizontal="center" vertical="top" wrapText="1"/>
    </xf>
    <xf numFmtId="0" fontId="14" fillId="0" borderId="0" xfId="71" applyFill="1"/>
    <xf numFmtId="7" fontId="14" fillId="0" borderId="35" xfId="71" applyNumberFormat="1" applyFill="1" applyBorder="1" applyAlignment="1">
      <alignment horizontal="right" vertical="center"/>
    </xf>
    <xf numFmtId="0" fontId="67" fillId="0" borderId="42" xfId="71" applyFont="1" applyFill="1" applyBorder="1" applyAlignment="1">
      <alignment horizontal="center" vertical="center"/>
    </xf>
    <xf numFmtId="7" fontId="14" fillId="0" borderId="34" xfId="71" applyNumberFormat="1" applyFill="1" applyBorder="1" applyAlignment="1">
      <alignment horizontal="right" vertical="center"/>
    </xf>
    <xf numFmtId="7" fontId="14" fillId="0" borderId="43" xfId="71" applyNumberFormat="1" applyFill="1" applyBorder="1" applyAlignment="1">
      <alignment horizontal="right" vertical="center"/>
    </xf>
    <xf numFmtId="0" fontId="63" fillId="0" borderId="32" xfId="82" applyFill="1" applyBorder="1" applyAlignment="1">
      <alignment horizontal="right"/>
    </xf>
    <xf numFmtId="0" fontId="41" fillId="0" borderId="0" xfId="82" applyFont="1" applyFill="1" applyAlignment="1">
      <alignment horizontal="centerContinuous"/>
    </xf>
    <xf numFmtId="0" fontId="63" fillId="0" borderId="0" xfId="82" applyFill="1" applyAlignment="1">
      <alignment horizontal="centerContinuous"/>
    </xf>
    <xf numFmtId="0" fontId="63" fillId="0" borderId="22" xfId="82" applyFill="1" applyBorder="1" applyAlignment="1">
      <alignment horizontal="right"/>
    </xf>
    <xf numFmtId="0" fontId="63" fillId="0" borderId="32" xfId="82" applyFill="1" applyBorder="1" applyAlignment="1">
      <alignment horizontal="right" vertical="center"/>
    </xf>
    <xf numFmtId="0" fontId="63" fillId="0" borderId="45" xfId="82" applyFill="1" applyBorder="1" applyAlignment="1">
      <alignment horizontal="right" vertical="center"/>
    </xf>
    <xf numFmtId="0" fontId="63" fillId="0" borderId="46" xfId="82" applyFill="1" applyBorder="1" applyAlignment="1">
      <alignment horizontal="right" vertical="center"/>
    </xf>
    <xf numFmtId="0" fontId="67" fillId="0" borderId="29" xfId="82" applyFont="1" applyFill="1" applyBorder="1" applyAlignment="1">
      <alignment horizontal="center" vertical="center"/>
    </xf>
    <xf numFmtId="7" fontId="63" fillId="0" borderId="29" xfId="82" applyNumberFormat="1" applyFill="1" applyBorder="1" applyAlignment="1">
      <alignment horizontal="right"/>
    </xf>
    <xf numFmtId="7" fontId="63" fillId="23" borderId="34" xfId="82" applyNumberFormat="1" applyBorder="1" applyAlignment="1">
      <alignment horizontal="right"/>
    </xf>
    <xf numFmtId="0" fontId="67" fillId="23" borderId="48" xfId="82" applyFont="1" applyBorder="1" applyAlignment="1">
      <alignment horizontal="center"/>
    </xf>
    <xf numFmtId="1" fontId="73" fillId="23" borderId="49" xfId="82" applyNumberFormat="1" applyFont="1" applyBorder="1" applyAlignment="1">
      <alignment horizontal="left"/>
    </xf>
    <xf numFmtId="1" fontId="63" fillId="23" borderId="49" xfId="82" applyNumberFormat="1" applyBorder="1" applyAlignment="1">
      <alignment horizontal="center"/>
    </xf>
    <xf numFmtId="1" fontId="63" fillId="23" borderId="49" xfId="82" applyNumberFormat="1" applyBorder="1"/>
    <xf numFmtId="7" fontId="15" fillId="23" borderId="50" xfId="82" applyNumberFormat="1" applyFont="1" applyBorder="1" applyAlignment="1">
      <alignment horizontal="right"/>
    </xf>
    <xf numFmtId="7" fontId="63" fillId="23" borderId="50" xfId="82" applyNumberFormat="1" applyBorder="1" applyAlignment="1">
      <alignment horizontal="right"/>
    </xf>
    <xf numFmtId="0" fontId="63" fillId="23" borderId="0" xfId="82"/>
    <xf numFmtId="0" fontId="74" fillId="0" borderId="44" xfId="82" applyFont="1" applyFill="1" applyBorder="1" applyAlignment="1">
      <alignment vertical="center"/>
    </xf>
    <xf numFmtId="0" fontId="67" fillId="0" borderId="45" xfId="82" applyFont="1" applyFill="1" applyBorder="1" applyAlignment="1">
      <alignment vertical="center"/>
    </xf>
    <xf numFmtId="0" fontId="67" fillId="0" borderId="46" xfId="82" applyFont="1" applyFill="1" applyBorder="1" applyAlignment="1">
      <alignment vertical="center"/>
    </xf>
    <xf numFmtId="0" fontId="74" fillId="0" borderId="45" xfId="82" applyFont="1" applyFill="1" applyBorder="1" applyAlignment="1">
      <alignment vertical="center"/>
    </xf>
    <xf numFmtId="0" fontId="74" fillId="0" borderId="46" xfId="82" applyFont="1" applyFill="1" applyBorder="1" applyAlignment="1">
      <alignment vertical="center"/>
    </xf>
    <xf numFmtId="7" fontId="63" fillId="0" borderId="29" xfId="82" applyNumberFormat="1" applyFill="1" applyBorder="1" applyAlignment="1">
      <alignment horizontal="right" vertical="center"/>
    </xf>
    <xf numFmtId="7" fontId="63" fillId="0" borderId="51" xfId="82" applyNumberFormat="1" applyFill="1" applyBorder="1" applyAlignment="1">
      <alignment horizontal="right"/>
    </xf>
    <xf numFmtId="0" fontId="67" fillId="0" borderId="51" xfId="82" applyFont="1" applyFill="1" applyBorder="1" applyAlignment="1">
      <alignment horizontal="center" vertical="center"/>
    </xf>
    <xf numFmtId="7" fontId="15" fillId="0" borderId="52" xfId="82" applyNumberFormat="1" applyFont="1" applyFill="1" applyBorder="1" applyAlignment="1">
      <alignment horizontal="right"/>
    </xf>
    <xf numFmtId="7" fontId="63" fillId="0" borderId="52" xfId="82" applyNumberFormat="1" applyFill="1" applyBorder="1" applyAlignment="1">
      <alignment horizontal="right"/>
    </xf>
    <xf numFmtId="7" fontId="63" fillId="0" borderId="57" xfId="82" applyNumberFormat="1" applyFill="1" applyBorder="1" applyAlignment="1">
      <alignment horizontal="right"/>
    </xf>
    <xf numFmtId="0" fontId="63" fillId="0" borderId="58" xfId="82" applyFill="1" applyBorder="1" applyAlignment="1">
      <alignment vertical="top"/>
    </xf>
    <xf numFmtId="0" fontId="63" fillId="0" borderId="13" xfId="82" applyFill="1" applyBorder="1"/>
    <xf numFmtId="0" fontId="63" fillId="0" borderId="13" xfId="82" applyFill="1" applyBorder="1" applyAlignment="1">
      <alignment horizontal="center"/>
    </xf>
    <xf numFmtId="7" fontId="63" fillId="0" borderId="13" xfId="82" applyNumberFormat="1" applyFill="1" applyBorder="1" applyAlignment="1">
      <alignment horizontal="right"/>
    </xf>
    <xf numFmtId="0" fontId="63" fillId="0" borderId="17" xfId="82" applyFill="1" applyBorder="1" applyAlignment="1">
      <alignment horizontal="right"/>
    </xf>
    <xf numFmtId="0" fontId="63" fillId="0" borderId="0" xfId="82" applyFill="1" applyAlignment="1">
      <alignment horizontal="right"/>
    </xf>
    <xf numFmtId="0" fontId="63" fillId="0" borderId="0" xfId="82" applyFill="1" applyAlignment="1">
      <alignment horizontal="center"/>
    </xf>
    <xf numFmtId="7" fontId="63" fillId="0" borderId="62" xfId="82" applyNumberFormat="1" applyFill="1" applyBorder="1" applyAlignment="1">
      <alignment horizontal="right"/>
    </xf>
    <xf numFmtId="0" fontId="63" fillId="0" borderId="62" xfId="82" applyFill="1" applyBorder="1" applyAlignment="1">
      <alignment horizontal="right"/>
    </xf>
    <xf numFmtId="0" fontId="67" fillId="0" borderId="63" xfId="82" applyFont="1" applyFill="1" applyBorder="1" applyAlignment="1">
      <alignment horizontal="center" vertical="center"/>
    </xf>
    <xf numFmtId="7" fontId="63" fillId="0" borderId="63" xfId="82" applyNumberFormat="1" applyFill="1" applyBorder="1" applyAlignment="1">
      <alignment horizontal="right" vertical="center"/>
    </xf>
    <xf numFmtId="0" fontId="67" fillId="0" borderId="63" xfId="82" applyFont="1" applyFill="1" applyBorder="1" applyAlignment="1">
      <alignment vertical="top"/>
    </xf>
    <xf numFmtId="165" fontId="67" fillId="0" borderId="63" xfId="82" applyNumberFormat="1" applyFont="1" applyFill="1" applyBorder="1" applyAlignment="1">
      <alignment horizontal="left" vertical="center"/>
    </xf>
    <xf numFmtId="1" fontId="63" fillId="0" borderId="64" xfId="82" applyNumberFormat="1" applyFill="1" applyBorder="1" applyAlignment="1">
      <alignment horizontal="center" vertical="top"/>
    </xf>
    <xf numFmtId="0" fontId="63" fillId="0" borderId="64" xfId="82" applyFill="1" applyBorder="1" applyAlignment="1">
      <alignment horizontal="center" vertical="top"/>
    </xf>
    <xf numFmtId="7" fontId="63" fillId="0" borderId="63" xfId="82" applyNumberFormat="1" applyFill="1" applyBorder="1" applyAlignment="1">
      <alignment horizontal="right"/>
    </xf>
    <xf numFmtId="174" fontId="14" fillId="0" borderId="67" xfId="82" applyNumberFormat="1" applyFont="1" applyFill="1" applyBorder="1" applyAlignment="1">
      <alignment horizontal="left" vertical="top" wrapText="1"/>
    </xf>
    <xf numFmtId="165" fontId="14" fillId="0" borderId="67" xfId="82" applyNumberFormat="1" applyFont="1" applyFill="1" applyBorder="1" applyAlignment="1">
      <alignment horizontal="left" vertical="top" wrapText="1"/>
    </xf>
    <xf numFmtId="165" fontId="14" fillId="0" borderId="67" xfId="82" applyNumberFormat="1" applyFont="1" applyFill="1" applyBorder="1" applyAlignment="1">
      <alignment horizontal="center" vertical="top" wrapText="1"/>
    </xf>
    <xf numFmtId="0" fontId="14" fillId="0" borderId="67" xfId="82" applyFont="1" applyFill="1" applyBorder="1" applyAlignment="1">
      <alignment horizontal="center" vertical="top" wrapText="1"/>
    </xf>
    <xf numFmtId="1" fontId="14" fillId="0" borderId="67" xfId="82" applyNumberFormat="1" applyFont="1" applyFill="1" applyBorder="1" applyAlignment="1">
      <alignment horizontal="right" vertical="top"/>
    </xf>
    <xf numFmtId="176" fontId="14" fillId="0" borderId="67" xfId="82" applyNumberFormat="1" applyFont="1" applyFill="1" applyBorder="1" applyAlignment="1" applyProtection="1">
      <alignment vertical="top"/>
      <protection locked="0"/>
    </xf>
    <xf numFmtId="176" fontId="14" fillId="0" borderId="67" xfId="82" applyNumberFormat="1" applyFont="1" applyFill="1" applyBorder="1" applyAlignment="1">
      <alignment vertical="top"/>
    </xf>
    <xf numFmtId="174" fontId="14" fillId="0" borderId="67" xfId="82" applyNumberFormat="1" applyFont="1" applyFill="1" applyBorder="1" applyAlignment="1">
      <alignment horizontal="center" vertical="top" wrapText="1"/>
    </xf>
    <xf numFmtId="174" fontId="14" fillId="23" borderId="67" xfId="82" applyNumberFormat="1" applyFont="1" applyBorder="1" applyAlignment="1">
      <alignment horizontal="left" vertical="top" wrapText="1"/>
    </xf>
    <xf numFmtId="165" fontId="14" fillId="23" borderId="67" xfId="82" applyNumberFormat="1" applyFont="1" applyBorder="1" applyAlignment="1">
      <alignment horizontal="center" vertical="top" wrapText="1"/>
    </xf>
    <xf numFmtId="0" fontId="14" fillId="23" borderId="67" xfId="82" applyFont="1" applyBorder="1" applyAlignment="1">
      <alignment horizontal="center" vertical="top" wrapText="1"/>
    </xf>
    <xf numFmtId="174" fontId="14" fillId="23" borderId="67" xfId="82" applyNumberFormat="1" applyFont="1" applyBorder="1" applyAlignment="1">
      <alignment horizontal="center" vertical="top" wrapText="1"/>
    </xf>
    <xf numFmtId="176" fontId="14" fillId="23" borderId="67" xfId="82" applyNumberFormat="1" applyFont="1" applyBorder="1" applyAlignment="1">
      <alignment vertical="top"/>
    </xf>
    <xf numFmtId="165" fontId="14" fillId="0" borderId="68" xfId="82" applyNumberFormat="1" applyFont="1" applyFill="1" applyBorder="1" applyAlignment="1">
      <alignment horizontal="center" vertical="top" wrapText="1"/>
    </xf>
    <xf numFmtId="1" fontId="14" fillId="0" borderId="68" xfId="82" applyNumberFormat="1" applyFont="1" applyFill="1" applyBorder="1" applyAlignment="1">
      <alignment horizontal="right" vertical="top"/>
    </xf>
    <xf numFmtId="165" fontId="67" fillId="0" borderId="63" xfId="82" applyNumberFormat="1" applyFont="1" applyFill="1" applyBorder="1" applyAlignment="1">
      <alignment horizontal="left" vertical="center" wrapText="1"/>
    </xf>
    <xf numFmtId="1" fontId="63" fillId="0" borderId="64" xfId="82" applyNumberFormat="1" applyFill="1" applyBorder="1" applyAlignment="1">
      <alignment vertical="top"/>
    </xf>
    <xf numFmtId="174" fontId="14" fillId="0" borderId="67" xfId="82" applyNumberFormat="1" applyFont="1" applyFill="1" applyBorder="1" applyAlignment="1">
      <alignment horizontal="left" vertical="top"/>
    </xf>
    <xf numFmtId="1" fontId="14" fillId="0" borderId="67" xfId="82" applyNumberFormat="1" applyFont="1" applyFill="1" applyBorder="1" applyAlignment="1">
      <alignment horizontal="right" vertical="top" wrapText="1"/>
    </xf>
    <xf numFmtId="1" fontId="14" fillId="27" borderId="67" xfId="82" applyNumberFormat="1" applyFont="1" applyFill="1" applyBorder="1" applyAlignment="1">
      <alignment horizontal="right" vertical="top"/>
    </xf>
    <xf numFmtId="165" fontId="14" fillId="23" borderId="67" xfId="82" applyNumberFormat="1" applyFont="1" applyBorder="1" applyAlignment="1">
      <alignment horizontal="left" vertical="top" wrapText="1"/>
    </xf>
    <xf numFmtId="1" fontId="14" fillId="23" borderId="67" xfId="82" applyNumberFormat="1" applyFont="1" applyBorder="1" applyAlignment="1">
      <alignment horizontal="right" vertical="top"/>
    </xf>
    <xf numFmtId="176" fontId="14" fillId="27" borderId="67" xfId="82" applyNumberFormat="1" applyFont="1" applyFill="1" applyBorder="1" applyAlignment="1" applyProtection="1">
      <alignment vertical="top"/>
      <protection locked="0"/>
    </xf>
    <xf numFmtId="0" fontId="63" fillId="0" borderId="63" xfId="82" applyFill="1" applyBorder="1" applyAlignment="1">
      <alignment horizontal="center" vertical="top"/>
    </xf>
    <xf numFmtId="0" fontId="63" fillId="0" borderId="64" xfId="82" applyFill="1" applyBorder="1" applyAlignment="1">
      <alignment vertical="top"/>
    </xf>
    <xf numFmtId="0" fontId="16" fillId="23" borderId="67" xfId="82" applyFont="1" applyBorder="1"/>
    <xf numFmtId="174" fontId="14" fillId="23" borderId="67" xfId="82" applyNumberFormat="1" applyFont="1" applyBorder="1" applyAlignment="1">
      <alignment horizontal="right" vertical="top" wrapText="1"/>
    </xf>
    <xf numFmtId="174" fontId="14" fillId="0" borderId="67" xfId="82" applyNumberFormat="1" applyFont="1" applyFill="1" applyBorder="1" applyAlignment="1">
      <alignment horizontal="right" vertical="top" wrapText="1"/>
    </xf>
    <xf numFmtId="165" fontId="14" fillId="0" borderId="67" xfId="53" applyNumberFormat="1" applyFont="1" applyBorder="1" applyAlignment="1">
      <alignment vertical="top" wrapText="1"/>
    </xf>
    <xf numFmtId="165" fontId="14" fillId="0" borderId="67" xfId="53" applyNumberFormat="1" applyFont="1" applyBorder="1" applyAlignment="1">
      <alignment horizontal="center" vertical="top" wrapText="1"/>
    </xf>
    <xf numFmtId="165" fontId="14" fillId="0" borderId="67" xfId="53" applyNumberFormat="1" applyFont="1" applyBorder="1" applyAlignment="1">
      <alignment horizontal="left" vertical="top" wrapText="1"/>
    </xf>
    <xf numFmtId="165" fontId="14" fillId="23" borderId="67" xfId="82" applyNumberFormat="1" applyFont="1" applyBorder="1" applyAlignment="1">
      <alignment vertical="top" wrapText="1"/>
    </xf>
    <xf numFmtId="1" fontId="14" fillId="23" borderId="67" xfId="82" applyNumberFormat="1" applyFont="1" applyBorder="1" applyAlignment="1">
      <alignment horizontal="right" vertical="top" wrapText="1"/>
    </xf>
    <xf numFmtId="165" fontId="14" fillId="0" borderId="67" xfId="82" applyNumberFormat="1" applyFont="1" applyFill="1" applyBorder="1" applyAlignment="1">
      <alignment vertical="top" wrapText="1"/>
    </xf>
    <xf numFmtId="0" fontId="63" fillId="0" borderId="63" xfId="82" applyFill="1" applyBorder="1" applyAlignment="1">
      <alignment vertical="top"/>
    </xf>
    <xf numFmtId="177" fontId="14" fillId="0" borderId="67" xfId="82" applyNumberFormat="1" applyFont="1" applyFill="1" applyBorder="1" applyAlignment="1">
      <alignment horizontal="right" vertical="top" wrapText="1"/>
    </xf>
    <xf numFmtId="174" fontId="14" fillId="0" borderId="67" xfId="53" applyNumberFormat="1" applyFont="1" applyBorder="1" applyAlignment="1">
      <alignment horizontal="left" vertical="top" wrapText="1"/>
    </xf>
    <xf numFmtId="0" fontId="14" fillId="0" borderId="67" xfId="53" applyFont="1" applyBorder="1" applyAlignment="1">
      <alignment horizontal="center" vertical="top" wrapText="1"/>
    </xf>
    <xf numFmtId="1" fontId="14" fillId="0" borderId="67" xfId="53" applyNumberFormat="1" applyFont="1" applyBorder="1" applyAlignment="1">
      <alignment horizontal="right" vertical="top" wrapText="1"/>
    </xf>
    <xf numFmtId="176" fontId="14" fillId="0" borderId="67" xfId="53" applyNumberFormat="1" applyFont="1" applyBorder="1" applyAlignment="1" applyProtection="1">
      <alignment vertical="top"/>
      <protection locked="0"/>
    </xf>
    <xf numFmtId="176" fontId="14" fillId="0" borderId="67" xfId="53" applyNumberFormat="1" applyFont="1" applyBorder="1" applyAlignment="1">
      <alignment vertical="top"/>
    </xf>
    <xf numFmtId="0" fontId="63" fillId="0" borderId="69" xfId="82" applyFill="1" applyBorder="1" applyAlignment="1">
      <alignment horizontal="left" vertical="top"/>
    </xf>
    <xf numFmtId="165" fontId="67" fillId="0" borderId="69" xfId="82" applyNumberFormat="1" applyFont="1" applyFill="1" applyBorder="1" applyAlignment="1">
      <alignment horizontal="left" vertical="center" wrapText="1"/>
    </xf>
    <xf numFmtId="1" fontId="63" fillId="0" borderId="70" xfId="82" applyNumberFormat="1" applyFill="1" applyBorder="1" applyAlignment="1">
      <alignment horizontal="center" vertical="top"/>
    </xf>
    <xf numFmtId="0" fontId="63" fillId="0" borderId="70" xfId="82" applyFill="1" applyBorder="1" applyAlignment="1">
      <alignment vertical="top"/>
    </xf>
    <xf numFmtId="0" fontId="63" fillId="0" borderId="70" xfId="82" applyFill="1" applyBorder="1" applyAlignment="1">
      <alignment horizontal="center" vertical="top"/>
    </xf>
    <xf numFmtId="7" fontId="63" fillId="0" borderId="69" xfId="82" applyNumberFormat="1" applyFill="1" applyBorder="1" applyAlignment="1">
      <alignment horizontal="right"/>
    </xf>
    <xf numFmtId="1" fontId="63" fillId="0" borderId="64" xfId="82" applyNumberFormat="1" applyFill="1" applyBorder="1" applyAlignment="1">
      <alignment horizontal="right" vertical="center"/>
    </xf>
    <xf numFmtId="2" fontId="63" fillId="0" borderId="63" xfId="82" applyNumberFormat="1" applyFill="1" applyBorder="1" applyAlignment="1">
      <alignment horizontal="right" vertical="center"/>
    </xf>
    <xf numFmtId="174" fontId="14" fillId="0" borderId="67" xfId="71" applyNumberFormat="1" applyFill="1" applyBorder="1" applyAlignment="1">
      <alignment horizontal="left" vertical="top" wrapText="1"/>
    </xf>
    <xf numFmtId="165" fontId="14" fillId="0" borderId="67" xfId="71" applyNumberFormat="1" applyFill="1" applyBorder="1" applyAlignment="1">
      <alignment horizontal="left" vertical="top" wrapText="1"/>
    </xf>
    <xf numFmtId="165" fontId="14" fillId="0" borderId="67" xfId="71" applyNumberFormat="1" applyFill="1" applyBorder="1" applyAlignment="1">
      <alignment horizontal="center" vertical="top" wrapText="1"/>
    </xf>
    <xf numFmtId="0" fontId="16" fillId="0" borderId="65" xfId="71" applyFont="1" applyFill="1" applyBorder="1"/>
    <xf numFmtId="174" fontId="14" fillId="0" borderId="67" xfId="71" applyNumberFormat="1" applyFill="1" applyBorder="1" applyAlignment="1">
      <alignment horizontal="center" vertical="top" wrapText="1"/>
    </xf>
    <xf numFmtId="0" fontId="14" fillId="0" borderId="67" xfId="71" applyFill="1" applyBorder="1" applyAlignment="1">
      <alignment horizontal="center" vertical="top" wrapText="1"/>
    </xf>
    <xf numFmtId="174" fontId="14" fillId="0" borderId="67" xfId="71" applyNumberFormat="1" applyFill="1" applyBorder="1" applyAlignment="1">
      <alignment horizontal="right" vertical="top" wrapText="1"/>
    </xf>
    <xf numFmtId="176" fontId="14" fillId="0" borderId="67" xfId="71" applyNumberFormat="1" applyFill="1" applyBorder="1" applyAlignment="1" applyProtection="1">
      <alignment vertical="top"/>
      <protection locked="0"/>
    </xf>
    <xf numFmtId="176" fontId="14" fillId="0" borderId="67" xfId="71" applyNumberFormat="1" applyFill="1" applyBorder="1" applyAlignment="1">
      <alignment vertical="top"/>
    </xf>
    <xf numFmtId="0" fontId="67" fillId="0" borderId="62" xfId="82" applyFont="1" applyFill="1" applyBorder="1" applyAlignment="1">
      <alignment horizontal="center" vertical="center"/>
    </xf>
    <xf numFmtId="1" fontId="63" fillId="0" borderId="59" xfId="82" applyNumberFormat="1" applyFill="1" applyBorder="1" applyAlignment="1">
      <alignment horizontal="right" vertical="center"/>
    </xf>
    <xf numFmtId="2" fontId="63" fillId="0" borderId="62" xfId="82" applyNumberFormat="1" applyFill="1" applyBorder="1" applyAlignment="1">
      <alignment horizontal="right" vertical="center"/>
    </xf>
    <xf numFmtId="7" fontId="63" fillId="0" borderId="64" xfId="82" applyNumberFormat="1" applyFill="1" applyBorder="1" applyAlignment="1">
      <alignment horizontal="right" vertical="center"/>
    </xf>
    <xf numFmtId="0" fontId="67" fillId="0" borderId="63" xfId="81" applyFont="1" applyFill="1" applyBorder="1" applyAlignment="1">
      <alignment vertical="top"/>
    </xf>
    <xf numFmtId="165" fontId="67" fillId="0" borderId="63" xfId="81" applyNumberFormat="1" applyFont="1" applyFill="1" applyBorder="1" applyAlignment="1">
      <alignment horizontal="left" vertical="center"/>
    </xf>
    <xf numFmtId="1" fontId="14" fillId="0" borderId="64" xfId="81" applyNumberFormat="1" applyFill="1" applyBorder="1" applyAlignment="1">
      <alignment horizontal="center" vertical="top"/>
    </xf>
    <xf numFmtId="0" fontId="14" fillId="0" borderId="64" xfId="81" applyFill="1" applyBorder="1" applyAlignment="1">
      <alignment horizontal="center" vertical="top"/>
    </xf>
    <xf numFmtId="174" fontId="69" fillId="0" borderId="67" xfId="81" applyNumberFormat="1" applyFont="1" applyFill="1" applyBorder="1" applyAlignment="1">
      <alignment horizontal="left" vertical="top" wrapText="1"/>
    </xf>
    <xf numFmtId="165" fontId="69" fillId="0" borderId="67" xfId="81" applyNumberFormat="1" applyFont="1" applyFill="1" applyBorder="1" applyAlignment="1">
      <alignment horizontal="left" vertical="top" wrapText="1"/>
    </xf>
    <xf numFmtId="165" fontId="69" fillId="0" borderId="67" xfId="81" applyNumberFormat="1" applyFont="1" applyFill="1" applyBorder="1" applyAlignment="1">
      <alignment horizontal="center" vertical="top" wrapText="1"/>
    </xf>
    <xf numFmtId="0" fontId="69" fillId="0" borderId="67" xfId="81" applyFont="1" applyFill="1" applyBorder="1" applyAlignment="1">
      <alignment horizontal="center" vertical="top" wrapText="1"/>
    </xf>
    <xf numFmtId="174" fontId="69" fillId="0" borderId="67" xfId="81" applyNumberFormat="1" applyFont="1" applyFill="1" applyBorder="1" applyAlignment="1">
      <alignment horizontal="center" vertical="top" wrapText="1"/>
    </xf>
    <xf numFmtId="177" fontId="69" fillId="0" borderId="67" xfId="81" applyNumberFormat="1" applyFont="1" applyFill="1" applyBorder="1" applyAlignment="1">
      <alignment horizontal="right" vertical="top" wrapText="1"/>
    </xf>
    <xf numFmtId="176" fontId="69" fillId="0" borderId="67" xfId="81" applyNumberFormat="1" applyFont="1" applyFill="1" applyBorder="1" applyAlignment="1" applyProtection="1">
      <alignment vertical="top"/>
      <protection locked="0"/>
    </xf>
    <xf numFmtId="176" fontId="69" fillId="0" borderId="67" xfId="81" applyNumberFormat="1" applyFont="1" applyFill="1" applyBorder="1" applyAlignment="1">
      <alignment vertical="top"/>
    </xf>
    <xf numFmtId="165" fontId="69" fillId="0" borderId="67" xfId="75" applyNumberFormat="1" applyFont="1" applyBorder="1" applyAlignment="1">
      <alignment horizontal="left" vertical="top" wrapText="1"/>
    </xf>
    <xf numFmtId="165" fontId="69" fillId="0" borderId="67" xfId="75" applyNumberFormat="1" applyFont="1" applyBorder="1" applyAlignment="1">
      <alignment horizontal="center" vertical="top" wrapText="1"/>
    </xf>
    <xf numFmtId="3" fontId="69" fillId="0" borderId="67" xfId="81" applyNumberFormat="1" applyFont="1" applyFill="1" applyBorder="1" applyAlignment="1">
      <alignment vertical="top"/>
    </xf>
    <xf numFmtId="0" fontId="63" fillId="0" borderId="69" xfId="82" applyFill="1" applyBorder="1" applyAlignment="1">
      <alignment horizontal="right" vertical="top"/>
    </xf>
    <xf numFmtId="165" fontId="67" fillId="0" borderId="69" xfId="82" applyNumberFormat="1" applyFont="1" applyFill="1" applyBorder="1" applyAlignment="1">
      <alignment horizontal="left" vertical="center"/>
    </xf>
    <xf numFmtId="7" fontId="63" fillId="0" borderId="70" xfId="82" applyNumberFormat="1" applyFill="1" applyBorder="1" applyAlignment="1">
      <alignment horizontal="right"/>
    </xf>
    <xf numFmtId="0" fontId="67" fillId="0" borderId="63" xfId="83" applyFont="1" applyFill="1" applyBorder="1" applyAlignment="1">
      <alignment vertical="top"/>
    </xf>
    <xf numFmtId="165" fontId="67" fillId="0" borderId="63" xfId="83" applyNumberFormat="1" applyFont="1" applyFill="1" applyBorder="1" applyAlignment="1">
      <alignment horizontal="left" vertical="center"/>
    </xf>
    <xf numFmtId="1" fontId="14" fillId="0" borderId="64" xfId="83" applyNumberFormat="1" applyFill="1" applyBorder="1" applyAlignment="1">
      <alignment horizontal="center" vertical="top"/>
    </xf>
    <xf numFmtId="0" fontId="14" fillId="0" borderId="67" xfId="83" applyFill="1" applyBorder="1" applyAlignment="1">
      <alignment horizontal="center" vertical="top" wrapText="1"/>
    </xf>
    <xf numFmtId="174" fontId="14" fillId="27" borderId="67" xfId="82" applyNumberFormat="1" applyFont="1" applyFill="1" applyBorder="1" applyAlignment="1">
      <alignment horizontal="right" vertical="top" wrapText="1"/>
    </xf>
    <xf numFmtId="165" fontId="14" fillId="27" borderId="67" xfId="82" applyNumberFormat="1" applyFont="1" applyFill="1" applyBorder="1" applyAlignment="1">
      <alignment horizontal="left" vertical="top" wrapText="1"/>
    </xf>
    <xf numFmtId="165" fontId="14" fillId="27" borderId="67" xfId="82" applyNumberFormat="1" applyFont="1" applyFill="1" applyBorder="1" applyAlignment="1">
      <alignment horizontal="center" vertical="top" wrapText="1"/>
    </xf>
    <xf numFmtId="0" fontId="14" fillId="27" borderId="67" xfId="82" applyFont="1" applyFill="1" applyBorder="1" applyAlignment="1">
      <alignment horizontal="center" vertical="top" wrapText="1"/>
    </xf>
    <xf numFmtId="176" fontId="14" fillId="27" borderId="67" xfId="82" applyNumberFormat="1" applyFont="1" applyFill="1" applyBorder="1" applyAlignment="1">
      <alignment vertical="top"/>
    </xf>
    <xf numFmtId="0" fontId="42" fillId="0" borderId="63" xfId="83" applyFont="1" applyFill="1" applyBorder="1" applyAlignment="1">
      <alignment vertical="top"/>
    </xf>
    <xf numFmtId="165" fontId="42" fillId="0" borderId="63" xfId="83" applyNumberFormat="1" applyFont="1" applyFill="1" applyBorder="1" applyAlignment="1">
      <alignment horizontal="left" vertical="top" wrapText="1"/>
    </xf>
    <xf numFmtId="1" fontId="70" fillId="0" borderId="64" xfId="83" applyNumberFormat="1" applyFont="1" applyFill="1" applyBorder="1" applyAlignment="1">
      <alignment horizontal="center" vertical="top" wrapText="1"/>
    </xf>
    <xf numFmtId="0" fontId="42" fillId="0" borderId="63" xfId="83" applyFont="1" applyFill="1" applyBorder="1" applyAlignment="1">
      <alignment horizontal="center" vertical="top"/>
    </xf>
    <xf numFmtId="165" fontId="42" fillId="0" borderId="63" xfId="83" applyNumberFormat="1" applyFont="1" applyFill="1" applyBorder="1" applyAlignment="1">
      <alignment horizontal="left" vertical="top"/>
    </xf>
    <xf numFmtId="0" fontId="42" fillId="0" borderId="63" xfId="83" applyFont="1" applyFill="1" applyBorder="1" applyAlignment="1">
      <alignment horizontal="right" vertical="top"/>
    </xf>
    <xf numFmtId="0" fontId="14" fillId="0" borderId="64" xfId="83" applyFill="1" applyBorder="1" applyAlignment="1">
      <alignment horizontal="center" vertical="top"/>
    </xf>
    <xf numFmtId="1" fontId="14" fillId="0" borderId="67" xfId="83" applyNumberFormat="1" applyFill="1" applyBorder="1" applyAlignment="1">
      <alignment horizontal="right" vertical="top" wrapText="1"/>
    </xf>
    <xf numFmtId="176" fontId="14" fillId="0" borderId="67" xfId="83" applyNumberFormat="1" applyFill="1" applyBorder="1" applyAlignment="1" applyProtection="1">
      <alignment vertical="top"/>
      <protection locked="0"/>
    </xf>
    <xf numFmtId="176" fontId="14" fillId="0" borderId="67" xfId="83" applyNumberFormat="1" applyFill="1" applyBorder="1" applyAlignment="1">
      <alignment vertical="top"/>
    </xf>
    <xf numFmtId="1" fontId="14" fillId="0" borderId="64" xfId="83" applyNumberFormat="1" applyFill="1" applyBorder="1" applyAlignment="1">
      <alignment horizontal="center" vertical="top" wrapText="1"/>
    </xf>
    <xf numFmtId="0" fontId="14" fillId="0" borderId="71" xfId="83" applyFill="1" applyBorder="1" applyAlignment="1">
      <alignment horizontal="center" vertical="top"/>
    </xf>
    <xf numFmtId="0" fontId="42" fillId="0" borderId="63" xfId="83" applyFont="1" applyFill="1" applyBorder="1" applyAlignment="1">
      <alignment horizontal="left" vertical="top"/>
    </xf>
    <xf numFmtId="165" fontId="67" fillId="0" borderId="63" xfId="83" applyNumberFormat="1" applyFont="1" applyFill="1" applyBorder="1" applyAlignment="1">
      <alignment horizontal="left" vertical="top"/>
    </xf>
    <xf numFmtId="165" fontId="42" fillId="0" borderId="63" xfId="83" applyNumberFormat="1" applyFont="1" applyFill="1" applyBorder="1" applyAlignment="1">
      <alignment horizontal="center" vertical="top"/>
    </xf>
    <xf numFmtId="0" fontId="14" fillId="0" borderId="64" xfId="83" applyFill="1" applyBorder="1" applyAlignment="1">
      <alignment horizontal="center" vertical="top" wrapText="1"/>
    </xf>
    <xf numFmtId="0" fontId="14" fillId="0" borderId="63" xfId="83" applyFill="1" applyBorder="1" applyAlignment="1">
      <alignment horizontal="center" vertical="top" wrapText="1"/>
    </xf>
    <xf numFmtId="1" fontId="14" fillId="0" borderId="68" xfId="83" applyNumberFormat="1" applyFill="1" applyBorder="1" applyAlignment="1">
      <alignment horizontal="right" vertical="top" wrapText="1"/>
    </xf>
    <xf numFmtId="0" fontId="42" fillId="23" borderId="63" xfId="83" applyFont="1" applyBorder="1" applyAlignment="1">
      <alignment horizontal="left" vertical="top"/>
    </xf>
    <xf numFmtId="165" fontId="42" fillId="26" borderId="63" xfId="83" applyNumberFormat="1" applyFont="1" applyFill="1" applyBorder="1" applyAlignment="1">
      <alignment horizontal="left" vertical="top"/>
    </xf>
    <xf numFmtId="1" fontId="14" fillId="23" borderId="64" xfId="83" applyNumberFormat="1" applyBorder="1" applyAlignment="1">
      <alignment horizontal="left" vertical="top"/>
    </xf>
    <xf numFmtId="0" fontId="14" fillId="0" borderId="63" xfId="83" applyFill="1" applyBorder="1" applyAlignment="1">
      <alignment horizontal="center" vertical="top"/>
    </xf>
    <xf numFmtId="180" fontId="14" fillId="23" borderId="72" xfId="82" applyNumberFormat="1" applyFont="1" applyBorder="1" applyAlignment="1">
      <alignment horizontal="left" vertical="top"/>
    </xf>
    <xf numFmtId="0" fontId="14" fillId="23" borderId="73" xfId="82" applyFont="1" applyBorder="1" applyAlignment="1">
      <alignment horizontal="left" vertical="top"/>
    </xf>
    <xf numFmtId="0" fontId="14" fillId="23" borderId="65" xfId="82" applyFont="1" applyBorder="1" applyAlignment="1">
      <alignment horizontal="left" vertical="top"/>
    </xf>
    <xf numFmtId="0" fontId="14" fillId="23" borderId="63" xfId="82" applyFont="1" applyBorder="1" applyAlignment="1">
      <alignment horizontal="center" vertical="top"/>
    </xf>
    <xf numFmtId="180" fontId="14" fillId="23" borderId="74" xfId="82" applyNumberFormat="1" applyFont="1" applyBorder="1" applyAlignment="1">
      <alignment horizontal="center" vertical="top"/>
    </xf>
    <xf numFmtId="0" fontId="14" fillId="0" borderId="65" xfId="82" applyFont="1" applyFill="1" applyBorder="1" applyAlignment="1">
      <alignment horizontal="center" vertical="top"/>
    </xf>
    <xf numFmtId="0" fontId="14" fillId="23" borderId="69" xfId="83" applyBorder="1" applyAlignment="1">
      <alignment horizontal="left" vertical="top"/>
    </xf>
    <xf numFmtId="165" fontId="67" fillId="26" borderId="69" xfId="83" applyNumberFormat="1" applyFont="1" applyFill="1" applyBorder="1" applyAlignment="1">
      <alignment horizontal="left" vertical="center"/>
    </xf>
    <xf numFmtId="1" fontId="14" fillId="23" borderId="70" xfId="83" applyNumberFormat="1" applyBorder="1" applyAlignment="1">
      <alignment horizontal="left" vertical="top"/>
    </xf>
    <xf numFmtId="0" fontId="14" fillId="23" borderId="75" xfId="83" applyBorder="1" applyAlignment="1">
      <alignment horizontal="left" vertical="top"/>
    </xf>
    <xf numFmtId="7" fontId="14" fillId="23" borderId="76" xfId="83" applyNumberFormat="1" applyBorder="1" applyAlignment="1">
      <alignment horizontal="left"/>
    </xf>
    <xf numFmtId="7" fontId="14" fillId="23" borderId="77" xfId="83" applyNumberFormat="1" applyBorder="1" applyAlignment="1">
      <alignment horizontal="left"/>
    </xf>
    <xf numFmtId="0" fontId="67" fillId="0" borderId="78" xfId="71" applyFont="1" applyFill="1" applyBorder="1" applyAlignment="1">
      <alignment horizontal="center" vertical="center"/>
    </xf>
    <xf numFmtId="7" fontId="14" fillId="0" borderId="59" xfId="71" applyNumberFormat="1" applyFill="1" applyBorder="1" applyAlignment="1">
      <alignment horizontal="right" vertical="center"/>
    </xf>
    <xf numFmtId="7" fontId="14" fillId="0" borderId="79" xfId="71" applyNumberFormat="1" applyFill="1" applyBorder="1" applyAlignment="1">
      <alignment horizontal="right" vertical="center"/>
    </xf>
    <xf numFmtId="174" fontId="14" fillId="0" borderId="80" xfId="71" applyNumberFormat="1" applyFill="1" applyBorder="1" applyAlignment="1">
      <alignment horizontal="left" vertical="top" wrapText="1"/>
    </xf>
    <xf numFmtId="165" fontId="14" fillId="0" borderId="80" xfId="71" applyNumberFormat="1" applyFill="1" applyBorder="1" applyAlignment="1">
      <alignment horizontal="left" vertical="top" wrapText="1"/>
    </xf>
    <xf numFmtId="165" fontId="14" fillId="0" borderId="80" xfId="53" applyNumberFormat="1" applyFont="1" applyBorder="1" applyAlignment="1">
      <alignment horizontal="center" vertical="top" wrapText="1"/>
    </xf>
    <xf numFmtId="0" fontId="14" fillId="0" borderId="80" xfId="71" applyFill="1" applyBorder="1" applyAlignment="1">
      <alignment horizontal="center" vertical="top" wrapText="1"/>
    </xf>
    <xf numFmtId="1" fontId="69" fillId="0" borderId="80" xfId="71" applyNumberFormat="1" applyFont="1" applyFill="1" applyBorder="1" applyAlignment="1">
      <alignment horizontal="right" vertical="top" wrapText="1"/>
    </xf>
    <xf numFmtId="176" fontId="69" fillId="0" borderId="80" xfId="71" applyNumberFormat="1" applyFont="1" applyFill="1" applyBorder="1" applyAlignment="1" applyProtection="1">
      <alignment vertical="top"/>
      <protection locked="0"/>
    </xf>
    <xf numFmtId="176" fontId="69" fillId="0" borderId="80" xfId="71" applyNumberFormat="1" applyFont="1" applyFill="1" applyBorder="1" applyAlignment="1">
      <alignment vertical="top"/>
    </xf>
    <xf numFmtId="174" fontId="14" fillId="0" borderId="67" xfId="0" applyNumberFormat="1" applyFont="1" applyBorder="1" applyAlignment="1">
      <alignment horizontal="right" vertical="top" wrapText="1"/>
    </xf>
    <xf numFmtId="165" fontId="14" fillId="0" borderId="67" xfId="0" applyNumberFormat="1" applyFont="1" applyBorder="1" applyAlignment="1">
      <alignment horizontal="left" vertical="top" wrapText="1"/>
    </xf>
    <xf numFmtId="0" fontId="41" fillId="0" borderId="59" xfId="82" applyFont="1" applyFill="1" applyBorder="1" applyAlignment="1">
      <alignment vertical="top"/>
    </xf>
    <xf numFmtId="0" fontId="63" fillId="0" borderId="60" xfId="82" applyFill="1" applyBorder="1"/>
    <xf numFmtId="0" fontId="63" fillId="0" borderId="61" xfId="82" applyFill="1" applyBorder="1"/>
    <xf numFmtId="1" fontId="68" fillId="0" borderId="64" xfId="82" applyNumberFormat="1" applyFont="1" applyFill="1" applyBorder="1" applyAlignment="1">
      <alignment horizontal="left" vertical="center" wrapText="1"/>
    </xf>
    <xf numFmtId="0" fontId="63" fillId="0" borderId="65" xfId="82" applyFill="1" applyBorder="1" applyAlignment="1">
      <alignment vertical="center" wrapText="1"/>
    </xf>
    <xf numFmtId="0" fontId="63" fillId="0" borderId="66" xfId="82" applyFill="1" applyBorder="1" applyAlignment="1">
      <alignment vertical="center" wrapText="1"/>
    </xf>
    <xf numFmtId="1" fontId="68" fillId="0" borderId="35" xfId="82" applyNumberFormat="1" applyFont="1" applyFill="1" applyBorder="1" applyAlignment="1">
      <alignment horizontal="left" vertical="center" wrapText="1"/>
    </xf>
    <xf numFmtId="0" fontId="63" fillId="0" borderId="36" xfId="82" applyFill="1" applyBorder="1" applyAlignment="1">
      <alignment vertical="center" wrapText="1"/>
    </xf>
    <xf numFmtId="0" fontId="63" fillId="0" borderId="37" xfId="82" applyFill="1" applyBorder="1" applyAlignment="1">
      <alignment vertical="center" wrapText="1"/>
    </xf>
    <xf numFmtId="1" fontId="68" fillId="0" borderId="59" xfId="82" applyNumberFormat="1" applyFont="1" applyFill="1" applyBorder="1" applyAlignment="1">
      <alignment horizontal="left" vertical="center" wrapText="1"/>
    </xf>
    <xf numFmtId="0" fontId="63" fillId="0" borderId="60" xfId="82" applyFill="1" applyBorder="1" applyAlignment="1">
      <alignment vertical="center" wrapText="1"/>
    </xf>
    <xf numFmtId="0" fontId="63" fillId="0" borderId="61" xfId="82" applyFill="1" applyBorder="1" applyAlignment="1">
      <alignment vertical="center" wrapText="1"/>
    </xf>
    <xf numFmtId="1" fontId="73" fillId="0" borderId="44" xfId="82" applyNumberFormat="1" applyFont="1" applyFill="1" applyBorder="1" applyAlignment="1">
      <alignment horizontal="left" vertical="center" wrapText="1"/>
    </xf>
    <xf numFmtId="0" fontId="63" fillId="0" borderId="45" xfId="82" applyFill="1" applyBorder="1" applyAlignment="1">
      <alignment vertical="center" wrapText="1"/>
    </xf>
    <xf numFmtId="0" fontId="63" fillId="0" borderId="46" xfId="82" applyFill="1" applyBorder="1" applyAlignment="1">
      <alignment vertical="center" wrapText="1"/>
    </xf>
    <xf numFmtId="0" fontId="41" fillId="0" borderId="59" xfId="82" applyFont="1" applyFill="1" applyBorder="1" applyAlignment="1">
      <alignment vertical="top" wrapText="1"/>
    </xf>
    <xf numFmtId="0" fontId="63" fillId="0" borderId="60" xfId="82" applyFill="1" applyBorder="1" applyAlignment="1">
      <alignment wrapText="1"/>
    </xf>
    <xf numFmtId="0" fontId="63" fillId="0" borderId="61" xfId="82" applyFill="1" applyBorder="1" applyAlignment="1">
      <alignment wrapText="1"/>
    </xf>
    <xf numFmtId="1" fontId="68" fillId="0" borderId="59" xfId="71" applyNumberFormat="1" applyFont="1" applyFill="1" applyBorder="1" applyAlignment="1">
      <alignment horizontal="left" vertical="center" wrapText="1"/>
    </xf>
    <xf numFmtId="0" fontId="14" fillId="0" borderId="60" xfId="71" applyFill="1" applyBorder="1" applyAlignment="1">
      <alignment vertical="center" wrapText="1"/>
    </xf>
    <xf numFmtId="0" fontId="14" fillId="0" borderId="61" xfId="71" applyFill="1" applyBorder="1" applyAlignment="1">
      <alignment vertical="center" wrapText="1"/>
    </xf>
    <xf numFmtId="1" fontId="68" fillId="0" borderId="35" xfId="71" applyNumberFormat="1" applyFont="1" applyFill="1" applyBorder="1" applyAlignment="1">
      <alignment horizontal="left" vertical="center" wrapText="1"/>
    </xf>
    <xf numFmtId="0" fontId="14" fillId="0" borderId="36" xfId="71" applyFill="1" applyBorder="1" applyAlignment="1">
      <alignment vertical="center" wrapText="1"/>
    </xf>
    <xf numFmtId="0" fontId="14" fillId="0" borderId="37" xfId="71" applyFill="1" applyBorder="1" applyAlignment="1">
      <alignment vertical="center" wrapText="1"/>
    </xf>
    <xf numFmtId="0" fontId="41" fillId="0" borderId="44" xfId="82" applyFont="1" applyFill="1" applyBorder="1" applyAlignment="1">
      <alignment vertical="center"/>
    </xf>
    <xf numFmtId="0" fontId="63" fillId="0" borderId="45" xfId="82" applyFill="1" applyBorder="1" applyAlignment="1">
      <alignment vertical="center"/>
    </xf>
    <xf numFmtId="1" fontId="73" fillId="0" borderId="47" xfId="82" applyNumberFormat="1" applyFont="1" applyFill="1" applyBorder="1" applyAlignment="1">
      <alignment horizontal="left" vertical="center" wrapText="1"/>
    </xf>
    <xf numFmtId="0" fontId="63" fillId="0" borderId="30" xfId="82" applyFill="1" applyBorder="1" applyAlignment="1">
      <alignment vertical="center" wrapText="1"/>
    </xf>
    <xf numFmtId="0" fontId="63" fillId="0" borderId="31" xfId="82" applyFill="1" applyBorder="1" applyAlignment="1">
      <alignment vertical="center" wrapText="1"/>
    </xf>
    <xf numFmtId="0" fontId="41" fillId="0" borderId="38" xfId="82" applyFont="1" applyFill="1" applyBorder="1" applyAlignment="1">
      <alignment horizontal="left" vertical="center" wrapText="1"/>
    </xf>
    <xf numFmtId="0" fontId="41" fillId="0" borderId="39" xfId="82" applyFont="1" applyFill="1" applyBorder="1" applyAlignment="1">
      <alignment horizontal="left" vertical="center" wrapText="1"/>
    </xf>
    <xf numFmtId="0" fontId="41" fillId="0" borderId="40" xfId="82" applyFont="1" applyFill="1" applyBorder="1" applyAlignment="1">
      <alignment horizontal="left" vertical="center" wrapText="1"/>
    </xf>
    <xf numFmtId="0" fontId="63" fillId="0" borderId="53" xfId="82" applyFill="1" applyBorder="1"/>
    <xf numFmtId="0" fontId="63" fillId="0" borderId="54" xfId="82" applyFill="1" applyBorder="1"/>
    <xf numFmtId="7" fontId="63" fillId="0" borderId="55" xfId="82" applyNumberFormat="1" applyFill="1" applyBorder="1" applyAlignment="1">
      <alignment horizontal="center"/>
    </xf>
    <xf numFmtId="0" fontId="63" fillId="0" borderId="56" xfId="82" applyFill="1" applyBorder="1"/>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 7 2" xfId="83" xr:uid="{F07E8EC0-FB11-4572-AE82-F7E27C732A0C}"/>
    <cellStyle name="Normal 8" xfId="82" xr:uid="{1077ABA7-3704-4F28-8FDB-A087DDBAF45B}"/>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133">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0and%20Settings/spayne/My%20Documents/Specs/E-Prices%20Instructions-Checking%20Tools.xls" TargetMode="External"/><Relationship Id="rId1" Type="http://schemas.openxmlformats.org/officeDocument/2006/relationships/externalLinkPath" Target="/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B4" sqref="B4"/>
    </sheetView>
  </sheetViews>
  <sheetFormatPr defaultColWidth="11.42578125" defaultRowHeight="15.75" x14ac:dyDescent="0.25"/>
  <cols>
    <col min="1" max="1" width="124.28515625" style="5" customWidth="1"/>
    <col min="2" max="2" width="23.42578125" style="18" customWidth="1"/>
    <col min="3" max="16384" width="11.42578125" style="2"/>
  </cols>
  <sheetData>
    <row r="1" spans="1:2" ht="20.25" x14ac:dyDescent="0.3">
      <c r="A1" s="1" t="s">
        <v>605</v>
      </c>
      <c r="B1" s="19" t="s">
        <v>868</v>
      </c>
    </row>
    <row r="2" spans="1:2" ht="20.25" x14ac:dyDescent="0.25">
      <c r="A2" s="1"/>
    </row>
    <row r="3" spans="1:2" ht="38.450000000000003" customHeight="1" x14ac:dyDescent="0.2">
      <c r="A3" s="3" t="s">
        <v>682</v>
      </c>
      <c r="B3" s="20"/>
    </row>
    <row r="4" spans="1:2" ht="18" x14ac:dyDescent="0.2">
      <c r="A4" s="4" t="s">
        <v>606</v>
      </c>
      <c r="B4" s="20"/>
    </row>
    <row r="5" spans="1:2" ht="32.450000000000003" customHeight="1" x14ac:dyDescent="0.2">
      <c r="A5" s="6" t="s">
        <v>1238</v>
      </c>
      <c r="B5" s="20"/>
    </row>
    <row r="6" spans="1:2" ht="30.75" customHeight="1" x14ac:dyDescent="0.2">
      <c r="A6" s="6" t="s">
        <v>27</v>
      </c>
      <c r="B6" s="20"/>
    </row>
    <row r="7" spans="1:2" ht="24.6" customHeight="1" x14ac:dyDescent="0.2">
      <c r="A7" s="4" t="s">
        <v>607</v>
      </c>
      <c r="B7" s="20"/>
    </row>
    <row r="8" spans="1:2" ht="45.75" customHeight="1" x14ac:dyDescent="0.2">
      <c r="A8" s="6" t="s">
        <v>893</v>
      </c>
      <c r="B8" s="20"/>
    </row>
    <row r="9" spans="1:2" ht="58.9" customHeight="1" x14ac:dyDescent="0.2">
      <c r="A9" s="6" t="s">
        <v>894</v>
      </c>
      <c r="B9" s="21"/>
    </row>
    <row r="10" spans="1:2" ht="21.6" customHeight="1" x14ac:dyDescent="0.2">
      <c r="A10" s="4" t="s">
        <v>608</v>
      </c>
      <c r="B10" s="20"/>
    </row>
    <row r="11" spans="1:2" ht="40.9" customHeight="1" x14ac:dyDescent="0.2">
      <c r="A11" s="6" t="s">
        <v>1199</v>
      </c>
      <c r="B11" s="20"/>
    </row>
    <row r="12" spans="1:2" ht="75.599999999999994" customHeight="1" x14ac:dyDescent="0.2">
      <c r="A12" s="6" t="s">
        <v>1200</v>
      </c>
      <c r="B12" s="20"/>
    </row>
    <row r="13" spans="1:2" ht="113.45" customHeight="1" x14ac:dyDescent="0.2">
      <c r="A13" s="6" t="s">
        <v>1600</v>
      </c>
      <c r="B13" s="20"/>
    </row>
    <row r="14" spans="1:2" ht="21" customHeight="1" x14ac:dyDescent="0.2">
      <c r="A14" s="4" t="s">
        <v>17</v>
      </c>
      <c r="B14" s="20"/>
    </row>
    <row r="15" spans="1:2" s="14" customFormat="1" ht="63.6" customHeight="1" x14ac:dyDescent="0.25">
      <c r="A15" s="6" t="s">
        <v>937</v>
      </c>
      <c r="B15" s="20"/>
    </row>
    <row r="16" spans="1:2" ht="21" customHeight="1" x14ac:dyDescent="0.2">
      <c r="A16" s="4" t="s">
        <v>609</v>
      </c>
      <c r="B16" s="20"/>
    </row>
    <row r="17" spans="1:4" ht="30.6" customHeight="1" x14ac:dyDescent="0.2">
      <c r="A17" s="5" t="s">
        <v>871</v>
      </c>
      <c r="B17" s="20"/>
    </row>
    <row r="18" spans="1:4" ht="43.9" customHeight="1" x14ac:dyDescent="0.2">
      <c r="A18" s="6" t="s">
        <v>1201</v>
      </c>
      <c r="B18" s="20"/>
    </row>
    <row r="19" spans="1:4" ht="47.45" customHeight="1" x14ac:dyDescent="0.2">
      <c r="A19" s="13" t="s">
        <v>872</v>
      </c>
      <c r="B19" s="20"/>
    </row>
    <row r="20" spans="1:4" ht="51.6" customHeight="1" x14ac:dyDescent="0.2">
      <c r="A20" s="6" t="s">
        <v>873</v>
      </c>
      <c r="B20" s="20"/>
    </row>
    <row r="21" spans="1:4" ht="33" customHeight="1" x14ac:dyDescent="0.2">
      <c r="A21" s="4" t="s">
        <v>611</v>
      </c>
      <c r="B21" s="21"/>
      <c r="C21" s="53"/>
      <c r="D21" s="53"/>
    </row>
    <row r="22" spans="1:4" ht="69" customHeight="1" x14ac:dyDescent="0.2">
      <c r="A22" s="6" t="s">
        <v>1202</v>
      </c>
      <c r="B22" s="21"/>
      <c r="C22" s="53"/>
      <c r="D22" s="53"/>
    </row>
    <row r="23" spans="1:4" ht="21" customHeight="1" x14ac:dyDescent="0.2">
      <c r="A23" s="5" t="s">
        <v>874</v>
      </c>
      <c r="B23" s="20"/>
    </row>
    <row r="24" spans="1:4" ht="17.45" customHeight="1" x14ac:dyDescent="0.2">
      <c r="A24" s="5" t="s">
        <v>28</v>
      </c>
      <c r="B24" s="20"/>
    </row>
    <row r="25" spans="1:4" ht="30" x14ac:dyDescent="0.2">
      <c r="A25" s="6" t="s">
        <v>896</v>
      </c>
      <c r="B25" s="21"/>
    </row>
    <row r="26" spans="1:4" ht="47.45" customHeight="1" x14ac:dyDescent="0.2">
      <c r="A26" s="6" t="s">
        <v>897</v>
      </c>
      <c r="B26" s="21"/>
    </row>
    <row r="27" spans="1:4" ht="63.6" customHeight="1" x14ac:dyDescent="0.2">
      <c r="A27" s="26" t="s">
        <v>1219</v>
      </c>
      <c r="B27" s="21"/>
    </row>
    <row r="28" spans="1:4" ht="47.45" customHeight="1" x14ac:dyDescent="0.2">
      <c r="A28" s="26" t="s">
        <v>1218</v>
      </c>
      <c r="B28" s="21"/>
    </row>
    <row r="29" spans="1:4" ht="30" customHeight="1" x14ac:dyDescent="0.2">
      <c r="A29" s="4" t="s">
        <v>610</v>
      </c>
      <c r="B29" s="21"/>
    </row>
    <row r="30" spans="1:4" ht="30" customHeight="1" x14ac:dyDescent="0.2">
      <c r="A30" s="6" t="s">
        <v>12</v>
      </c>
      <c r="B30" s="21"/>
    </row>
    <row r="31" spans="1:4" ht="29.45" customHeight="1" x14ac:dyDescent="0.2">
      <c r="A31" s="4" t="s">
        <v>612</v>
      </c>
      <c r="B31" s="53"/>
      <c r="C31" s="53"/>
      <c r="D31" s="53"/>
    </row>
    <row r="32" spans="1:4" ht="38.450000000000003" customHeight="1" x14ac:dyDescent="0.2">
      <c r="A32" s="5" t="s">
        <v>854</v>
      </c>
      <c r="B32" s="20"/>
    </row>
    <row r="33" spans="1:2" ht="45" x14ac:dyDescent="0.2">
      <c r="A33" s="6" t="s">
        <v>4</v>
      </c>
      <c r="B33" s="20"/>
    </row>
    <row r="35" spans="1:2" x14ac:dyDescent="0.25">
      <c r="A35" s="22" t="s">
        <v>895</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E1" zoomScale="70" zoomScaleNormal="70" zoomScaleSheetLayoutView="70" workbookViewId="0">
      <selection activeCell="J2" sqref="J2:O3"/>
    </sheetView>
  </sheetViews>
  <sheetFormatPr defaultColWidth="8.85546875" defaultRowHeight="12.75" x14ac:dyDescent="0.2"/>
  <cols>
    <col min="1" max="1" width="11.28515625" style="54" customWidth="1"/>
    <col min="2" max="2" width="9" style="51" customWidth="1"/>
    <col min="3" max="3" width="38.85546875" style="52" customWidth="1"/>
    <col min="4" max="4" width="17.42578125" style="51" customWidth="1"/>
    <col min="5" max="5" width="8.28515625" style="51" customWidth="1"/>
    <col min="6" max="7" width="12" style="51" customWidth="1"/>
    <col min="8" max="8" width="17" style="51" customWidth="1"/>
    <col min="9" max="9" width="43.42578125" style="40" customWidth="1"/>
    <col min="10" max="10" width="12.85546875" style="27" customWidth="1"/>
    <col min="11" max="11" width="80.85546875" style="27" customWidth="1"/>
    <col min="12" max="12" width="11.140625" style="27" customWidth="1"/>
    <col min="13" max="13" width="13" style="27" customWidth="1"/>
    <col min="14" max="14" width="12.140625" style="27" customWidth="1"/>
    <col min="15" max="15" width="13.28515625" style="27" customWidth="1"/>
    <col min="16" max="16384" width="8.85546875" style="27"/>
  </cols>
  <sheetData>
    <row r="1" spans="1:15" s="25" customFormat="1" ht="30.6" customHeight="1" x14ac:dyDescent="0.2">
      <c r="A1" s="54"/>
      <c r="B1" s="39"/>
      <c r="C1" s="39"/>
      <c r="D1" s="39"/>
      <c r="E1" s="39"/>
      <c r="F1" s="39"/>
      <c r="G1" s="39"/>
      <c r="H1" s="39"/>
      <c r="I1" s="40"/>
    </row>
    <row r="2" spans="1:15" s="25" customFormat="1" ht="39.950000000000003" customHeight="1" thickBot="1" x14ac:dyDescent="0.3">
      <c r="A2" s="55" t="s">
        <v>202</v>
      </c>
      <c r="B2" s="41" t="s">
        <v>173</v>
      </c>
      <c r="C2" s="42" t="s">
        <v>174</v>
      </c>
      <c r="D2" s="42" t="s">
        <v>400</v>
      </c>
      <c r="E2" s="42" t="s">
        <v>175</v>
      </c>
      <c r="F2" s="42" t="s">
        <v>184</v>
      </c>
      <c r="G2" s="42" t="s">
        <v>171</v>
      </c>
      <c r="H2" s="41" t="s">
        <v>176</v>
      </c>
      <c r="I2" s="42" t="s">
        <v>302</v>
      </c>
      <c r="J2" s="35" t="s">
        <v>1239</v>
      </c>
      <c r="K2" s="23" t="s">
        <v>1240</v>
      </c>
      <c r="L2" s="36" t="s">
        <v>1241</v>
      </c>
      <c r="M2" s="37" t="s">
        <v>1242</v>
      </c>
      <c r="N2" s="36" t="s">
        <v>1243</v>
      </c>
      <c r="O2" s="37" t="s">
        <v>1244</v>
      </c>
    </row>
    <row r="3" spans="1:15" s="25" customFormat="1" ht="30" customHeight="1" thickTop="1" x14ac:dyDescent="0.25">
      <c r="A3" s="56"/>
      <c r="B3" s="43" t="s">
        <v>592</v>
      </c>
      <c r="C3" s="44" t="s">
        <v>195</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2">
      <c r="A4" s="58" t="s">
        <v>245</v>
      </c>
      <c r="B4" s="59" t="s">
        <v>196</v>
      </c>
      <c r="C4" s="60" t="s">
        <v>475</v>
      </c>
      <c r="D4" s="61" t="s">
        <v>572</v>
      </c>
      <c r="E4" s="62" t="s">
        <v>550</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2">
      <c r="A5" s="66" t="s">
        <v>424</v>
      </c>
      <c r="B5" s="59" t="s">
        <v>183</v>
      </c>
      <c r="C5" s="60" t="s">
        <v>99</v>
      </c>
      <c r="D5" s="67" t="s">
        <v>1272</v>
      </c>
      <c r="E5" s="68" t="s">
        <v>178</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2">
      <c r="A6" s="66" t="s">
        <v>425</v>
      </c>
      <c r="B6" s="59" t="s">
        <v>100</v>
      </c>
      <c r="C6" s="60" t="s">
        <v>103</v>
      </c>
      <c r="D6" s="67" t="s">
        <v>1272</v>
      </c>
      <c r="E6" s="68" t="s">
        <v>178</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2">
      <c r="A7" s="58" t="s">
        <v>246</v>
      </c>
      <c r="B7" s="59" t="s">
        <v>101</v>
      </c>
      <c r="C7" s="60" t="s">
        <v>92</v>
      </c>
      <c r="D7" s="67" t="s">
        <v>1273</v>
      </c>
      <c r="E7" s="68" t="s">
        <v>177</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39.950000000000003" customHeight="1" x14ac:dyDescent="0.2">
      <c r="A8" s="66" t="s">
        <v>247</v>
      </c>
      <c r="B8" s="59" t="s">
        <v>116</v>
      </c>
      <c r="C8" s="60" t="s">
        <v>1055</v>
      </c>
      <c r="D8" s="67" t="s">
        <v>1273</v>
      </c>
      <c r="E8" s="68" t="s">
        <v>178</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2">
      <c r="A9" s="58" t="s">
        <v>1056</v>
      </c>
      <c r="B9" s="59" t="s">
        <v>1590</v>
      </c>
      <c r="C9" s="60" t="s">
        <v>386</v>
      </c>
      <c r="D9" s="67" t="s">
        <v>1273</v>
      </c>
      <c r="E9" s="68" t="s">
        <v>178</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39.950000000000003" customHeight="1" x14ac:dyDescent="0.2">
      <c r="A10" s="58" t="s">
        <v>248</v>
      </c>
      <c r="B10" s="59" t="s">
        <v>102</v>
      </c>
      <c r="C10" s="60" t="s">
        <v>1057</v>
      </c>
      <c r="D10" s="67" t="s">
        <v>1273</v>
      </c>
      <c r="E10" s="68"/>
      <c r="F10" s="69"/>
      <c r="G10" s="150"/>
      <c r="H10" s="64"/>
      <c r="I10" s="65" t="s">
        <v>1058</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2">
      <c r="A11" s="58" t="s">
        <v>1059</v>
      </c>
      <c r="B11" s="71" t="s">
        <v>337</v>
      </c>
      <c r="C11" s="60" t="s">
        <v>1060</v>
      </c>
      <c r="D11" s="61" t="s">
        <v>172</v>
      </c>
      <c r="E11" s="68" t="s">
        <v>179</v>
      </c>
      <c r="F11" s="69"/>
      <c r="G11" s="149"/>
      <c r="H11" s="64">
        <f t="shared" ref="H11:H26" si="6">ROUND(G11*F11,2)</f>
        <v>0</v>
      </c>
      <c r="I11" s="65" t="s">
        <v>1061</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2">
      <c r="A12" s="58" t="s">
        <v>1062</v>
      </c>
      <c r="B12" s="71" t="s">
        <v>337</v>
      </c>
      <c r="C12" s="60" t="s">
        <v>1274</v>
      </c>
      <c r="D12" s="61" t="s">
        <v>172</v>
      </c>
      <c r="E12" s="68" t="s">
        <v>179</v>
      </c>
      <c r="F12" s="69"/>
      <c r="G12" s="149"/>
      <c r="H12" s="64">
        <f t="shared" si="6"/>
        <v>0</v>
      </c>
      <c r="I12" s="65" t="s">
        <v>1215</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2">
      <c r="A13" s="58" t="s">
        <v>1063</v>
      </c>
      <c r="B13" s="71" t="s">
        <v>337</v>
      </c>
      <c r="C13" s="60" t="s">
        <v>1064</v>
      </c>
      <c r="D13" s="61" t="s">
        <v>172</v>
      </c>
      <c r="E13" s="68" t="s">
        <v>179</v>
      </c>
      <c r="F13" s="69"/>
      <c r="G13" s="149"/>
      <c r="H13" s="64">
        <f t="shared" si="6"/>
        <v>0</v>
      </c>
      <c r="I13" s="65" t="s">
        <v>1065</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2">
      <c r="A14" s="58" t="s">
        <v>1066</v>
      </c>
      <c r="B14" s="71" t="s">
        <v>337</v>
      </c>
      <c r="C14" s="60" t="s">
        <v>1067</v>
      </c>
      <c r="D14" s="61" t="s">
        <v>172</v>
      </c>
      <c r="E14" s="68" t="s">
        <v>179</v>
      </c>
      <c r="F14" s="69"/>
      <c r="G14" s="149"/>
      <c r="H14" s="64">
        <f t="shared" si="6"/>
        <v>0</v>
      </c>
      <c r="I14" s="65" t="s">
        <v>1065</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2">
      <c r="A15" s="58" t="s">
        <v>1068</v>
      </c>
      <c r="B15" s="71" t="s">
        <v>337</v>
      </c>
      <c r="C15" s="60" t="s">
        <v>1275</v>
      </c>
      <c r="D15" s="61" t="s">
        <v>172</v>
      </c>
      <c r="E15" s="68" t="s">
        <v>179</v>
      </c>
      <c r="F15" s="69"/>
      <c r="G15" s="149"/>
      <c r="H15" s="64">
        <f t="shared" si="6"/>
        <v>0</v>
      </c>
      <c r="I15" s="65" t="s">
        <v>1216</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2">
      <c r="A16" s="58" t="s">
        <v>1069</v>
      </c>
      <c r="B16" s="71" t="s">
        <v>337</v>
      </c>
      <c r="C16" s="60" t="s">
        <v>1070</v>
      </c>
      <c r="D16" s="61" t="s">
        <v>172</v>
      </c>
      <c r="E16" s="68" t="s">
        <v>179</v>
      </c>
      <c r="F16" s="69"/>
      <c r="G16" s="149"/>
      <c r="H16" s="64">
        <f t="shared" si="6"/>
        <v>0</v>
      </c>
      <c r="I16" s="65" t="s">
        <v>1071</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2">
      <c r="A17" s="58" t="s">
        <v>1072</v>
      </c>
      <c r="B17" s="71" t="s">
        <v>337</v>
      </c>
      <c r="C17" s="60" t="s">
        <v>1073</v>
      </c>
      <c r="D17" s="61" t="s">
        <v>172</v>
      </c>
      <c r="E17" s="68" t="s">
        <v>179</v>
      </c>
      <c r="F17" s="69"/>
      <c r="G17" s="149"/>
      <c r="H17" s="64">
        <f t="shared" si="6"/>
        <v>0</v>
      </c>
      <c r="I17" s="65" t="s">
        <v>1074</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2">
      <c r="A18" s="58" t="s">
        <v>1075</v>
      </c>
      <c r="B18" s="71" t="s">
        <v>337</v>
      </c>
      <c r="C18" s="60" t="s">
        <v>1276</v>
      </c>
      <c r="D18" s="61" t="s">
        <v>172</v>
      </c>
      <c r="E18" s="68" t="s">
        <v>179</v>
      </c>
      <c r="F18" s="69"/>
      <c r="G18" s="149"/>
      <c r="H18" s="64">
        <f t="shared" si="6"/>
        <v>0</v>
      </c>
      <c r="I18" s="65" t="s">
        <v>1217</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2">
      <c r="A19" s="58" t="s">
        <v>1076</v>
      </c>
      <c r="B19" s="71" t="s">
        <v>338</v>
      </c>
      <c r="C19" s="60" t="s">
        <v>1077</v>
      </c>
      <c r="D19" s="61" t="s">
        <v>172</v>
      </c>
      <c r="E19" s="68" t="s">
        <v>179</v>
      </c>
      <c r="F19" s="69"/>
      <c r="G19" s="149"/>
      <c r="H19" s="64">
        <f t="shared" si="6"/>
        <v>0</v>
      </c>
      <c r="I19" s="65" t="s">
        <v>1061</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2">
      <c r="A20" s="58" t="s">
        <v>1078</v>
      </c>
      <c r="B20" s="71" t="s">
        <v>338</v>
      </c>
      <c r="C20" s="60" t="s">
        <v>1277</v>
      </c>
      <c r="D20" s="61" t="s">
        <v>172</v>
      </c>
      <c r="E20" s="68" t="s">
        <v>179</v>
      </c>
      <c r="F20" s="69"/>
      <c r="G20" s="149"/>
      <c r="H20" s="64">
        <f t="shared" si="6"/>
        <v>0</v>
      </c>
      <c r="I20" s="65" t="s">
        <v>1215</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2">
      <c r="A21" s="58" t="s">
        <v>1079</v>
      </c>
      <c r="B21" s="71" t="s">
        <v>338</v>
      </c>
      <c r="C21" s="60" t="s">
        <v>1080</v>
      </c>
      <c r="D21" s="61" t="s">
        <v>172</v>
      </c>
      <c r="E21" s="68" t="s">
        <v>179</v>
      </c>
      <c r="F21" s="69"/>
      <c r="G21" s="149"/>
      <c r="H21" s="64">
        <f t="shared" si="6"/>
        <v>0</v>
      </c>
      <c r="I21" s="65" t="s">
        <v>1065</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39.950000000000003" customHeight="1" x14ac:dyDescent="0.2">
      <c r="A22" s="58" t="s">
        <v>1081</v>
      </c>
      <c r="B22" s="71" t="s">
        <v>338</v>
      </c>
      <c r="C22" s="60" t="s">
        <v>1082</v>
      </c>
      <c r="D22" s="61" t="s">
        <v>172</v>
      </c>
      <c r="E22" s="68" t="s">
        <v>179</v>
      </c>
      <c r="F22" s="69"/>
      <c r="G22" s="149"/>
      <c r="H22" s="64">
        <f t="shared" si="6"/>
        <v>0</v>
      </c>
      <c r="I22" s="65" t="s">
        <v>1065</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2">
      <c r="A23" s="58" t="s">
        <v>1083</v>
      </c>
      <c r="B23" s="71" t="s">
        <v>338</v>
      </c>
      <c r="C23" s="60" t="s">
        <v>1278</v>
      </c>
      <c r="D23" s="61" t="s">
        <v>172</v>
      </c>
      <c r="E23" s="68" t="s">
        <v>179</v>
      </c>
      <c r="F23" s="69"/>
      <c r="G23" s="149"/>
      <c r="H23" s="64">
        <f t="shared" si="6"/>
        <v>0</v>
      </c>
      <c r="I23" s="65" t="s">
        <v>1216</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2">
      <c r="A24" s="58" t="s">
        <v>1084</v>
      </c>
      <c r="B24" s="71" t="s">
        <v>338</v>
      </c>
      <c r="C24" s="60" t="s">
        <v>1085</v>
      </c>
      <c r="D24" s="61" t="s">
        <v>172</v>
      </c>
      <c r="E24" s="68" t="s">
        <v>179</v>
      </c>
      <c r="F24" s="69"/>
      <c r="G24" s="149"/>
      <c r="H24" s="64">
        <f t="shared" si="6"/>
        <v>0</v>
      </c>
      <c r="I24" s="65" t="s">
        <v>1071</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39.950000000000003" customHeight="1" x14ac:dyDescent="0.2">
      <c r="A25" s="58" t="s">
        <v>1086</v>
      </c>
      <c r="B25" s="71" t="s">
        <v>338</v>
      </c>
      <c r="C25" s="60" t="s">
        <v>1087</v>
      </c>
      <c r="D25" s="61" t="s">
        <v>172</v>
      </c>
      <c r="E25" s="68" t="s">
        <v>179</v>
      </c>
      <c r="F25" s="69"/>
      <c r="G25" s="149"/>
      <c r="H25" s="64">
        <f t="shared" si="6"/>
        <v>0</v>
      </c>
      <c r="I25" s="65" t="s">
        <v>1074</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2">
      <c r="A26" s="58" t="s">
        <v>1088</v>
      </c>
      <c r="B26" s="71" t="s">
        <v>338</v>
      </c>
      <c r="C26" s="60" t="s">
        <v>1279</v>
      </c>
      <c r="D26" s="61" t="s">
        <v>172</v>
      </c>
      <c r="E26" s="68" t="s">
        <v>179</v>
      </c>
      <c r="F26" s="69"/>
      <c r="G26" s="149"/>
      <c r="H26" s="64">
        <f t="shared" si="6"/>
        <v>0</v>
      </c>
      <c r="I26" s="65" t="s">
        <v>1217</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450000000000003" customHeight="1" x14ac:dyDescent="0.2">
      <c r="A27" s="58" t="s">
        <v>249</v>
      </c>
      <c r="B27" s="59" t="s">
        <v>1591</v>
      </c>
      <c r="C27" s="60" t="s">
        <v>306</v>
      </c>
      <c r="D27" s="67" t="s">
        <v>1272</v>
      </c>
      <c r="E27" s="68"/>
      <c r="F27" s="69"/>
      <c r="G27" s="150"/>
      <c r="H27" s="64"/>
      <c r="I27" s="65" t="s">
        <v>1089</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2">
      <c r="A28" s="58" t="s">
        <v>1090</v>
      </c>
      <c r="B28" s="71" t="s">
        <v>337</v>
      </c>
      <c r="C28" s="60" t="s">
        <v>1091</v>
      </c>
      <c r="D28" s="61" t="s">
        <v>172</v>
      </c>
      <c r="E28" s="68" t="s">
        <v>178</v>
      </c>
      <c r="F28" s="69"/>
      <c r="G28" s="149"/>
      <c r="H28" s="64">
        <f t="shared" ref="H28:H40" si="7">ROUND(G28*F28,2)</f>
        <v>0</v>
      </c>
      <c r="I28" s="65" t="s">
        <v>1061</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4.9" customHeight="1" x14ac:dyDescent="0.2">
      <c r="A29" s="58" t="s">
        <v>1092</v>
      </c>
      <c r="B29" s="71" t="s">
        <v>337</v>
      </c>
      <c r="C29" s="60" t="s">
        <v>1280</v>
      </c>
      <c r="D29" s="61" t="s">
        <v>172</v>
      </c>
      <c r="E29" s="68" t="s">
        <v>178</v>
      </c>
      <c r="F29" s="69"/>
      <c r="G29" s="149"/>
      <c r="H29" s="64">
        <f t="shared" si="7"/>
        <v>0</v>
      </c>
      <c r="I29" s="65" t="s">
        <v>1215</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2">
      <c r="A30" s="58" t="s">
        <v>1093</v>
      </c>
      <c r="B30" s="71" t="s">
        <v>337</v>
      </c>
      <c r="C30" s="60" t="s">
        <v>1094</v>
      </c>
      <c r="D30" s="61" t="s">
        <v>172</v>
      </c>
      <c r="E30" s="68" t="s">
        <v>178</v>
      </c>
      <c r="F30" s="69"/>
      <c r="G30" s="149"/>
      <c r="H30" s="64">
        <f t="shared" si="7"/>
        <v>0</v>
      </c>
      <c r="I30" s="65" t="s">
        <v>1065</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2">
      <c r="A31" s="58" t="s">
        <v>1095</v>
      </c>
      <c r="B31" s="71" t="s">
        <v>337</v>
      </c>
      <c r="C31" s="60" t="s">
        <v>1096</v>
      </c>
      <c r="D31" s="61" t="s">
        <v>172</v>
      </c>
      <c r="E31" s="68" t="s">
        <v>178</v>
      </c>
      <c r="F31" s="69"/>
      <c r="G31" s="149"/>
      <c r="H31" s="64">
        <f t="shared" si="7"/>
        <v>0</v>
      </c>
      <c r="I31" s="65" t="s">
        <v>1065</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2">
      <c r="A32" s="58" t="s">
        <v>1097</v>
      </c>
      <c r="B32" s="71" t="s">
        <v>337</v>
      </c>
      <c r="C32" s="60" t="s">
        <v>1281</v>
      </c>
      <c r="D32" s="61" t="s">
        <v>172</v>
      </c>
      <c r="E32" s="68" t="s">
        <v>178</v>
      </c>
      <c r="F32" s="69"/>
      <c r="G32" s="149"/>
      <c r="H32" s="64">
        <f t="shared" si="7"/>
        <v>0</v>
      </c>
      <c r="I32" s="65" t="s">
        <v>1216</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2">
      <c r="A33" s="58" t="s">
        <v>1098</v>
      </c>
      <c r="B33" s="71" t="s">
        <v>337</v>
      </c>
      <c r="C33" s="60" t="s">
        <v>1099</v>
      </c>
      <c r="D33" s="61" t="s">
        <v>172</v>
      </c>
      <c r="E33" s="68" t="s">
        <v>178</v>
      </c>
      <c r="F33" s="69"/>
      <c r="G33" s="149"/>
      <c r="H33" s="64">
        <f t="shared" si="7"/>
        <v>0</v>
      </c>
      <c r="I33" s="65" t="s">
        <v>1071</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2">
      <c r="A34" s="58" t="s">
        <v>1100</v>
      </c>
      <c r="B34" s="71" t="s">
        <v>337</v>
      </c>
      <c r="C34" s="60" t="s">
        <v>1101</v>
      </c>
      <c r="D34" s="61" t="s">
        <v>172</v>
      </c>
      <c r="E34" s="68" t="s">
        <v>178</v>
      </c>
      <c r="F34" s="69"/>
      <c r="G34" s="149"/>
      <c r="H34" s="64">
        <f t="shared" si="7"/>
        <v>0</v>
      </c>
      <c r="I34" s="65" t="s">
        <v>1074</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2">
      <c r="A35" s="58" t="s">
        <v>1102</v>
      </c>
      <c r="B35" s="71" t="s">
        <v>337</v>
      </c>
      <c r="C35" s="60" t="s">
        <v>1282</v>
      </c>
      <c r="D35" s="61" t="s">
        <v>172</v>
      </c>
      <c r="E35" s="68" t="s">
        <v>178</v>
      </c>
      <c r="F35" s="69"/>
      <c r="G35" s="149"/>
      <c r="H35" s="64">
        <f t="shared" si="7"/>
        <v>0</v>
      </c>
      <c r="I35" s="65" t="s">
        <v>1217</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2">
      <c r="A36" s="66" t="s">
        <v>250</v>
      </c>
      <c r="B36" s="59" t="s">
        <v>104</v>
      </c>
      <c r="C36" s="60" t="s">
        <v>114</v>
      </c>
      <c r="D36" s="67" t="s">
        <v>1272</v>
      </c>
      <c r="E36" s="68" t="s">
        <v>178</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2">
      <c r="A37" s="66" t="s">
        <v>251</v>
      </c>
      <c r="B37" s="59" t="s">
        <v>1592</v>
      </c>
      <c r="C37" s="60" t="s">
        <v>107</v>
      </c>
      <c r="D37" s="67" t="s">
        <v>1272</v>
      </c>
      <c r="E37" s="68" t="s">
        <v>177</v>
      </c>
      <c r="F37" s="69"/>
      <c r="G37" s="149"/>
      <c r="H37" s="64">
        <f t="shared" si="7"/>
        <v>0</v>
      </c>
      <c r="I37" s="65" t="s">
        <v>590</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2">
      <c r="A38" s="58" t="s">
        <v>252</v>
      </c>
      <c r="B38" s="59" t="s">
        <v>105</v>
      </c>
      <c r="C38" s="60" t="s">
        <v>307</v>
      </c>
      <c r="D38" s="67" t="s">
        <v>1273</v>
      </c>
      <c r="E38" s="68" t="s">
        <v>177</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2">
      <c r="A39" s="66" t="s">
        <v>253</v>
      </c>
      <c r="B39" s="59" t="s">
        <v>106</v>
      </c>
      <c r="C39" s="60" t="s">
        <v>109</v>
      </c>
      <c r="D39" s="67" t="s">
        <v>1273</v>
      </c>
      <c r="E39" s="68" t="s">
        <v>178</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2">
      <c r="A40" s="66" t="s">
        <v>426</v>
      </c>
      <c r="B40" s="59" t="s">
        <v>108</v>
      </c>
      <c r="C40" s="60" t="s">
        <v>294</v>
      </c>
      <c r="D40" s="67" t="s">
        <v>1273</v>
      </c>
      <c r="E40" s="68" t="s">
        <v>178</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2">
      <c r="A41" s="58" t="s">
        <v>254</v>
      </c>
      <c r="B41" s="59" t="s">
        <v>110</v>
      </c>
      <c r="C41" s="60" t="s">
        <v>308</v>
      </c>
      <c r="D41" s="67" t="s">
        <v>1273</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2">
      <c r="A42" s="66" t="s">
        <v>255</v>
      </c>
      <c r="B42" s="71" t="s">
        <v>337</v>
      </c>
      <c r="C42" s="60" t="s">
        <v>858</v>
      </c>
      <c r="D42" s="61" t="s">
        <v>172</v>
      </c>
      <c r="E42" s="68" t="s">
        <v>180</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2">
      <c r="A43" s="66" t="s">
        <v>427</v>
      </c>
      <c r="B43" s="71" t="s">
        <v>338</v>
      </c>
      <c r="C43" s="60" t="s">
        <v>309</v>
      </c>
      <c r="D43" s="61" t="s">
        <v>172</v>
      </c>
      <c r="E43" s="68" t="s">
        <v>180</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2">
      <c r="A44" s="66" t="s">
        <v>256</v>
      </c>
      <c r="B44" s="59" t="s">
        <v>111</v>
      </c>
      <c r="C44" s="60" t="s">
        <v>310</v>
      </c>
      <c r="D44" s="67" t="s">
        <v>1273</v>
      </c>
      <c r="E44" s="68" t="s">
        <v>179</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39.950000000000003" customHeight="1" x14ac:dyDescent="0.2">
      <c r="A45" s="66" t="s">
        <v>257</v>
      </c>
      <c r="B45" s="59" t="s">
        <v>112</v>
      </c>
      <c r="C45" s="60" t="s">
        <v>311</v>
      </c>
      <c r="D45" s="67" t="s">
        <v>1273</v>
      </c>
      <c r="E45" s="68" t="s">
        <v>179</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2">
      <c r="A46" s="58" t="s">
        <v>258</v>
      </c>
      <c r="B46" s="59" t="s">
        <v>113</v>
      </c>
      <c r="C46" s="60" t="s">
        <v>1103</v>
      </c>
      <c r="D46" s="67" t="s">
        <v>1104</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2">
      <c r="A47" s="58" t="s">
        <v>1105</v>
      </c>
      <c r="B47" s="71" t="s">
        <v>337</v>
      </c>
      <c r="C47" s="60" t="s">
        <v>1106</v>
      </c>
      <c r="D47" s="61" t="s">
        <v>172</v>
      </c>
      <c r="E47" s="68" t="s">
        <v>177</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2">
      <c r="A48" s="58" t="s">
        <v>1107</v>
      </c>
      <c r="B48" s="71" t="s">
        <v>338</v>
      </c>
      <c r="C48" s="60" t="s">
        <v>1108</v>
      </c>
      <c r="D48" s="61" t="s">
        <v>172</v>
      </c>
      <c r="E48" s="68" t="s">
        <v>177</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2">
      <c r="A49" s="58" t="s">
        <v>1109</v>
      </c>
      <c r="B49" s="71" t="s">
        <v>339</v>
      </c>
      <c r="C49" s="60" t="s">
        <v>1110</v>
      </c>
      <c r="D49" s="61" t="s">
        <v>172</v>
      </c>
      <c r="E49" s="68" t="s">
        <v>177</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2">
      <c r="A50" s="58" t="s">
        <v>1111</v>
      </c>
      <c r="B50" s="59" t="s">
        <v>295</v>
      </c>
      <c r="C50" s="60" t="s">
        <v>712</v>
      </c>
      <c r="D50" s="61" t="s">
        <v>1112</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2">
      <c r="A51" s="58" t="s">
        <v>1113</v>
      </c>
      <c r="B51" s="71" t="s">
        <v>337</v>
      </c>
      <c r="C51" s="60" t="s">
        <v>1114</v>
      </c>
      <c r="D51" s="61" t="s">
        <v>172</v>
      </c>
      <c r="E51" s="68" t="s">
        <v>177</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2">
      <c r="A52" s="58" t="s">
        <v>1115</v>
      </c>
      <c r="B52" s="71" t="s">
        <v>338</v>
      </c>
      <c r="C52" s="60" t="s">
        <v>1116</v>
      </c>
      <c r="D52" s="61" t="s">
        <v>172</v>
      </c>
      <c r="E52" s="68" t="s">
        <v>177</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2">
      <c r="A53" s="58" t="s">
        <v>1117</v>
      </c>
      <c r="B53" s="71" t="s">
        <v>339</v>
      </c>
      <c r="C53" s="60" t="s">
        <v>1118</v>
      </c>
      <c r="D53" s="61" t="s">
        <v>172</v>
      </c>
      <c r="E53" s="68" t="s">
        <v>177</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2">
      <c r="A54" s="58" t="s">
        <v>1119</v>
      </c>
      <c r="B54" s="71" t="s">
        <v>340</v>
      </c>
      <c r="C54" s="60" t="s">
        <v>1120</v>
      </c>
      <c r="D54" s="61" t="s">
        <v>172</v>
      </c>
      <c r="E54" s="68" t="s">
        <v>177</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2">
      <c r="A55" s="66" t="s">
        <v>259</v>
      </c>
      <c r="B55" s="59" t="s">
        <v>296</v>
      </c>
      <c r="C55" s="60" t="s">
        <v>312</v>
      </c>
      <c r="D55" s="61" t="s">
        <v>573</v>
      </c>
      <c r="E55" s="68" t="s">
        <v>177</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2">
      <c r="A56" s="66" t="s">
        <v>260</v>
      </c>
      <c r="B56" s="59" t="s">
        <v>720</v>
      </c>
      <c r="C56" s="60" t="s">
        <v>313</v>
      </c>
      <c r="D56" s="61" t="s">
        <v>573</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2">
      <c r="A57" s="58" t="s">
        <v>293</v>
      </c>
      <c r="B57" s="71" t="s">
        <v>337</v>
      </c>
      <c r="C57" s="60" t="s">
        <v>314</v>
      </c>
      <c r="D57" s="61" t="s">
        <v>172</v>
      </c>
      <c r="E57" s="68" t="s">
        <v>179</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2">
      <c r="A58" s="66" t="s">
        <v>476</v>
      </c>
      <c r="B58" s="71" t="s">
        <v>338</v>
      </c>
      <c r="C58" s="60" t="s">
        <v>315</v>
      </c>
      <c r="D58" s="61" t="s">
        <v>172</v>
      </c>
      <c r="E58" s="68" t="s">
        <v>179</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2">
      <c r="A59" s="66" t="s">
        <v>480</v>
      </c>
      <c r="B59" s="59" t="s">
        <v>1593</v>
      </c>
      <c r="C59" s="60" t="s">
        <v>551</v>
      </c>
      <c r="D59" s="61" t="s">
        <v>574</v>
      </c>
      <c r="E59" s="68" t="s">
        <v>178</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2">
      <c r="A60" s="58" t="s">
        <v>481</v>
      </c>
      <c r="B60" s="59" t="s">
        <v>487</v>
      </c>
      <c r="C60" s="60" t="s">
        <v>477</v>
      </c>
      <c r="D60" s="61" t="s">
        <v>574</v>
      </c>
      <c r="E60" s="68" t="s">
        <v>178</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2">
      <c r="A61" s="66" t="s">
        <v>482</v>
      </c>
      <c r="B61" s="59" t="s">
        <v>488</v>
      </c>
      <c r="C61" s="60" t="s">
        <v>478</v>
      </c>
      <c r="D61" s="61" t="s">
        <v>574</v>
      </c>
      <c r="E61" s="68" t="s">
        <v>178</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2">
      <c r="A62" s="66" t="s">
        <v>483</v>
      </c>
      <c r="B62" s="59" t="s">
        <v>489</v>
      </c>
      <c r="C62" s="60" t="s">
        <v>479</v>
      </c>
      <c r="D62" s="61" t="s">
        <v>574</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2">
      <c r="A63" s="58" t="s">
        <v>484</v>
      </c>
      <c r="B63" s="71" t="s">
        <v>337</v>
      </c>
      <c r="C63" s="60" t="s">
        <v>491</v>
      </c>
      <c r="D63" s="61"/>
      <c r="E63" s="68" t="s">
        <v>178</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39.950000000000003" customHeight="1" x14ac:dyDescent="0.2">
      <c r="A64" s="66" t="s">
        <v>485</v>
      </c>
      <c r="B64" s="71" t="s">
        <v>338</v>
      </c>
      <c r="C64" s="60" t="s">
        <v>492</v>
      </c>
      <c r="D64" s="61"/>
      <c r="E64" s="68" t="s">
        <v>178</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39.950000000000003" customHeight="1" x14ac:dyDescent="0.2">
      <c r="A65" s="66" t="s">
        <v>486</v>
      </c>
      <c r="B65" s="71" t="s">
        <v>339</v>
      </c>
      <c r="C65" s="60" t="s">
        <v>552</v>
      </c>
      <c r="D65" s="61"/>
      <c r="E65" s="68" t="s">
        <v>178</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39.950000000000003" customHeight="1" x14ac:dyDescent="0.2">
      <c r="A66" s="58" t="s">
        <v>494</v>
      </c>
      <c r="B66" s="59" t="s">
        <v>490</v>
      </c>
      <c r="C66" s="60" t="s">
        <v>493</v>
      </c>
      <c r="D66" s="61" t="s">
        <v>574</v>
      </c>
      <c r="E66" s="68" t="s">
        <v>177</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25">
      <c r="A67" s="57" t="s">
        <v>494</v>
      </c>
      <c r="B67" s="34" t="s">
        <v>203</v>
      </c>
      <c r="C67" s="48" t="s">
        <v>204</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3.9" customHeight="1" thickTop="1" x14ac:dyDescent="0.25">
      <c r="A68" s="56"/>
      <c r="B68" s="133" t="s">
        <v>593</v>
      </c>
      <c r="C68" s="44" t="s">
        <v>1563</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2">
      <c r="A69" s="73" t="s">
        <v>358</v>
      </c>
      <c r="B69" s="59" t="s">
        <v>149</v>
      </c>
      <c r="C69" s="60" t="s">
        <v>303</v>
      </c>
      <c r="D69" s="67" t="s">
        <v>1272</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2">
      <c r="A70" s="73" t="s">
        <v>428</v>
      </c>
      <c r="B70" s="71" t="s">
        <v>337</v>
      </c>
      <c r="C70" s="60" t="s">
        <v>304</v>
      </c>
      <c r="D70" s="61" t="s">
        <v>172</v>
      </c>
      <c r="E70" s="68" t="s">
        <v>177</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2">
      <c r="A71" s="73" t="s">
        <v>261</v>
      </c>
      <c r="B71" s="71" t="s">
        <v>338</v>
      </c>
      <c r="C71" s="60" t="s">
        <v>305</v>
      </c>
      <c r="D71" s="61" t="s">
        <v>172</v>
      </c>
      <c r="E71" s="68" t="s">
        <v>177</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2">
      <c r="A72" s="73" t="s">
        <v>262</v>
      </c>
      <c r="B72" s="59" t="s">
        <v>150</v>
      </c>
      <c r="C72" s="60" t="s">
        <v>447</v>
      </c>
      <c r="D72" s="61" t="s">
        <v>902</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39.950000000000003" customHeight="1" x14ac:dyDescent="0.2">
      <c r="A73" s="73" t="s">
        <v>263</v>
      </c>
      <c r="B73" s="71" t="s">
        <v>337</v>
      </c>
      <c r="C73" s="60" t="s">
        <v>1283</v>
      </c>
      <c r="D73" s="61" t="s">
        <v>172</v>
      </c>
      <c r="E73" s="68" t="s">
        <v>177</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39.950000000000003" customHeight="1" x14ac:dyDescent="0.2">
      <c r="A74" s="73" t="s">
        <v>264</v>
      </c>
      <c r="B74" s="71" t="s">
        <v>338</v>
      </c>
      <c r="C74" s="60" t="s">
        <v>1284</v>
      </c>
      <c r="D74" s="61" t="s">
        <v>172</v>
      </c>
      <c r="E74" s="68" t="s">
        <v>177</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39.950000000000003" customHeight="1" x14ac:dyDescent="0.2">
      <c r="A75" s="73" t="s">
        <v>265</v>
      </c>
      <c r="B75" s="71" t="s">
        <v>339</v>
      </c>
      <c r="C75" s="60" t="s">
        <v>1285</v>
      </c>
      <c r="D75" s="61" t="s">
        <v>172</v>
      </c>
      <c r="E75" s="68" t="s">
        <v>177</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39.950000000000003" customHeight="1" x14ac:dyDescent="0.2">
      <c r="A76" s="73" t="s">
        <v>266</v>
      </c>
      <c r="B76" s="71" t="s">
        <v>340</v>
      </c>
      <c r="C76" s="60" t="s">
        <v>1286</v>
      </c>
      <c r="D76" s="61" t="s">
        <v>172</v>
      </c>
      <c r="E76" s="68" t="s">
        <v>177</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39.950000000000003" customHeight="1" x14ac:dyDescent="0.2">
      <c r="A77" s="73" t="s">
        <v>267</v>
      </c>
      <c r="B77" s="71" t="s">
        <v>341</v>
      </c>
      <c r="C77" s="60" t="s">
        <v>1287</v>
      </c>
      <c r="D77" s="61" t="s">
        <v>172</v>
      </c>
      <c r="E77" s="68" t="s">
        <v>177</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39.950000000000003" customHeight="1" x14ac:dyDescent="0.2">
      <c r="A78" s="73" t="s">
        <v>268</v>
      </c>
      <c r="B78" s="71" t="s">
        <v>342</v>
      </c>
      <c r="C78" s="60" t="s">
        <v>1288</v>
      </c>
      <c r="D78" s="61" t="s">
        <v>172</v>
      </c>
      <c r="E78" s="68" t="s">
        <v>177</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39.950000000000003" customHeight="1" x14ac:dyDescent="0.2">
      <c r="A79" s="73" t="s">
        <v>269</v>
      </c>
      <c r="B79" s="71" t="s">
        <v>343</v>
      </c>
      <c r="C79" s="60" t="s">
        <v>1289</v>
      </c>
      <c r="D79" s="61" t="s">
        <v>172</v>
      </c>
      <c r="E79" s="68" t="s">
        <v>177</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39.950000000000003" customHeight="1" x14ac:dyDescent="0.2">
      <c r="A80" s="73" t="s">
        <v>270</v>
      </c>
      <c r="B80" s="71" t="s">
        <v>344</v>
      </c>
      <c r="C80" s="60" t="s">
        <v>1290</v>
      </c>
      <c r="D80" s="61" t="s">
        <v>172</v>
      </c>
      <c r="E80" s="68" t="s">
        <v>177</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2">
      <c r="A81" s="73" t="s">
        <v>271</v>
      </c>
      <c r="B81" s="59" t="s">
        <v>151</v>
      </c>
      <c r="C81" s="60" t="s">
        <v>448</v>
      </c>
      <c r="D81" s="61" t="s">
        <v>902</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39.950000000000003" customHeight="1" x14ac:dyDescent="0.2">
      <c r="A82" s="73" t="s">
        <v>272</v>
      </c>
      <c r="B82" s="71" t="s">
        <v>337</v>
      </c>
      <c r="C82" s="60" t="s">
        <v>1291</v>
      </c>
      <c r="D82" s="61" t="s">
        <v>172</v>
      </c>
      <c r="E82" s="68" t="s">
        <v>177</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39.950000000000003" customHeight="1" x14ac:dyDescent="0.2">
      <c r="A83" s="73" t="s">
        <v>273</v>
      </c>
      <c r="B83" s="71" t="s">
        <v>338</v>
      </c>
      <c r="C83" s="60" t="s">
        <v>1292</v>
      </c>
      <c r="D83" s="61" t="s">
        <v>172</v>
      </c>
      <c r="E83" s="68" t="s">
        <v>177</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39.950000000000003" customHeight="1" x14ac:dyDescent="0.2">
      <c r="A84" s="73" t="s">
        <v>274</v>
      </c>
      <c r="B84" s="71" t="s">
        <v>339</v>
      </c>
      <c r="C84" s="60" t="s">
        <v>1293</v>
      </c>
      <c r="D84" s="61" t="s">
        <v>172</v>
      </c>
      <c r="E84" s="68" t="s">
        <v>177</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39.950000000000003" customHeight="1" x14ac:dyDescent="0.2">
      <c r="A85" s="73" t="s">
        <v>275</v>
      </c>
      <c r="B85" s="71" t="s">
        <v>340</v>
      </c>
      <c r="C85" s="60" t="s">
        <v>1294</v>
      </c>
      <c r="D85" s="61" t="s">
        <v>172</v>
      </c>
      <c r="E85" s="68" t="s">
        <v>177</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39.950000000000003" customHeight="1" x14ac:dyDescent="0.2">
      <c r="A86" s="73" t="s">
        <v>276</v>
      </c>
      <c r="B86" s="71" t="s">
        <v>341</v>
      </c>
      <c r="C86" s="60" t="s">
        <v>1295</v>
      </c>
      <c r="D86" s="61" t="s">
        <v>172</v>
      </c>
      <c r="E86" s="68" t="s">
        <v>177</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39.950000000000003" customHeight="1" x14ac:dyDescent="0.2">
      <c r="A87" s="73" t="s">
        <v>277</v>
      </c>
      <c r="B87" s="71" t="s">
        <v>342</v>
      </c>
      <c r="C87" s="60" t="s">
        <v>1296</v>
      </c>
      <c r="D87" s="61" t="s">
        <v>172</v>
      </c>
      <c r="E87" s="68" t="s">
        <v>177</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39.950000000000003" customHeight="1" x14ac:dyDescent="0.2">
      <c r="A88" s="73" t="s">
        <v>278</v>
      </c>
      <c r="B88" s="71" t="s">
        <v>343</v>
      </c>
      <c r="C88" s="60" t="s">
        <v>1297</v>
      </c>
      <c r="D88" s="61" t="s">
        <v>172</v>
      </c>
      <c r="E88" s="68" t="s">
        <v>177</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39.950000000000003" customHeight="1" x14ac:dyDescent="0.2">
      <c r="A89" s="73" t="s">
        <v>279</v>
      </c>
      <c r="B89" s="71" t="s">
        <v>344</v>
      </c>
      <c r="C89" s="60" t="s">
        <v>1298</v>
      </c>
      <c r="D89" s="61" t="s">
        <v>172</v>
      </c>
      <c r="E89" s="68" t="s">
        <v>177</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39.950000000000003" customHeight="1" x14ac:dyDescent="0.2">
      <c r="A90" s="73" t="s">
        <v>280</v>
      </c>
      <c r="B90" s="71" t="s">
        <v>345</v>
      </c>
      <c r="C90" s="60" t="s">
        <v>1299</v>
      </c>
      <c r="D90" s="61" t="s">
        <v>172</v>
      </c>
      <c r="E90" s="68" t="s">
        <v>177</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39.950000000000003" customHeight="1" x14ac:dyDescent="0.2">
      <c r="A91" s="73" t="s">
        <v>281</v>
      </c>
      <c r="B91" s="71" t="s">
        <v>347</v>
      </c>
      <c r="C91" s="60" t="s">
        <v>1300</v>
      </c>
      <c r="D91" s="61" t="s">
        <v>172</v>
      </c>
      <c r="E91" s="68" t="s">
        <v>177</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39.950000000000003" customHeight="1" x14ac:dyDescent="0.2">
      <c r="A92" s="73" t="s">
        <v>282</v>
      </c>
      <c r="B92" s="71" t="s">
        <v>346</v>
      </c>
      <c r="C92" s="60" t="s">
        <v>1301</v>
      </c>
      <c r="D92" s="61" t="s">
        <v>172</v>
      </c>
      <c r="E92" s="68" t="s">
        <v>177</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39.950000000000003" customHeight="1" x14ac:dyDescent="0.2">
      <c r="A93" s="73" t="s">
        <v>283</v>
      </c>
      <c r="B93" s="71" t="s">
        <v>206</v>
      </c>
      <c r="C93" s="60" t="s">
        <v>1302</v>
      </c>
      <c r="D93" s="61" t="s">
        <v>172</v>
      </c>
      <c r="E93" s="68" t="s">
        <v>177</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39.950000000000003" customHeight="1" x14ac:dyDescent="0.2">
      <c r="A94" s="73" t="s">
        <v>284</v>
      </c>
      <c r="B94" s="71" t="s">
        <v>348</v>
      </c>
      <c r="C94" s="60" t="s">
        <v>1303</v>
      </c>
      <c r="D94" s="61" t="s">
        <v>172</v>
      </c>
      <c r="E94" s="68" t="s">
        <v>177</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39.950000000000003" customHeight="1" x14ac:dyDescent="0.2">
      <c r="A95" s="73" t="s">
        <v>285</v>
      </c>
      <c r="B95" s="71" t="s">
        <v>437</v>
      </c>
      <c r="C95" s="60" t="s">
        <v>1304</v>
      </c>
      <c r="D95" s="61" t="s">
        <v>172</v>
      </c>
      <c r="E95" s="68" t="s">
        <v>177</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39.950000000000003" customHeight="1" x14ac:dyDescent="0.2">
      <c r="A96" s="73" t="s">
        <v>286</v>
      </c>
      <c r="B96" s="71" t="s">
        <v>438</v>
      </c>
      <c r="C96" s="60" t="s">
        <v>1305</v>
      </c>
      <c r="D96" s="61" t="s">
        <v>172</v>
      </c>
      <c r="E96" s="68" t="s">
        <v>177</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39.950000000000003" customHeight="1" x14ac:dyDescent="0.2">
      <c r="A97" s="73" t="s">
        <v>287</v>
      </c>
      <c r="B97" s="71" t="s">
        <v>439</v>
      </c>
      <c r="C97" s="60" t="s">
        <v>1306</v>
      </c>
      <c r="D97" s="61" t="s">
        <v>172</v>
      </c>
      <c r="E97" s="68" t="s">
        <v>177</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39.950000000000003" customHeight="1" x14ac:dyDescent="0.2">
      <c r="A98" s="73" t="s">
        <v>721</v>
      </c>
      <c r="B98" s="59" t="s">
        <v>152</v>
      </c>
      <c r="C98" s="60" t="s">
        <v>449</v>
      </c>
      <c r="D98" s="61" t="s">
        <v>902</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39.950000000000003" customHeight="1" x14ac:dyDescent="0.2">
      <c r="A99" s="73" t="s">
        <v>722</v>
      </c>
      <c r="B99" s="71" t="s">
        <v>337</v>
      </c>
      <c r="C99" s="60" t="s">
        <v>1513</v>
      </c>
      <c r="D99" s="61" t="s">
        <v>172</v>
      </c>
      <c r="E99" s="68" t="s">
        <v>177</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39.950000000000003" customHeight="1" x14ac:dyDescent="0.2">
      <c r="A100" s="73" t="s">
        <v>723</v>
      </c>
      <c r="B100" s="71" t="s">
        <v>338</v>
      </c>
      <c r="C100" s="60" t="s">
        <v>1514</v>
      </c>
      <c r="D100" s="61" t="s">
        <v>172</v>
      </c>
      <c r="E100" s="68" t="s">
        <v>177</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39.950000000000003" customHeight="1" x14ac:dyDescent="0.2">
      <c r="A101" s="73" t="s">
        <v>724</v>
      </c>
      <c r="B101" s="71" t="s">
        <v>339</v>
      </c>
      <c r="C101" s="60" t="s">
        <v>1515</v>
      </c>
      <c r="D101" s="61" t="s">
        <v>172</v>
      </c>
      <c r="E101" s="68" t="s">
        <v>177</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39.950000000000003" customHeight="1" x14ac:dyDescent="0.2">
      <c r="A102" s="73" t="s">
        <v>725</v>
      </c>
      <c r="B102" s="71" t="s">
        <v>340</v>
      </c>
      <c r="C102" s="60" t="s">
        <v>1516</v>
      </c>
      <c r="D102" s="61" t="s">
        <v>172</v>
      </c>
      <c r="E102" s="68" t="s">
        <v>177</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39.950000000000003" customHeight="1" x14ac:dyDescent="0.2">
      <c r="A103" s="73" t="s">
        <v>726</v>
      </c>
      <c r="B103" s="71" t="s">
        <v>341</v>
      </c>
      <c r="C103" s="60" t="s">
        <v>1517</v>
      </c>
      <c r="D103" s="61" t="s">
        <v>172</v>
      </c>
      <c r="E103" s="68" t="s">
        <v>177</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39.950000000000003" customHeight="1" x14ac:dyDescent="0.2">
      <c r="A104" s="73" t="s">
        <v>727</v>
      </c>
      <c r="B104" s="71" t="s">
        <v>342</v>
      </c>
      <c r="C104" s="60" t="s">
        <v>1518</v>
      </c>
      <c r="D104" s="61" t="s">
        <v>172</v>
      </c>
      <c r="E104" s="68" t="s">
        <v>177</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39.950000000000003" customHeight="1" x14ac:dyDescent="0.2">
      <c r="A105" s="73" t="s">
        <v>728</v>
      </c>
      <c r="B105" s="71" t="s">
        <v>343</v>
      </c>
      <c r="C105" s="60" t="s">
        <v>1519</v>
      </c>
      <c r="D105" s="61" t="s">
        <v>172</v>
      </c>
      <c r="E105" s="68" t="s">
        <v>177</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39.950000000000003" customHeight="1" x14ac:dyDescent="0.2">
      <c r="A106" s="73" t="s">
        <v>729</v>
      </c>
      <c r="B106" s="71" t="s">
        <v>344</v>
      </c>
      <c r="C106" s="60" t="s">
        <v>1520</v>
      </c>
      <c r="D106" s="61" t="s">
        <v>172</v>
      </c>
      <c r="E106" s="68" t="s">
        <v>177</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39.950000000000003" customHeight="1" x14ac:dyDescent="0.2">
      <c r="A107" s="73" t="s">
        <v>730</v>
      </c>
      <c r="B107" s="59" t="s">
        <v>153</v>
      </c>
      <c r="C107" s="60" t="s">
        <v>450</v>
      </c>
      <c r="D107" s="61" t="s">
        <v>902</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39.950000000000003" customHeight="1" x14ac:dyDescent="0.2">
      <c r="A108" s="73" t="s">
        <v>731</v>
      </c>
      <c r="B108" s="71" t="s">
        <v>337</v>
      </c>
      <c r="C108" s="60" t="s">
        <v>1521</v>
      </c>
      <c r="D108" s="61" t="s">
        <v>172</v>
      </c>
      <c r="E108" s="68" t="s">
        <v>177</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39.950000000000003" customHeight="1" x14ac:dyDescent="0.2">
      <c r="A109" s="73" t="s">
        <v>732</v>
      </c>
      <c r="B109" s="71" t="s">
        <v>338</v>
      </c>
      <c r="C109" s="60" t="s">
        <v>1522</v>
      </c>
      <c r="D109" s="61" t="s">
        <v>172</v>
      </c>
      <c r="E109" s="68" t="s">
        <v>177</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39.950000000000003" customHeight="1" x14ac:dyDescent="0.2">
      <c r="A110" s="73" t="s">
        <v>733</v>
      </c>
      <c r="B110" s="71" t="s">
        <v>339</v>
      </c>
      <c r="C110" s="60" t="s">
        <v>1523</v>
      </c>
      <c r="D110" s="61" t="s">
        <v>172</v>
      </c>
      <c r="E110" s="68" t="s">
        <v>177</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39.950000000000003" customHeight="1" x14ac:dyDescent="0.2">
      <c r="A111" s="73" t="s">
        <v>734</v>
      </c>
      <c r="B111" s="71" t="s">
        <v>340</v>
      </c>
      <c r="C111" s="60" t="s">
        <v>1524</v>
      </c>
      <c r="D111" s="61" t="s">
        <v>172</v>
      </c>
      <c r="E111" s="68" t="s">
        <v>177</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39.950000000000003" customHeight="1" x14ac:dyDescent="0.2">
      <c r="A112" s="73" t="s">
        <v>735</v>
      </c>
      <c r="B112" s="71" t="s">
        <v>341</v>
      </c>
      <c r="C112" s="60" t="s">
        <v>1525</v>
      </c>
      <c r="D112" s="61" t="s">
        <v>172</v>
      </c>
      <c r="E112" s="68" t="s">
        <v>177</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39.950000000000003" customHeight="1" x14ac:dyDescent="0.2">
      <c r="A113" s="73" t="s">
        <v>736</v>
      </c>
      <c r="B113" s="71" t="s">
        <v>342</v>
      </c>
      <c r="C113" s="60" t="s">
        <v>1526</v>
      </c>
      <c r="D113" s="61" t="s">
        <v>172</v>
      </c>
      <c r="E113" s="68" t="s">
        <v>177</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39.950000000000003" customHeight="1" x14ac:dyDescent="0.2">
      <c r="A114" s="73" t="s">
        <v>737</v>
      </c>
      <c r="B114" s="71" t="s">
        <v>343</v>
      </c>
      <c r="C114" s="60" t="s">
        <v>1527</v>
      </c>
      <c r="D114" s="61" t="s">
        <v>172</v>
      </c>
      <c r="E114" s="68" t="s">
        <v>177</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39.950000000000003" customHeight="1" x14ac:dyDescent="0.2">
      <c r="A115" s="73" t="s">
        <v>738</v>
      </c>
      <c r="B115" s="71" t="s">
        <v>344</v>
      </c>
      <c r="C115" s="60" t="s">
        <v>1528</v>
      </c>
      <c r="D115" s="61" t="s">
        <v>172</v>
      </c>
      <c r="E115" s="68" t="s">
        <v>177</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39.950000000000003" customHeight="1" x14ac:dyDescent="0.2">
      <c r="A116" s="73" t="s">
        <v>739</v>
      </c>
      <c r="B116" s="71" t="s">
        <v>345</v>
      </c>
      <c r="C116" s="60" t="s">
        <v>1529</v>
      </c>
      <c r="D116" s="61" t="s">
        <v>172</v>
      </c>
      <c r="E116" s="68" t="s">
        <v>177</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39.950000000000003" customHeight="1" x14ac:dyDescent="0.2">
      <c r="A117" s="73" t="s">
        <v>740</v>
      </c>
      <c r="B117" s="71" t="s">
        <v>347</v>
      </c>
      <c r="C117" s="60" t="s">
        <v>1530</v>
      </c>
      <c r="D117" s="61" t="s">
        <v>172</v>
      </c>
      <c r="E117" s="68" t="s">
        <v>177</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39.950000000000003" customHeight="1" x14ac:dyDescent="0.2">
      <c r="A118" s="73" t="s">
        <v>741</v>
      </c>
      <c r="B118" s="71" t="s">
        <v>346</v>
      </c>
      <c r="C118" s="60" t="s">
        <v>1531</v>
      </c>
      <c r="D118" s="61" t="s">
        <v>172</v>
      </c>
      <c r="E118" s="68" t="s">
        <v>177</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39.950000000000003" customHeight="1" x14ac:dyDescent="0.2">
      <c r="A119" s="73" t="s">
        <v>742</v>
      </c>
      <c r="B119" s="71" t="s">
        <v>206</v>
      </c>
      <c r="C119" s="60" t="s">
        <v>1532</v>
      </c>
      <c r="D119" s="61" t="s">
        <v>172</v>
      </c>
      <c r="E119" s="68" t="s">
        <v>177</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39.950000000000003" customHeight="1" x14ac:dyDescent="0.2">
      <c r="A120" s="73" t="s">
        <v>743</v>
      </c>
      <c r="B120" s="71" t="s">
        <v>348</v>
      </c>
      <c r="C120" s="60" t="s">
        <v>1533</v>
      </c>
      <c r="D120" s="61" t="s">
        <v>172</v>
      </c>
      <c r="E120" s="68" t="s">
        <v>177</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39.950000000000003" customHeight="1" x14ac:dyDescent="0.2">
      <c r="A121" s="73" t="s">
        <v>744</v>
      </c>
      <c r="B121" s="71" t="s">
        <v>437</v>
      </c>
      <c r="C121" s="60" t="s">
        <v>1534</v>
      </c>
      <c r="D121" s="61" t="s">
        <v>172</v>
      </c>
      <c r="E121" s="68" t="s">
        <v>177</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39.950000000000003" customHeight="1" x14ac:dyDescent="0.2">
      <c r="A122" s="73" t="s">
        <v>745</v>
      </c>
      <c r="B122" s="71" t="s">
        <v>438</v>
      </c>
      <c r="C122" s="60" t="s">
        <v>1535</v>
      </c>
      <c r="D122" s="61" t="s">
        <v>172</v>
      </c>
      <c r="E122" s="68" t="s">
        <v>177</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39.950000000000003" customHeight="1" x14ac:dyDescent="0.2">
      <c r="A123" s="73" t="s">
        <v>746</v>
      </c>
      <c r="B123" s="71" t="s">
        <v>439</v>
      </c>
      <c r="C123" s="60" t="s">
        <v>1536</v>
      </c>
      <c r="D123" s="61" t="s">
        <v>172</v>
      </c>
      <c r="E123" s="68" t="s">
        <v>177</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39.950000000000003" customHeight="1" x14ac:dyDescent="0.2">
      <c r="A124" s="73" t="s">
        <v>747</v>
      </c>
      <c r="B124" s="59" t="s">
        <v>158</v>
      </c>
      <c r="C124" s="60" t="s">
        <v>560</v>
      </c>
      <c r="D124" s="61" t="s">
        <v>902</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39.950000000000003" customHeight="1" x14ac:dyDescent="0.2">
      <c r="A125" s="73" t="s">
        <v>748</v>
      </c>
      <c r="B125" s="71" t="s">
        <v>337</v>
      </c>
      <c r="C125" s="60" t="s">
        <v>1537</v>
      </c>
      <c r="D125" s="61" t="s">
        <v>172</v>
      </c>
      <c r="E125" s="68" t="s">
        <v>177</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39.950000000000003" customHeight="1" x14ac:dyDescent="0.2">
      <c r="A126" s="73" t="s">
        <v>749</v>
      </c>
      <c r="B126" s="71" t="s">
        <v>338</v>
      </c>
      <c r="C126" s="60" t="s">
        <v>1538</v>
      </c>
      <c r="D126" s="61" t="s">
        <v>172</v>
      </c>
      <c r="E126" s="68" t="s">
        <v>177</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39.950000000000003" customHeight="1" x14ac:dyDescent="0.2">
      <c r="A127" s="73" t="s">
        <v>750</v>
      </c>
      <c r="B127" s="71" t="s">
        <v>339</v>
      </c>
      <c r="C127" s="60" t="s">
        <v>1539</v>
      </c>
      <c r="D127" s="61" t="s">
        <v>172</v>
      </c>
      <c r="E127" s="68" t="s">
        <v>177</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39.950000000000003" customHeight="1" x14ac:dyDescent="0.2">
      <c r="A128" s="73" t="s">
        <v>751</v>
      </c>
      <c r="B128" s="71" t="s">
        <v>340</v>
      </c>
      <c r="C128" s="60" t="s">
        <v>1540</v>
      </c>
      <c r="D128" s="61" t="s">
        <v>172</v>
      </c>
      <c r="E128" s="68" t="s">
        <v>177</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39.950000000000003" customHeight="1" x14ac:dyDescent="0.2">
      <c r="A129" s="73" t="s">
        <v>752</v>
      </c>
      <c r="B129" s="71" t="s">
        <v>341</v>
      </c>
      <c r="C129" s="60" t="s">
        <v>1541</v>
      </c>
      <c r="D129" s="61" t="s">
        <v>172</v>
      </c>
      <c r="E129" s="68" t="s">
        <v>177</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39.950000000000003" customHeight="1" x14ac:dyDescent="0.2">
      <c r="A130" s="73" t="s">
        <v>753</v>
      </c>
      <c r="B130" s="71" t="s">
        <v>342</v>
      </c>
      <c r="C130" s="60" t="s">
        <v>1542</v>
      </c>
      <c r="D130" s="61" t="s">
        <v>172</v>
      </c>
      <c r="E130" s="68" t="s">
        <v>177</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39.950000000000003" customHeight="1" x14ac:dyDescent="0.2">
      <c r="A131" s="73" t="s">
        <v>754</v>
      </c>
      <c r="B131" s="71" t="s">
        <v>343</v>
      </c>
      <c r="C131" s="60" t="s">
        <v>1543</v>
      </c>
      <c r="D131" s="61" t="s">
        <v>172</v>
      </c>
      <c r="E131" s="68" t="s">
        <v>177</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39.950000000000003" customHeight="1" x14ac:dyDescent="0.2">
      <c r="A132" s="73" t="s">
        <v>755</v>
      </c>
      <c r="B132" s="71" t="s">
        <v>344</v>
      </c>
      <c r="C132" s="60" t="s">
        <v>1544</v>
      </c>
      <c r="D132" s="61" t="s">
        <v>172</v>
      </c>
      <c r="E132" s="68" t="s">
        <v>177</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39.950000000000003" customHeight="1" x14ac:dyDescent="0.2">
      <c r="A133" s="73" t="s">
        <v>756</v>
      </c>
      <c r="B133" s="81" t="s">
        <v>356</v>
      </c>
      <c r="C133" s="60" t="s">
        <v>451</v>
      </c>
      <c r="D133" s="61" t="s">
        <v>902</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39.950000000000003" customHeight="1" x14ac:dyDescent="0.2">
      <c r="A134" s="73" t="s">
        <v>757</v>
      </c>
      <c r="B134" s="71" t="s">
        <v>337</v>
      </c>
      <c r="C134" s="60" t="s">
        <v>1545</v>
      </c>
      <c r="D134" s="61" t="s">
        <v>172</v>
      </c>
      <c r="E134" s="68" t="s">
        <v>177</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39.950000000000003" customHeight="1" x14ac:dyDescent="0.2">
      <c r="A135" s="73" t="s">
        <v>758</v>
      </c>
      <c r="B135" s="71" t="s">
        <v>338</v>
      </c>
      <c r="C135" s="60" t="s">
        <v>1546</v>
      </c>
      <c r="D135" s="61" t="s">
        <v>172</v>
      </c>
      <c r="E135" s="68" t="s">
        <v>177</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39.950000000000003" customHeight="1" x14ac:dyDescent="0.2">
      <c r="A136" s="73" t="s">
        <v>759</v>
      </c>
      <c r="B136" s="71" t="s">
        <v>339</v>
      </c>
      <c r="C136" s="60" t="s">
        <v>1547</v>
      </c>
      <c r="D136" s="61" t="s">
        <v>172</v>
      </c>
      <c r="E136" s="68" t="s">
        <v>177</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39.950000000000003" customHeight="1" x14ac:dyDescent="0.2">
      <c r="A137" s="73" t="s">
        <v>760</v>
      </c>
      <c r="B137" s="71" t="s">
        <v>340</v>
      </c>
      <c r="C137" s="60" t="s">
        <v>1548</v>
      </c>
      <c r="D137" s="61" t="s">
        <v>172</v>
      </c>
      <c r="E137" s="68" t="s">
        <v>177</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39.950000000000003" customHeight="1" x14ac:dyDescent="0.2">
      <c r="A138" s="73" t="s">
        <v>761</v>
      </c>
      <c r="B138" s="71" t="s">
        <v>341</v>
      </c>
      <c r="C138" s="60" t="s">
        <v>1549</v>
      </c>
      <c r="D138" s="61" t="s">
        <v>172</v>
      </c>
      <c r="E138" s="68" t="s">
        <v>177</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39.950000000000003" customHeight="1" x14ac:dyDescent="0.2">
      <c r="A139" s="73" t="s">
        <v>762</v>
      </c>
      <c r="B139" s="71" t="s">
        <v>342</v>
      </c>
      <c r="C139" s="60" t="s">
        <v>1550</v>
      </c>
      <c r="D139" s="61" t="s">
        <v>172</v>
      </c>
      <c r="E139" s="68" t="s">
        <v>177</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39.950000000000003" customHeight="1" x14ac:dyDescent="0.2">
      <c r="A140" s="73" t="s">
        <v>763</v>
      </c>
      <c r="B140" s="71" t="s">
        <v>343</v>
      </c>
      <c r="C140" s="60" t="s">
        <v>1551</v>
      </c>
      <c r="D140" s="61" t="s">
        <v>172</v>
      </c>
      <c r="E140" s="68" t="s">
        <v>177</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39.950000000000003" customHeight="1" x14ac:dyDescent="0.2">
      <c r="A141" s="73" t="s">
        <v>764</v>
      </c>
      <c r="B141" s="71" t="s">
        <v>344</v>
      </c>
      <c r="C141" s="60" t="s">
        <v>1552</v>
      </c>
      <c r="D141" s="61" t="s">
        <v>172</v>
      </c>
      <c r="E141" s="68" t="s">
        <v>177</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39.950000000000003" customHeight="1" x14ac:dyDescent="0.2">
      <c r="A142" s="73" t="s">
        <v>765</v>
      </c>
      <c r="B142" s="71" t="s">
        <v>345</v>
      </c>
      <c r="C142" s="60" t="s">
        <v>1553</v>
      </c>
      <c r="D142" s="61" t="s">
        <v>172</v>
      </c>
      <c r="E142" s="68" t="s">
        <v>177</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39.950000000000003" customHeight="1" x14ac:dyDescent="0.2">
      <c r="A143" s="73" t="s">
        <v>766</v>
      </c>
      <c r="B143" s="71" t="s">
        <v>347</v>
      </c>
      <c r="C143" s="60" t="s">
        <v>1554</v>
      </c>
      <c r="D143" s="61" t="s">
        <v>172</v>
      </c>
      <c r="E143" s="68" t="s">
        <v>177</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39.950000000000003" customHeight="1" x14ac:dyDescent="0.2">
      <c r="A144" s="73" t="s">
        <v>767</v>
      </c>
      <c r="B144" s="71" t="s">
        <v>346</v>
      </c>
      <c r="C144" s="60" t="s">
        <v>1555</v>
      </c>
      <c r="D144" s="61" t="s">
        <v>172</v>
      </c>
      <c r="E144" s="68" t="s">
        <v>177</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39.950000000000003" customHeight="1" x14ac:dyDescent="0.2">
      <c r="A145" s="73" t="s">
        <v>768</v>
      </c>
      <c r="B145" s="71" t="s">
        <v>206</v>
      </c>
      <c r="C145" s="60" t="s">
        <v>1556</v>
      </c>
      <c r="D145" s="61" t="s">
        <v>172</v>
      </c>
      <c r="E145" s="68" t="s">
        <v>177</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39.950000000000003" customHeight="1" x14ac:dyDescent="0.2">
      <c r="A146" s="73" t="s">
        <v>769</v>
      </c>
      <c r="B146" s="71" t="s">
        <v>348</v>
      </c>
      <c r="C146" s="60" t="s">
        <v>1557</v>
      </c>
      <c r="D146" s="61" t="s">
        <v>172</v>
      </c>
      <c r="E146" s="68" t="s">
        <v>177</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39.950000000000003" customHeight="1" x14ac:dyDescent="0.2">
      <c r="A147" s="73" t="s">
        <v>770</v>
      </c>
      <c r="B147" s="71" t="s">
        <v>437</v>
      </c>
      <c r="C147" s="60" t="s">
        <v>1558</v>
      </c>
      <c r="D147" s="61" t="s">
        <v>172</v>
      </c>
      <c r="E147" s="68" t="s">
        <v>177</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39.950000000000003" customHeight="1" x14ac:dyDescent="0.2">
      <c r="A148" s="73" t="s">
        <v>771</v>
      </c>
      <c r="B148" s="71" t="s">
        <v>438</v>
      </c>
      <c r="C148" s="60" t="s">
        <v>1559</v>
      </c>
      <c r="D148" s="61" t="s">
        <v>172</v>
      </c>
      <c r="E148" s="68" t="s">
        <v>177</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39.950000000000003" customHeight="1" x14ac:dyDescent="0.2">
      <c r="A149" s="73" t="s">
        <v>772</v>
      </c>
      <c r="B149" s="71" t="s">
        <v>439</v>
      </c>
      <c r="C149" s="60" t="s">
        <v>1560</v>
      </c>
      <c r="D149" s="61" t="s">
        <v>172</v>
      </c>
      <c r="E149" s="68" t="s">
        <v>177</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2">
      <c r="A150" s="73" t="s">
        <v>875</v>
      </c>
      <c r="B150" s="59" t="s">
        <v>159</v>
      </c>
      <c r="C150" s="82" t="s">
        <v>876</v>
      </c>
      <c r="D150" s="61" t="s">
        <v>1307</v>
      </c>
      <c r="E150" s="68" t="s">
        <v>177</v>
      </c>
      <c r="F150" s="69"/>
      <c r="G150" s="149"/>
      <c r="H150" s="64">
        <f t="shared" si="24"/>
        <v>0</v>
      </c>
      <c r="I150" s="70" t="s">
        <v>1121</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39.950000000000003" customHeight="1" x14ac:dyDescent="0.2">
      <c r="A151" s="73" t="s">
        <v>877</v>
      </c>
      <c r="B151" s="59" t="s">
        <v>190</v>
      </c>
      <c r="C151" s="82" t="s">
        <v>878</v>
      </c>
      <c r="D151" s="61" t="s">
        <v>1307</v>
      </c>
      <c r="E151" s="68" t="s">
        <v>177</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2">
      <c r="A152" s="73" t="s">
        <v>288</v>
      </c>
      <c r="B152" s="59" t="s">
        <v>154</v>
      </c>
      <c r="C152" s="60" t="s">
        <v>160</v>
      </c>
      <c r="D152" s="61" t="s">
        <v>902</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2">
      <c r="A153" s="73" t="s">
        <v>289</v>
      </c>
      <c r="B153" s="71" t="s">
        <v>337</v>
      </c>
      <c r="C153" s="60" t="s">
        <v>188</v>
      </c>
      <c r="D153" s="61" t="s">
        <v>172</v>
      </c>
      <c r="E153" s="68" t="s">
        <v>180</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2">
      <c r="A154" s="73" t="s">
        <v>290</v>
      </c>
      <c r="B154" s="71" t="s">
        <v>338</v>
      </c>
      <c r="C154" s="60" t="s">
        <v>189</v>
      </c>
      <c r="D154" s="61" t="s">
        <v>172</v>
      </c>
      <c r="E154" s="68" t="s">
        <v>180</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2">
      <c r="A155" s="73" t="s">
        <v>291</v>
      </c>
      <c r="B155" s="59" t="s">
        <v>155</v>
      </c>
      <c r="C155" s="60" t="s">
        <v>161</v>
      </c>
      <c r="D155" s="61" t="s">
        <v>902</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2">
      <c r="A156" s="83" t="s">
        <v>938</v>
      </c>
      <c r="B156" s="84" t="s">
        <v>337</v>
      </c>
      <c r="C156" s="85" t="s">
        <v>939</v>
      </c>
      <c r="D156" s="84" t="s">
        <v>172</v>
      </c>
      <c r="E156" s="84" t="s">
        <v>180</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2">
      <c r="A157" s="73" t="s">
        <v>292</v>
      </c>
      <c r="B157" s="71" t="s">
        <v>338</v>
      </c>
      <c r="C157" s="60" t="s">
        <v>186</v>
      </c>
      <c r="D157" s="61" t="s">
        <v>172</v>
      </c>
      <c r="E157" s="68" t="s">
        <v>180</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2">
      <c r="A158" s="73" t="s">
        <v>436</v>
      </c>
      <c r="B158" s="71" t="s">
        <v>339</v>
      </c>
      <c r="C158" s="60" t="s">
        <v>187</v>
      </c>
      <c r="D158" s="61" t="s">
        <v>172</v>
      </c>
      <c r="E158" s="68" t="s">
        <v>180</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2">
      <c r="A159" s="73" t="s">
        <v>773</v>
      </c>
      <c r="B159" s="59" t="s">
        <v>162</v>
      </c>
      <c r="C159" s="60" t="s">
        <v>316</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2">
      <c r="A160" s="73" t="s">
        <v>774</v>
      </c>
      <c r="B160" s="71" t="s">
        <v>337</v>
      </c>
      <c r="C160" s="60" t="s">
        <v>317</v>
      </c>
      <c r="D160" s="61" t="s">
        <v>172</v>
      </c>
      <c r="E160" s="68" t="s">
        <v>177</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2">
      <c r="A161" s="73" t="s">
        <v>775</v>
      </c>
      <c r="B161" s="71" t="s">
        <v>338</v>
      </c>
      <c r="C161" s="60" t="s">
        <v>382</v>
      </c>
      <c r="D161" s="61" t="s">
        <v>172</v>
      </c>
      <c r="E161" s="68" t="s">
        <v>177</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2">
      <c r="A162" s="73" t="s">
        <v>776</v>
      </c>
      <c r="B162" s="71" t="s">
        <v>339</v>
      </c>
      <c r="C162" s="60" t="s">
        <v>318</v>
      </c>
      <c r="D162" s="61" t="s">
        <v>172</v>
      </c>
      <c r="E162" s="68" t="s">
        <v>177</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2">
      <c r="A163" s="73" t="s">
        <v>777</v>
      </c>
      <c r="B163" s="71" t="s">
        <v>340</v>
      </c>
      <c r="C163" s="60" t="s">
        <v>10</v>
      </c>
      <c r="D163" s="61" t="s">
        <v>172</v>
      </c>
      <c r="E163" s="68" t="s">
        <v>177</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2">
      <c r="A164" s="73" t="s">
        <v>879</v>
      </c>
      <c r="B164" s="71" t="s">
        <v>341</v>
      </c>
      <c r="C164" s="60" t="s">
        <v>7</v>
      </c>
      <c r="D164" s="61" t="s">
        <v>172</v>
      </c>
      <c r="E164" s="68" t="s">
        <v>177</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2">
      <c r="A165" s="73" t="s">
        <v>778</v>
      </c>
      <c r="B165" s="71" t="s">
        <v>342</v>
      </c>
      <c r="C165" s="60" t="s">
        <v>319</v>
      </c>
      <c r="D165" s="61" t="s">
        <v>172</v>
      </c>
      <c r="E165" s="68" t="s">
        <v>177</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2">
      <c r="A166" s="73" t="s">
        <v>779</v>
      </c>
      <c r="B166" s="71" t="s">
        <v>343</v>
      </c>
      <c r="C166" s="60" t="s">
        <v>320</v>
      </c>
      <c r="D166" s="61" t="s">
        <v>172</v>
      </c>
      <c r="E166" s="68" t="s">
        <v>177</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39.950000000000003" customHeight="1" x14ac:dyDescent="0.2">
      <c r="A167" s="73" t="s">
        <v>780</v>
      </c>
      <c r="B167" s="59" t="s">
        <v>163</v>
      </c>
      <c r="C167" s="60" t="s">
        <v>321</v>
      </c>
      <c r="D167" s="61" t="s">
        <v>1308</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2">
      <c r="A168" s="73" t="s">
        <v>781</v>
      </c>
      <c r="B168" s="71" t="s">
        <v>337</v>
      </c>
      <c r="C168" s="60" t="s">
        <v>1309</v>
      </c>
      <c r="D168" s="61" t="s">
        <v>325</v>
      </c>
      <c r="E168" s="68" t="s">
        <v>177</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39.950000000000003" customHeight="1" x14ac:dyDescent="0.2">
      <c r="A169" s="73" t="s">
        <v>782</v>
      </c>
      <c r="B169" s="71" t="s">
        <v>338</v>
      </c>
      <c r="C169" s="60" t="s">
        <v>1310</v>
      </c>
      <c r="D169" s="61" t="s">
        <v>323</v>
      </c>
      <c r="E169" s="68" t="s">
        <v>177</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2">
      <c r="A170" s="73" t="s">
        <v>783</v>
      </c>
      <c r="B170" s="71" t="s">
        <v>339</v>
      </c>
      <c r="C170" s="60" t="s">
        <v>1311</v>
      </c>
      <c r="D170" s="61" t="s">
        <v>324</v>
      </c>
      <c r="E170" s="68" t="s">
        <v>177</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2">
      <c r="A171" s="73" t="s">
        <v>892</v>
      </c>
      <c r="B171" s="71" t="s">
        <v>340</v>
      </c>
      <c r="C171" s="60" t="s">
        <v>1312</v>
      </c>
      <c r="D171" s="61" t="s">
        <v>383</v>
      </c>
      <c r="E171" s="68" t="s">
        <v>177</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39.950000000000003" customHeight="1" x14ac:dyDescent="0.2">
      <c r="A172" s="73" t="s">
        <v>880</v>
      </c>
      <c r="B172" s="71" t="s">
        <v>341</v>
      </c>
      <c r="C172" s="60" t="s">
        <v>1313</v>
      </c>
      <c r="D172" s="61" t="s">
        <v>172</v>
      </c>
      <c r="E172" s="68" t="s">
        <v>177</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2">
      <c r="A173" s="73" t="s">
        <v>784</v>
      </c>
      <c r="B173" s="71" t="s">
        <v>342</v>
      </c>
      <c r="C173" s="60" t="s">
        <v>1314</v>
      </c>
      <c r="D173" s="61" t="s">
        <v>589</v>
      </c>
      <c r="E173" s="68" t="s">
        <v>177</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39.950000000000003" customHeight="1" x14ac:dyDescent="0.2">
      <c r="A174" s="73" t="s">
        <v>785</v>
      </c>
      <c r="B174" s="71" t="s">
        <v>343</v>
      </c>
      <c r="C174" s="60" t="s">
        <v>1315</v>
      </c>
      <c r="D174" s="61" t="s">
        <v>336</v>
      </c>
      <c r="E174" s="68" t="s">
        <v>177</v>
      </c>
      <c r="F174" s="69"/>
      <c r="G174" s="149"/>
      <c r="H174" s="64">
        <f t="shared" si="26"/>
        <v>0</v>
      </c>
      <c r="I174" s="65" t="s">
        <v>18</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39.950000000000003" customHeight="1" x14ac:dyDescent="0.2">
      <c r="A175" s="73" t="s">
        <v>1203</v>
      </c>
      <c r="B175" s="59" t="s">
        <v>157</v>
      </c>
      <c r="C175" s="60" t="s">
        <v>1316</v>
      </c>
      <c r="D175" s="61" t="s">
        <v>1263</v>
      </c>
      <c r="E175" s="68" t="s">
        <v>177</v>
      </c>
      <c r="F175" s="86"/>
      <c r="G175" s="149"/>
      <c r="H175" s="64">
        <f t="shared" si="26"/>
        <v>0</v>
      </c>
      <c r="I175" s="70" t="s">
        <v>1205</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39.950000000000003" customHeight="1" x14ac:dyDescent="0.2">
      <c r="A176" s="73" t="s">
        <v>1206</v>
      </c>
      <c r="B176" s="59" t="s">
        <v>672</v>
      </c>
      <c r="C176" s="60" t="s">
        <v>1317</v>
      </c>
      <c r="D176" s="61" t="s">
        <v>1263</v>
      </c>
      <c r="E176" s="68" t="s">
        <v>177</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39.950000000000003" customHeight="1" x14ac:dyDescent="0.2">
      <c r="A177" s="73" t="s">
        <v>1207</v>
      </c>
      <c r="B177" s="59" t="s">
        <v>165</v>
      </c>
      <c r="C177" s="60" t="s">
        <v>1318</v>
      </c>
      <c r="D177" s="61" t="s">
        <v>1263</v>
      </c>
      <c r="E177" s="68" t="s">
        <v>177</v>
      </c>
      <c r="F177" s="86"/>
      <c r="G177" s="149"/>
      <c r="H177" s="64">
        <f t="shared" si="26"/>
        <v>0</v>
      </c>
      <c r="I177" s="70" t="s">
        <v>1264</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39.950000000000003" customHeight="1" x14ac:dyDescent="0.2">
      <c r="A178" s="73" t="s">
        <v>1208</v>
      </c>
      <c r="B178" s="59" t="s">
        <v>166</v>
      </c>
      <c r="C178" s="60" t="s">
        <v>1319</v>
      </c>
      <c r="D178" s="61" t="s">
        <v>1263</v>
      </c>
      <c r="E178" s="68" t="s">
        <v>177</v>
      </c>
      <c r="F178" s="86"/>
      <c r="G178" s="149"/>
      <c r="H178" s="64">
        <f t="shared" si="26"/>
        <v>0</v>
      </c>
      <c r="I178" s="70" t="s">
        <v>1264</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2">
      <c r="A179" s="73" t="s">
        <v>1209</v>
      </c>
      <c r="B179" s="59" t="s">
        <v>167</v>
      </c>
      <c r="C179" s="60" t="s">
        <v>1210</v>
      </c>
      <c r="D179" s="61" t="s">
        <v>1320</v>
      </c>
      <c r="E179" s="68" t="s">
        <v>177</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2">
      <c r="A180" s="73" t="s">
        <v>786</v>
      </c>
      <c r="B180" s="59" t="s">
        <v>168</v>
      </c>
      <c r="C180" s="60" t="s">
        <v>322</v>
      </c>
      <c r="D180" s="61" t="s">
        <v>1308</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2">
      <c r="A181" s="73" t="s">
        <v>787</v>
      </c>
      <c r="B181" s="71" t="s">
        <v>337</v>
      </c>
      <c r="C181" s="60" t="s">
        <v>1309</v>
      </c>
      <c r="D181" s="61" t="s">
        <v>325</v>
      </c>
      <c r="E181" s="68" t="s">
        <v>177</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39.950000000000003" customHeight="1" x14ac:dyDescent="0.2">
      <c r="A182" s="73" t="s">
        <v>788</v>
      </c>
      <c r="B182" s="71" t="s">
        <v>338</v>
      </c>
      <c r="C182" s="60" t="s">
        <v>1310</v>
      </c>
      <c r="D182" s="61" t="s">
        <v>323</v>
      </c>
      <c r="E182" s="68" t="s">
        <v>177</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2">
      <c r="A183" s="73" t="s">
        <v>789</v>
      </c>
      <c r="B183" s="71" t="s">
        <v>339</v>
      </c>
      <c r="C183" s="60" t="s">
        <v>1311</v>
      </c>
      <c r="D183" s="61" t="s">
        <v>324</v>
      </c>
      <c r="E183" s="68" t="s">
        <v>177</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2">
      <c r="A184" s="73" t="s">
        <v>790</v>
      </c>
      <c r="B184" s="71" t="s">
        <v>95</v>
      </c>
      <c r="C184" s="60" t="s">
        <v>1321</v>
      </c>
      <c r="D184" s="61" t="s">
        <v>383</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2">
      <c r="A185" s="73" t="s">
        <v>791</v>
      </c>
      <c r="B185" s="87" t="s">
        <v>683</v>
      </c>
      <c r="C185" s="60" t="s">
        <v>684</v>
      </c>
      <c r="D185" s="61"/>
      <c r="E185" s="68" t="s">
        <v>177</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2">
      <c r="A186" s="73" t="s">
        <v>792</v>
      </c>
      <c r="B186" s="87" t="s">
        <v>685</v>
      </c>
      <c r="C186" s="60" t="s">
        <v>686</v>
      </c>
      <c r="D186" s="61"/>
      <c r="E186" s="68" t="s">
        <v>177</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2">
      <c r="A187" s="73" t="s">
        <v>793</v>
      </c>
      <c r="B187" s="87" t="s">
        <v>687</v>
      </c>
      <c r="C187" s="60" t="s">
        <v>688</v>
      </c>
      <c r="D187" s="61" t="s">
        <v>172</v>
      </c>
      <c r="E187" s="68" t="s">
        <v>177</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39.950000000000003" customHeight="1" x14ac:dyDescent="0.2">
      <c r="A188" s="73" t="s">
        <v>885</v>
      </c>
      <c r="B188" s="71" t="s">
        <v>341</v>
      </c>
      <c r="C188" s="60" t="s">
        <v>1322</v>
      </c>
      <c r="D188" s="61" t="s">
        <v>172</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2">
      <c r="A189" s="73" t="s">
        <v>886</v>
      </c>
      <c r="B189" s="87" t="s">
        <v>683</v>
      </c>
      <c r="C189" s="60" t="s">
        <v>684</v>
      </c>
      <c r="D189" s="61"/>
      <c r="E189" s="68" t="s">
        <v>177</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2">
      <c r="A190" s="73" t="s">
        <v>887</v>
      </c>
      <c r="B190" s="87" t="s">
        <v>685</v>
      </c>
      <c r="C190" s="60" t="s">
        <v>686</v>
      </c>
      <c r="D190" s="61"/>
      <c r="E190" s="68" t="s">
        <v>177</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2">
      <c r="A191" s="73" t="s">
        <v>888</v>
      </c>
      <c r="B191" s="87" t="s">
        <v>687</v>
      </c>
      <c r="C191" s="60" t="s">
        <v>688</v>
      </c>
      <c r="D191" s="61" t="s">
        <v>172</v>
      </c>
      <c r="E191" s="68" t="s">
        <v>177</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2">
      <c r="A192" s="73" t="s">
        <v>794</v>
      </c>
      <c r="B192" s="71" t="s">
        <v>342</v>
      </c>
      <c r="C192" s="60" t="s">
        <v>1314</v>
      </c>
      <c r="D192" s="61" t="s">
        <v>589</v>
      </c>
      <c r="E192" s="68" t="s">
        <v>177</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39.950000000000003" customHeight="1" x14ac:dyDescent="0.2">
      <c r="A193" s="73" t="s">
        <v>795</v>
      </c>
      <c r="B193" s="71" t="s">
        <v>343</v>
      </c>
      <c r="C193" s="60" t="s">
        <v>1315</v>
      </c>
      <c r="D193" s="61" t="s">
        <v>336</v>
      </c>
      <c r="E193" s="68" t="s">
        <v>177</v>
      </c>
      <c r="F193" s="69"/>
      <c r="G193" s="149"/>
      <c r="H193" s="64">
        <f t="shared" si="32"/>
        <v>0</v>
      </c>
      <c r="I193" s="65" t="s">
        <v>19</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39.950000000000003" customHeight="1" x14ac:dyDescent="0.2">
      <c r="A194" s="73" t="s">
        <v>457</v>
      </c>
      <c r="B194" s="59" t="s">
        <v>169</v>
      </c>
      <c r="C194" s="60" t="s">
        <v>398</v>
      </c>
      <c r="D194" s="61" t="s">
        <v>6</v>
      </c>
      <c r="E194" s="68" t="s">
        <v>177</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2">
      <c r="A195" s="73" t="s">
        <v>458</v>
      </c>
      <c r="B195" s="59" t="s">
        <v>170</v>
      </c>
      <c r="C195" s="60" t="s">
        <v>399</v>
      </c>
      <c r="D195" s="61" t="s">
        <v>6</v>
      </c>
      <c r="E195" s="68" t="s">
        <v>177</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2">
      <c r="A196" s="73" t="s">
        <v>598</v>
      </c>
      <c r="B196" s="59" t="s">
        <v>357</v>
      </c>
      <c r="C196" s="60" t="s">
        <v>588</v>
      </c>
      <c r="D196" s="61" t="s">
        <v>6</v>
      </c>
      <c r="E196" s="68" t="s">
        <v>177</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2">
      <c r="A197" s="73" t="s">
        <v>796</v>
      </c>
      <c r="B197" s="59" t="s">
        <v>205</v>
      </c>
      <c r="C197" s="60" t="s">
        <v>326</v>
      </c>
      <c r="D197" s="61" t="s">
        <v>899</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2">
      <c r="A198" s="73" t="s">
        <v>797</v>
      </c>
      <c r="B198" s="71" t="s">
        <v>337</v>
      </c>
      <c r="C198" s="60" t="s">
        <v>1323</v>
      </c>
      <c r="D198" s="61" t="s">
        <v>172</v>
      </c>
      <c r="E198" s="68" t="s">
        <v>181</v>
      </c>
      <c r="F198" s="69"/>
      <c r="G198" s="149"/>
      <c r="H198" s="64">
        <f t="shared" ref="H198:H209" si="33">ROUND(G198*F198,2)</f>
        <v>0</v>
      </c>
      <c r="I198" s="65" t="s">
        <v>1237</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2">
      <c r="A199" s="73" t="s">
        <v>1122</v>
      </c>
      <c r="B199" s="71" t="s">
        <v>946</v>
      </c>
      <c r="C199" s="60" t="s">
        <v>947</v>
      </c>
      <c r="D199" s="61" t="s">
        <v>172</v>
      </c>
      <c r="E199" s="68" t="s">
        <v>181</v>
      </c>
      <c r="F199" s="69"/>
      <c r="G199" s="149"/>
      <c r="H199" s="64">
        <f t="shared" si="33"/>
        <v>0</v>
      </c>
      <c r="I199" s="65" t="s">
        <v>1237</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2">
      <c r="A200" s="73" t="s">
        <v>1123</v>
      </c>
      <c r="B200" s="71" t="s">
        <v>946</v>
      </c>
      <c r="C200" s="60" t="s">
        <v>948</v>
      </c>
      <c r="D200" s="61" t="s">
        <v>172</v>
      </c>
      <c r="E200" s="68" t="s">
        <v>181</v>
      </c>
      <c r="F200" s="69"/>
      <c r="G200" s="149"/>
      <c r="H200" s="64">
        <f t="shared" si="33"/>
        <v>0</v>
      </c>
      <c r="I200" s="65" t="s">
        <v>1237</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2">
      <c r="A201" s="73" t="s">
        <v>798</v>
      </c>
      <c r="B201" s="71" t="s">
        <v>338</v>
      </c>
      <c r="C201" s="60" t="s">
        <v>1324</v>
      </c>
      <c r="D201" s="61"/>
      <c r="E201" s="68" t="s">
        <v>181</v>
      </c>
      <c r="F201" s="69"/>
      <c r="G201" s="149"/>
      <c r="H201" s="64">
        <f t="shared" si="33"/>
        <v>0</v>
      </c>
      <c r="I201" s="65" t="s">
        <v>1237</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2">
      <c r="A202" s="73" t="s">
        <v>799</v>
      </c>
      <c r="B202" s="71" t="s">
        <v>339</v>
      </c>
      <c r="C202" s="60" t="s">
        <v>387</v>
      </c>
      <c r="D202" s="61" t="s">
        <v>172</v>
      </c>
      <c r="E202" s="68" t="s">
        <v>181</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2">
      <c r="A203" s="73" t="s">
        <v>800</v>
      </c>
      <c r="B203" s="71" t="s">
        <v>340</v>
      </c>
      <c r="C203" s="60" t="s">
        <v>388</v>
      </c>
      <c r="D203" s="61" t="s">
        <v>172</v>
      </c>
      <c r="E203" s="68" t="s">
        <v>181</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2">
      <c r="A204" s="73" t="s">
        <v>801</v>
      </c>
      <c r="B204" s="71" t="s">
        <v>341</v>
      </c>
      <c r="C204" s="60" t="s">
        <v>389</v>
      </c>
      <c r="D204" s="61" t="s">
        <v>333</v>
      </c>
      <c r="E204" s="68" t="s">
        <v>181</v>
      </c>
      <c r="F204" s="69"/>
      <c r="G204" s="149"/>
      <c r="H204" s="64">
        <f t="shared" si="33"/>
        <v>0</v>
      </c>
      <c r="I204" s="65" t="s">
        <v>802</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2">
      <c r="A205" s="73" t="s">
        <v>803</v>
      </c>
      <c r="B205" s="71" t="s">
        <v>342</v>
      </c>
      <c r="C205" s="60" t="s">
        <v>673</v>
      </c>
      <c r="D205" s="61" t="s">
        <v>172</v>
      </c>
      <c r="E205" s="68" t="s">
        <v>181</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2">
      <c r="A206" s="73" t="s">
        <v>804</v>
      </c>
      <c r="B206" s="71" t="s">
        <v>343</v>
      </c>
      <c r="C206" s="60" t="s">
        <v>327</v>
      </c>
      <c r="D206" s="61" t="s">
        <v>172</v>
      </c>
      <c r="E206" s="68" t="s">
        <v>181</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2">
      <c r="A207" s="73" t="s">
        <v>805</v>
      </c>
      <c r="B207" s="71" t="s">
        <v>344</v>
      </c>
      <c r="C207" s="60" t="s">
        <v>1325</v>
      </c>
      <c r="D207" s="61"/>
      <c r="E207" s="68" t="s">
        <v>181</v>
      </c>
      <c r="F207" s="69"/>
      <c r="G207" s="149"/>
      <c r="H207" s="64">
        <f t="shared" si="33"/>
        <v>0</v>
      </c>
      <c r="I207" s="65" t="s">
        <v>1236</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2">
      <c r="A208" s="73" t="s">
        <v>1124</v>
      </c>
      <c r="B208" s="71" t="s">
        <v>949</v>
      </c>
      <c r="C208" s="60" t="s">
        <v>950</v>
      </c>
      <c r="D208" s="61"/>
      <c r="E208" s="68" t="s">
        <v>181</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2">
      <c r="A209" s="73" t="s">
        <v>1125</v>
      </c>
      <c r="B209" s="71" t="s">
        <v>949</v>
      </c>
      <c r="C209" s="60" t="s">
        <v>951</v>
      </c>
      <c r="D209" s="61"/>
      <c r="E209" s="68" t="s">
        <v>181</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2">
      <c r="A210" s="73" t="s">
        <v>806</v>
      </c>
      <c r="B210" s="59" t="s">
        <v>299</v>
      </c>
      <c r="C210" s="60" t="s">
        <v>328</v>
      </c>
      <c r="D210" s="61" t="s">
        <v>899</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39.950000000000003" customHeight="1" x14ac:dyDescent="0.2">
      <c r="A211" s="73" t="s">
        <v>807</v>
      </c>
      <c r="B211" s="71" t="s">
        <v>337</v>
      </c>
      <c r="C211" s="60" t="s">
        <v>1326</v>
      </c>
      <c r="D211" s="61" t="s">
        <v>384</v>
      </c>
      <c r="E211" s="68" t="s">
        <v>181</v>
      </c>
      <c r="F211" s="69"/>
      <c r="G211" s="149"/>
      <c r="H211" s="64">
        <f t="shared" ref="H211:H243" si="34">ROUND(G211*F211,2)</f>
        <v>0</v>
      </c>
      <c r="I211" s="65" t="s">
        <v>1230</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39.950000000000003" customHeight="1" x14ac:dyDescent="0.2">
      <c r="A212" s="73" t="s">
        <v>1126</v>
      </c>
      <c r="B212" s="71" t="s">
        <v>946</v>
      </c>
      <c r="C212" s="60" t="s">
        <v>1327</v>
      </c>
      <c r="D212" s="61" t="s">
        <v>384</v>
      </c>
      <c r="E212" s="68" t="s">
        <v>181</v>
      </c>
      <c r="F212" s="69"/>
      <c r="G212" s="149"/>
      <c r="H212" s="64">
        <f t="shared" si="34"/>
        <v>0</v>
      </c>
      <c r="I212" s="65" t="s">
        <v>571</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39.950000000000003" customHeight="1" x14ac:dyDescent="0.2">
      <c r="A213" s="73" t="s">
        <v>1127</v>
      </c>
      <c r="B213" s="71" t="s">
        <v>946</v>
      </c>
      <c r="C213" s="60" t="s">
        <v>1328</v>
      </c>
      <c r="D213" s="61" t="s">
        <v>384</v>
      </c>
      <c r="E213" s="68" t="s">
        <v>181</v>
      </c>
      <c r="F213" s="69"/>
      <c r="G213" s="149"/>
      <c r="H213" s="64">
        <f t="shared" si="34"/>
        <v>0</v>
      </c>
      <c r="I213" s="65" t="s">
        <v>571</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39.950000000000003" customHeight="1" x14ac:dyDescent="0.2">
      <c r="A214" s="73" t="s">
        <v>808</v>
      </c>
      <c r="B214" s="71" t="s">
        <v>338</v>
      </c>
      <c r="C214" s="60" t="s">
        <v>1329</v>
      </c>
      <c r="D214" s="61" t="s">
        <v>561</v>
      </c>
      <c r="E214" s="68" t="s">
        <v>181</v>
      </c>
      <c r="F214" s="69"/>
      <c r="G214" s="149"/>
      <c r="H214" s="64">
        <f t="shared" si="34"/>
        <v>0</v>
      </c>
      <c r="I214" s="65" t="s">
        <v>1230</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39.950000000000003" customHeight="1" x14ac:dyDescent="0.2">
      <c r="A215" s="73" t="s">
        <v>1128</v>
      </c>
      <c r="B215" s="71" t="s">
        <v>952</v>
      </c>
      <c r="C215" s="60" t="s">
        <v>1330</v>
      </c>
      <c r="D215" s="61" t="s">
        <v>561</v>
      </c>
      <c r="E215" s="68" t="s">
        <v>181</v>
      </c>
      <c r="F215" s="69"/>
      <c r="G215" s="149"/>
      <c r="H215" s="64">
        <f t="shared" si="34"/>
        <v>0</v>
      </c>
      <c r="I215" s="65" t="s">
        <v>571</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39.950000000000003" customHeight="1" x14ac:dyDescent="0.2">
      <c r="A216" s="73" t="s">
        <v>1129</v>
      </c>
      <c r="B216" s="71" t="s">
        <v>952</v>
      </c>
      <c r="C216" s="60" t="s">
        <v>1331</v>
      </c>
      <c r="D216" s="61" t="s">
        <v>561</v>
      </c>
      <c r="E216" s="68" t="s">
        <v>181</v>
      </c>
      <c r="F216" s="69"/>
      <c r="G216" s="149"/>
      <c r="H216" s="64">
        <f t="shared" si="34"/>
        <v>0</v>
      </c>
      <c r="I216" s="65" t="s">
        <v>571</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39.950000000000003" customHeight="1" x14ac:dyDescent="0.2">
      <c r="A217" s="73" t="s">
        <v>809</v>
      </c>
      <c r="B217" s="71" t="s">
        <v>339</v>
      </c>
      <c r="C217" s="60" t="s">
        <v>1332</v>
      </c>
      <c r="D217" s="61" t="s">
        <v>335</v>
      </c>
      <c r="E217" s="68" t="s">
        <v>181</v>
      </c>
      <c r="F217" s="69"/>
      <c r="G217" s="149"/>
      <c r="H217" s="64">
        <f t="shared" si="34"/>
        <v>0</v>
      </c>
      <c r="I217" s="65" t="s">
        <v>1232</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39.950000000000003" customHeight="1" x14ac:dyDescent="0.2">
      <c r="A218" s="73" t="s">
        <v>1130</v>
      </c>
      <c r="B218" s="71" t="s">
        <v>953</v>
      </c>
      <c r="C218" s="60" t="s">
        <v>1333</v>
      </c>
      <c r="D218" s="61" t="s">
        <v>335</v>
      </c>
      <c r="E218" s="68" t="s">
        <v>181</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39.950000000000003" customHeight="1" x14ac:dyDescent="0.2">
      <c r="A219" s="73" t="s">
        <v>1131</v>
      </c>
      <c r="B219" s="71" t="s">
        <v>953</v>
      </c>
      <c r="C219" s="60" t="s">
        <v>1334</v>
      </c>
      <c r="D219" s="61" t="s">
        <v>335</v>
      </c>
      <c r="E219" s="68" t="s">
        <v>181</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39.950000000000003" customHeight="1" x14ac:dyDescent="0.2">
      <c r="A220" s="73" t="s">
        <v>810</v>
      </c>
      <c r="B220" s="71" t="s">
        <v>340</v>
      </c>
      <c r="C220" s="60" t="s">
        <v>1335</v>
      </c>
      <c r="D220" s="61" t="s">
        <v>385</v>
      </c>
      <c r="E220" s="68" t="s">
        <v>181</v>
      </c>
      <c r="F220" s="69"/>
      <c r="G220" s="149"/>
      <c r="H220" s="64">
        <f t="shared" si="34"/>
        <v>0</v>
      </c>
      <c r="I220" s="65" t="s">
        <v>1232</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39.950000000000003" customHeight="1" x14ac:dyDescent="0.2">
      <c r="A221" s="73" t="s">
        <v>1132</v>
      </c>
      <c r="B221" s="71" t="s">
        <v>954</v>
      </c>
      <c r="C221" s="60" t="s">
        <v>1336</v>
      </c>
      <c r="D221" s="61" t="s">
        <v>385</v>
      </c>
      <c r="E221" s="68" t="s">
        <v>181</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39.950000000000003" customHeight="1" x14ac:dyDescent="0.2">
      <c r="A222" s="73" t="s">
        <v>1133</v>
      </c>
      <c r="B222" s="71" t="s">
        <v>954</v>
      </c>
      <c r="C222" s="60" t="s">
        <v>1337</v>
      </c>
      <c r="D222" s="61" t="s">
        <v>385</v>
      </c>
      <c r="E222" s="68" t="s">
        <v>181</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39.950000000000003" customHeight="1" x14ac:dyDescent="0.2">
      <c r="A223" s="73" t="s">
        <v>811</v>
      </c>
      <c r="B223" s="71" t="s">
        <v>341</v>
      </c>
      <c r="C223" s="60" t="s">
        <v>1338</v>
      </c>
      <c r="D223" s="61" t="s">
        <v>385</v>
      </c>
      <c r="E223" s="68" t="s">
        <v>181</v>
      </c>
      <c r="F223" s="69"/>
      <c r="G223" s="149"/>
      <c r="H223" s="64">
        <f t="shared" si="34"/>
        <v>0</v>
      </c>
      <c r="I223" s="65" t="s">
        <v>1232</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39.950000000000003" customHeight="1" x14ac:dyDescent="0.2">
      <c r="A224" s="73" t="s">
        <v>1134</v>
      </c>
      <c r="B224" s="71" t="s">
        <v>955</v>
      </c>
      <c r="C224" s="60" t="s">
        <v>1339</v>
      </c>
      <c r="D224" s="61" t="s">
        <v>385</v>
      </c>
      <c r="E224" s="68" t="s">
        <v>181</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39.950000000000003" customHeight="1" x14ac:dyDescent="0.2">
      <c r="A225" s="73" t="s">
        <v>1135</v>
      </c>
      <c r="B225" s="71" t="s">
        <v>955</v>
      </c>
      <c r="C225" s="60" t="s">
        <v>1340</v>
      </c>
      <c r="D225" s="61" t="s">
        <v>385</v>
      </c>
      <c r="E225" s="68" t="s">
        <v>181</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39.950000000000003" customHeight="1" x14ac:dyDescent="0.2">
      <c r="A226" s="73" t="s">
        <v>812</v>
      </c>
      <c r="B226" s="71" t="s">
        <v>342</v>
      </c>
      <c r="C226" s="60" t="s">
        <v>1341</v>
      </c>
      <c r="D226" s="61" t="s">
        <v>329</v>
      </c>
      <c r="E226" s="68" t="s">
        <v>181</v>
      </c>
      <c r="F226" s="69"/>
      <c r="G226" s="149"/>
      <c r="H226" s="64">
        <f t="shared" si="34"/>
        <v>0</v>
      </c>
      <c r="I226" s="65" t="s">
        <v>1235</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39.950000000000003" customHeight="1" x14ac:dyDescent="0.2">
      <c r="A227" s="73" t="s">
        <v>1136</v>
      </c>
      <c r="B227" s="71" t="s">
        <v>956</v>
      </c>
      <c r="C227" s="60" t="s">
        <v>1342</v>
      </c>
      <c r="D227" s="61" t="s">
        <v>329</v>
      </c>
      <c r="E227" s="68" t="s">
        <v>181</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69.95" customHeight="1" x14ac:dyDescent="0.2">
      <c r="A228" s="73" t="s">
        <v>813</v>
      </c>
      <c r="B228" s="71" t="s">
        <v>343</v>
      </c>
      <c r="C228" s="60" t="s">
        <v>1343</v>
      </c>
      <c r="D228" s="61" t="s">
        <v>330</v>
      </c>
      <c r="E228" s="68" t="s">
        <v>181</v>
      </c>
      <c r="F228" s="86"/>
      <c r="G228" s="149"/>
      <c r="H228" s="64">
        <f t="shared" si="34"/>
        <v>0</v>
      </c>
      <c r="I228" s="65" t="s">
        <v>1230</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69.95" customHeight="1" x14ac:dyDescent="0.2">
      <c r="A229" s="73" t="s">
        <v>1137</v>
      </c>
      <c r="B229" s="71" t="s">
        <v>957</v>
      </c>
      <c r="C229" s="60" t="s">
        <v>1344</v>
      </c>
      <c r="D229" s="61" t="s">
        <v>330</v>
      </c>
      <c r="E229" s="68" t="s">
        <v>181</v>
      </c>
      <c r="F229" s="86"/>
      <c r="G229" s="149"/>
      <c r="H229" s="64">
        <f t="shared" si="34"/>
        <v>0</v>
      </c>
      <c r="I229" s="65" t="s">
        <v>690</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69.95" customHeight="1" x14ac:dyDescent="0.2">
      <c r="A230" s="73" t="s">
        <v>1138</v>
      </c>
      <c r="B230" s="71" t="s">
        <v>957</v>
      </c>
      <c r="C230" s="60" t="s">
        <v>1345</v>
      </c>
      <c r="D230" s="61" t="s">
        <v>330</v>
      </c>
      <c r="E230" s="68" t="s">
        <v>181</v>
      </c>
      <c r="F230" s="86"/>
      <c r="G230" s="149"/>
      <c r="H230" s="64">
        <f t="shared" si="34"/>
        <v>0</v>
      </c>
      <c r="I230" s="65" t="s">
        <v>690</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69.95" customHeight="1" x14ac:dyDescent="0.2">
      <c r="A231" s="73" t="s">
        <v>814</v>
      </c>
      <c r="B231" s="71" t="s">
        <v>344</v>
      </c>
      <c r="C231" s="60" t="s">
        <v>1346</v>
      </c>
      <c r="D231" s="61" t="s">
        <v>434</v>
      </c>
      <c r="E231" s="68" t="s">
        <v>181</v>
      </c>
      <c r="F231" s="86"/>
      <c r="G231" s="149"/>
      <c r="H231" s="64">
        <f t="shared" si="34"/>
        <v>0</v>
      </c>
      <c r="I231" s="65" t="s">
        <v>1234</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69.95" customHeight="1" x14ac:dyDescent="0.2">
      <c r="A232" s="73" t="s">
        <v>1139</v>
      </c>
      <c r="B232" s="71" t="s">
        <v>949</v>
      </c>
      <c r="C232" s="60" t="s">
        <v>1347</v>
      </c>
      <c r="D232" s="61" t="s">
        <v>434</v>
      </c>
      <c r="E232" s="68" t="s">
        <v>181</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69.95" customHeight="1" x14ac:dyDescent="0.2">
      <c r="A233" s="73" t="s">
        <v>1140</v>
      </c>
      <c r="B233" s="71" t="s">
        <v>949</v>
      </c>
      <c r="C233" s="60" t="s">
        <v>1348</v>
      </c>
      <c r="D233" s="61" t="s">
        <v>434</v>
      </c>
      <c r="E233" s="68" t="s">
        <v>181</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69.95" customHeight="1" x14ac:dyDescent="0.2">
      <c r="A234" s="73" t="s">
        <v>815</v>
      </c>
      <c r="B234" s="71" t="s">
        <v>345</v>
      </c>
      <c r="C234" s="60" t="s">
        <v>1349</v>
      </c>
      <c r="D234" s="61" t="s">
        <v>330</v>
      </c>
      <c r="E234" s="68" t="s">
        <v>181</v>
      </c>
      <c r="F234" s="86"/>
      <c r="G234" s="149"/>
      <c r="H234" s="64">
        <f t="shared" si="34"/>
        <v>0</v>
      </c>
      <c r="I234" s="65" t="s">
        <v>816</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69.95" customHeight="1" x14ac:dyDescent="0.2">
      <c r="A235" s="73" t="s">
        <v>817</v>
      </c>
      <c r="B235" s="71" t="s">
        <v>347</v>
      </c>
      <c r="C235" s="60" t="s">
        <v>1350</v>
      </c>
      <c r="D235" s="61" t="s">
        <v>330</v>
      </c>
      <c r="E235" s="68" t="s">
        <v>181</v>
      </c>
      <c r="F235" s="86"/>
      <c r="G235" s="149"/>
      <c r="H235" s="64">
        <f t="shared" si="34"/>
        <v>0</v>
      </c>
      <c r="I235" s="65" t="s">
        <v>818</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39.950000000000003" customHeight="1" x14ac:dyDescent="0.2">
      <c r="A236" s="73" t="s">
        <v>819</v>
      </c>
      <c r="B236" s="71" t="s">
        <v>346</v>
      </c>
      <c r="C236" s="60" t="s">
        <v>1351</v>
      </c>
      <c r="D236" s="61"/>
      <c r="E236" s="68" t="s">
        <v>181</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39.950000000000003" customHeight="1" x14ac:dyDescent="0.2">
      <c r="A237" s="73" t="s">
        <v>820</v>
      </c>
      <c r="B237" s="71" t="s">
        <v>206</v>
      </c>
      <c r="C237" s="60" t="s">
        <v>1352</v>
      </c>
      <c r="D237" s="61" t="s">
        <v>331</v>
      </c>
      <c r="E237" s="68" t="s">
        <v>181</v>
      </c>
      <c r="F237" s="69"/>
      <c r="G237" s="149"/>
      <c r="H237" s="64">
        <f t="shared" si="34"/>
        <v>0</v>
      </c>
      <c r="I237" s="65" t="s">
        <v>818</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39.950000000000003" customHeight="1" x14ac:dyDescent="0.2">
      <c r="A238" s="73" t="s">
        <v>821</v>
      </c>
      <c r="B238" s="71" t="s">
        <v>348</v>
      </c>
      <c r="C238" s="60" t="s">
        <v>1353</v>
      </c>
      <c r="D238" s="61" t="s">
        <v>332</v>
      </c>
      <c r="E238" s="68" t="s">
        <v>181</v>
      </c>
      <c r="F238" s="69"/>
      <c r="G238" s="149"/>
      <c r="H238" s="64">
        <f t="shared" si="34"/>
        <v>0</v>
      </c>
      <c r="I238" s="65" t="s">
        <v>816</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39.950000000000003" customHeight="1" x14ac:dyDescent="0.2">
      <c r="A239" s="73" t="s">
        <v>822</v>
      </c>
      <c r="B239" s="71" t="s">
        <v>437</v>
      </c>
      <c r="C239" s="60" t="s">
        <v>1354</v>
      </c>
      <c r="D239" s="61" t="s">
        <v>333</v>
      </c>
      <c r="E239" s="68" t="s">
        <v>181</v>
      </c>
      <c r="F239" s="69"/>
      <c r="G239" s="149"/>
      <c r="H239" s="64">
        <f t="shared" si="34"/>
        <v>0</v>
      </c>
      <c r="I239" s="65" t="s">
        <v>1233</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39.950000000000003" customHeight="1" x14ac:dyDescent="0.2">
      <c r="A240" s="73" t="s">
        <v>1141</v>
      </c>
      <c r="B240" s="71" t="s">
        <v>958</v>
      </c>
      <c r="C240" s="60" t="s">
        <v>1355</v>
      </c>
      <c r="D240" s="61" t="s">
        <v>333</v>
      </c>
      <c r="E240" s="68" t="s">
        <v>181</v>
      </c>
      <c r="F240" s="69"/>
      <c r="G240" s="149"/>
      <c r="H240" s="64">
        <f t="shared" si="34"/>
        <v>0</v>
      </c>
      <c r="I240" s="65" t="s">
        <v>1229</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39.950000000000003" customHeight="1" x14ac:dyDescent="0.2">
      <c r="A241" s="73" t="s">
        <v>823</v>
      </c>
      <c r="B241" s="71" t="s">
        <v>438</v>
      </c>
      <c r="C241" s="60" t="s">
        <v>1356</v>
      </c>
      <c r="D241" s="61" t="s">
        <v>354</v>
      </c>
      <c r="E241" s="68" t="s">
        <v>181</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39.950000000000003" customHeight="1" x14ac:dyDescent="0.2">
      <c r="A242" s="73" t="s">
        <v>922</v>
      </c>
      <c r="B242" s="71" t="s">
        <v>439</v>
      </c>
      <c r="C242" s="60" t="s">
        <v>1357</v>
      </c>
      <c r="D242" s="61" t="s">
        <v>354</v>
      </c>
      <c r="E242" s="68" t="s">
        <v>181</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39.950000000000003" customHeight="1" x14ac:dyDescent="0.2">
      <c r="A243" s="73" t="s">
        <v>824</v>
      </c>
      <c r="B243" s="71" t="s">
        <v>440</v>
      </c>
      <c r="C243" s="60" t="s">
        <v>1358</v>
      </c>
      <c r="D243" s="61" t="s">
        <v>334</v>
      </c>
      <c r="E243" s="68" t="s">
        <v>181</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4.95" customHeight="1" x14ac:dyDescent="0.2">
      <c r="A244" s="73" t="s">
        <v>923</v>
      </c>
      <c r="B244" s="71" t="s">
        <v>300</v>
      </c>
      <c r="C244" s="60" t="s">
        <v>1359</v>
      </c>
      <c r="D244" s="61" t="s">
        <v>689</v>
      </c>
      <c r="E244" s="68" t="s">
        <v>181</v>
      </c>
      <c r="F244" s="69"/>
      <c r="G244" s="149"/>
      <c r="H244" s="64">
        <f>ROUND(G244*F244,2)</f>
        <v>0</v>
      </c>
      <c r="I244" s="65" t="s">
        <v>690</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4.95" customHeight="1" x14ac:dyDescent="0.2">
      <c r="A245" s="73" t="s">
        <v>924</v>
      </c>
      <c r="B245" s="71" t="s">
        <v>691</v>
      </c>
      <c r="C245" s="60" t="s">
        <v>1360</v>
      </c>
      <c r="D245" s="61" t="s">
        <v>689</v>
      </c>
      <c r="E245" s="68" t="s">
        <v>181</v>
      </c>
      <c r="F245" s="69"/>
      <c r="G245" s="149"/>
      <c r="H245" s="64">
        <f>ROUND(G245*F245,2)</f>
        <v>0</v>
      </c>
      <c r="I245" s="65" t="s">
        <v>571</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4.95" customHeight="1" x14ac:dyDescent="0.2">
      <c r="A246" s="73" t="s">
        <v>925</v>
      </c>
      <c r="B246" s="71" t="s">
        <v>692</v>
      </c>
      <c r="C246" s="60" t="s">
        <v>1361</v>
      </c>
      <c r="D246" s="61" t="s">
        <v>689</v>
      </c>
      <c r="E246" s="68" t="s">
        <v>181</v>
      </c>
      <c r="F246" s="69"/>
      <c r="G246" s="149"/>
      <c r="H246" s="64">
        <f>ROUND(G246*F246,2)</f>
        <v>0</v>
      </c>
      <c r="I246" s="65" t="s">
        <v>571</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39.950000000000003" customHeight="1" x14ac:dyDescent="0.2">
      <c r="A247" s="73" t="s">
        <v>926</v>
      </c>
      <c r="B247" s="71" t="s">
        <v>719</v>
      </c>
      <c r="C247" s="60" t="s">
        <v>1362</v>
      </c>
      <c r="D247" s="61" t="s">
        <v>693</v>
      </c>
      <c r="E247" s="68" t="s">
        <v>181</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2">
      <c r="A248" s="73" t="s">
        <v>825</v>
      </c>
      <c r="B248" s="59" t="s">
        <v>297</v>
      </c>
      <c r="C248" s="60" t="s">
        <v>156</v>
      </c>
      <c r="D248" s="61" t="s">
        <v>1363</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39.950000000000003" customHeight="1" x14ac:dyDescent="0.2">
      <c r="A249" s="73" t="s">
        <v>826</v>
      </c>
      <c r="B249" s="71" t="s">
        <v>337</v>
      </c>
      <c r="C249" s="60" t="s">
        <v>1326</v>
      </c>
      <c r="D249" s="61" t="s">
        <v>694</v>
      </c>
      <c r="E249" s="68"/>
      <c r="F249" s="69"/>
      <c r="G249" s="64"/>
      <c r="H249" s="64"/>
      <c r="I249" s="65" t="s">
        <v>1270</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39.950000000000003" customHeight="1" x14ac:dyDescent="0.2">
      <c r="A250" s="73" t="s">
        <v>1142</v>
      </c>
      <c r="B250" s="71" t="s">
        <v>946</v>
      </c>
      <c r="C250" s="60" t="s">
        <v>1327</v>
      </c>
      <c r="D250" s="61" t="s">
        <v>694</v>
      </c>
      <c r="E250" s="68"/>
      <c r="F250" s="69"/>
      <c r="G250" s="64"/>
      <c r="H250" s="64"/>
      <c r="I250" s="65" t="s">
        <v>571</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39.950000000000003" customHeight="1" x14ac:dyDescent="0.2">
      <c r="A251" s="73" t="s">
        <v>1143</v>
      </c>
      <c r="B251" s="71" t="s">
        <v>946</v>
      </c>
      <c r="C251" s="60" t="s">
        <v>1328</v>
      </c>
      <c r="D251" s="61" t="s">
        <v>694</v>
      </c>
      <c r="E251" s="68"/>
      <c r="F251" s="69"/>
      <c r="G251" s="64"/>
      <c r="H251" s="64"/>
      <c r="I251" s="65" t="s">
        <v>571</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2">
      <c r="A252" s="73" t="s">
        <v>1364</v>
      </c>
      <c r="B252" s="80" t="s">
        <v>683</v>
      </c>
      <c r="C252" s="79" t="s">
        <v>695</v>
      </c>
      <c r="D252" s="67"/>
      <c r="E252" s="91" t="s">
        <v>181</v>
      </c>
      <c r="F252" s="92"/>
      <c r="G252" s="149"/>
      <c r="H252" s="72">
        <f>ROUND(G252*F252,2)</f>
        <v>0</v>
      </c>
      <c r="I252" s="93" t="s">
        <v>1365</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2">
      <c r="A253" s="73" t="s">
        <v>1366</v>
      </c>
      <c r="B253" s="80" t="s">
        <v>685</v>
      </c>
      <c r="C253" s="79" t="s">
        <v>696</v>
      </c>
      <c r="D253" s="67"/>
      <c r="E253" s="91" t="s">
        <v>181</v>
      </c>
      <c r="F253" s="92"/>
      <c r="G253" s="149"/>
      <c r="H253" s="72">
        <f>ROUND(G253*F253,2)</f>
        <v>0</v>
      </c>
      <c r="I253" s="93" t="s">
        <v>1365</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2">
      <c r="A254" s="73" t="s">
        <v>1367</v>
      </c>
      <c r="B254" s="80" t="s">
        <v>697</v>
      </c>
      <c r="C254" s="79" t="s">
        <v>698</v>
      </c>
      <c r="D254" s="67" t="s">
        <v>172</v>
      </c>
      <c r="E254" s="91" t="s">
        <v>181</v>
      </c>
      <c r="F254" s="92"/>
      <c r="G254" s="149"/>
      <c r="H254" s="72">
        <f>ROUND(G254*F254,2)</f>
        <v>0</v>
      </c>
      <c r="I254" s="93" t="s">
        <v>1365</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39.950000000000003" customHeight="1" x14ac:dyDescent="0.2">
      <c r="A255" s="73" t="s">
        <v>827</v>
      </c>
      <c r="B255" s="78" t="s">
        <v>338</v>
      </c>
      <c r="C255" s="79" t="s">
        <v>1329</v>
      </c>
      <c r="D255" s="67" t="s">
        <v>561</v>
      </c>
      <c r="E255" s="91"/>
      <c r="F255" s="92"/>
      <c r="G255" s="64"/>
      <c r="H255" s="72"/>
      <c r="I255" s="93" t="s">
        <v>1229</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39.950000000000003" customHeight="1" x14ac:dyDescent="0.2">
      <c r="A256" s="73" t="s">
        <v>1144</v>
      </c>
      <c r="B256" s="78" t="s">
        <v>952</v>
      </c>
      <c r="C256" s="79" t="s">
        <v>1330</v>
      </c>
      <c r="D256" s="67" t="s">
        <v>561</v>
      </c>
      <c r="E256" s="91"/>
      <c r="F256" s="92"/>
      <c r="G256" s="64"/>
      <c r="H256" s="72"/>
      <c r="I256" s="93" t="s">
        <v>1229</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39.950000000000003" customHeight="1" x14ac:dyDescent="0.2">
      <c r="A257" s="73" t="s">
        <v>1145</v>
      </c>
      <c r="B257" s="78" t="s">
        <v>952</v>
      </c>
      <c r="C257" s="79" t="s">
        <v>1331</v>
      </c>
      <c r="D257" s="67" t="s">
        <v>561</v>
      </c>
      <c r="E257" s="91"/>
      <c r="F257" s="92"/>
      <c r="G257" s="64"/>
      <c r="H257" s="72"/>
      <c r="I257" s="93" t="s">
        <v>1229</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2">
      <c r="A258" s="73" t="s">
        <v>1368</v>
      </c>
      <c r="B258" s="80" t="s">
        <v>683</v>
      </c>
      <c r="C258" s="79" t="s">
        <v>695</v>
      </c>
      <c r="D258" s="67"/>
      <c r="E258" s="91" t="s">
        <v>181</v>
      </c>
      <c r="F258" s="92"/>
      <c r="G258" s="149"/>
      <c r="H258" s="72">
        <f>ROUND(G258*F258,2)</f>
        <v>0</v>
      </c>
      <c r="I258" s="93" t="s">
        <v>1365</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2">
      <c r="A259" s="73" t="s">
        <v>1369</v>
      </c>
      <c r="B259" s="80" t="s">
        <v>685</v>
      </c>
      <c r="C259" s="79" t="s">
        <v>696</v>
      </c>
      <c r="D259" s="67"/>
      <c r="E259" s="91" t="s">
        <v>181</v>
      </c>
      <c r="F259" s="92"/>
      <c r="G259" s="149"/>
      <c r="H259" s="72">
        <f>ROUND(G259*F259,2)</f>
        <v>0</v>
      </c>
      <c r="I259" s="93" t="s">
        <v>1365</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2">
      <c r="A260" s="73" t="s">
        <v>1370</v>
      </c>
      <c r="B260" s="80" t="s">
        <v>697</v>
      </c>
      <c r="C260" s="79" t="s">
        <v>699</v>
      </c>
      <c r="D260" s="67" t="s">
        <v>172</v>
      </c>
      <c r="E260" s="91" t="s">
        <v>181</v>
      </c>
      <c r="F260" s="92"/>
      <c r="G260" s="149"/>
      <c r="H260" s="72">
        <f>ROUND(G260*F260,2)</f>
        <v>0</v>
      </c>
      <c r="I260" s="93" t="s">
        <v>1365</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39.950000000000003" customHeight="1" x14ac:dyDescent="0.2">
      <c r="A261" s="73" t="s">
        <v>828</v>
      </c>
      <c r="B261" s="78" t="s">
        <v>339</v>
      </c>
      <c r="C261" s="79" t="s">
        <v>1332</v>
      </c>
      <c r="D261" s="67" t="s">
        <v>335</v>
      </c>
      <c r="E261" s="91"/>
      <c r="F261" s="92"/>
      <c r="G261" s="64"/>
      <c r="H261" s="72"/>
      <c r="I261" s="94" t="s">
        <v>1228</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39.950000000000003" customHeight="1" x14ac:dyDescent="0.2">
      <c r="A262" s="73" t="s">
        <v>1146</v>
      </c>
      <c r="B262" s="78" t="s">
        <v>953</v>
      </c>
      <c r="C262" s="79" t="s">
        <v>1333</v>
      </c>
      <c r="D262" s="67" t="s">
        <v>335</v>
      </c>
      <c r="E262" s="91"/>
      <c r="F262" s="92"/>
      <c r="G262" s="64"/>
      <c r="H262" s="72"/>
      <c r="I262" s="94" t="s">
        <v>1228</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39.950000000000003" customHeight="1" x14ac:dyDescent="0.2">
      <c r="A263" s="73" t="s">
        <v>1147</v>
      </c>
      <c r="B263" s="78" t="s">
        <v>953</v>
      </c>
      <c r="C263" s="79" t="s">
        <v>1334</v>
      </c>
      <c r="D263" s="67" t="s">
        <v>335</v>
      </c>
      <c r="E263" s="91"/>
      <c r="F263" s="92"/>
      <c r="G263" s="64"/>
      <c r="H263" s="72"/>
      <c r="I263" s="94" t="s">
        <v>1228</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2">
      <c r="A264" s="73" t="s">
        <v>1371</v>
      </c>
      <c r="B264" s="80" t="s">
        <v>683</v>
      </c>
      <c r="C264" s="79" t="s">
        <v>695</v>
      </c>
      <c r="D264" s="67"/>
      <c r="E264" s="91" t="s">
        <v>181</v>
      </c>
      <c r="F264" s="92"/>
      <c r="G264" s="149"/>
      <c r="H264" s="72">
        <f t="shared" ref="H264:H273" si="40">ROUND(G264*F264,2)</f>
        <v>0</v>
      </c>
      <c r="I264" s="93" t="s">
        <v>1365</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2">
      <c r="A265" s="73" t="s">
        <v>1372</v>
      </c>
      <c r="B265" s="80" t="s">
        <v>685</v>
      </c>
      <c r="C265" s="79" t="s">
        <v>696</v>
      </c>
      <c r="D265" s="67"/>
      <c r="E265" s="91" t="s">
        <v>181</v>
      </c>
      <c r="F265" s="92"/>
      <c r="G265" s="149"/>
      <c r="H265" s="72">
        <f t="shared" si="40"/>
        <v>0</v>
      </c>
      <c r="I265" s="93" t="s">
        <v>1365</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2">
      <c r="A266" s="73" t="s">
        <v>1373</v>
      </c>
      <c r="B266" s="80" t="s">
        <v>697</v>
      </c>
      <c r="C266" s="79" t="s">
        <v>699</v>
      </c>
      <c r="D266" s="67" t="s">
        <v>172</v>
      </c>
      <c r="E266" s="91" t="s">
        <v>181</v>
      </c>
      <c r="F266" s="92"/>
      <c r="G266" s="149"/>
      <c r="H266" s="72">
        <f t="shared" si="40"/>
        <v>0</v>
      </c>
      <c r="I266" s="93" t="s">
        <v>1365</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39.950000000000003" customHeight="1" x14ac:dyDescent="0.2">
      <c r="A267" s="73" t="s">
        <v>829</v>
      </c>
      <c r="B267" s="71" t="s">
        <v>340</v>
      </c>
      <c r="C267" s="60" t="s">
        <v>1335</v>
      </c>
      <c r="D267" s="61" t="s">
        <v>385</v>
      </c>
      <c r="E267" s="68" t="s">
        <v>181</v>
      </c>
      <c r="F267" s="69"/>
      <c r="G267" s="149"/>
      <c r="H267" s="64">
        <f t="shared" si="40"/>
        <v>0</v>
      </c>
      <c r="I267" s="65" t="s">
        <v>1232</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39.950000000000003" customHeight="1" x14ac:dyDescent="0.2">
      <c r="A268" s="73" t="s">
        <v>1148</v>
      </c>
      <c r="B268" s="71" t="s">
        <v>954</v>
      </c>
      <c r="C268" s="60" t="s">
        <v>1336</v>
      </c>
      <c r="D268" s="61" t="s">
        <v>385</v>
      </c>
      <c r="E268" s="68" t="s">
        <v>181</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39.950000000000003" customHeight="1" x14ac:dyDescent="0.2">
      <c r="A269" s="73" t="s">
        <v>1149</v>
      </c>
      <c r="B269" s="71" t="s">
        <v>954</v>
      </c>
      <c r="C269" s="60" t="s">
        <v>1337</v>
      </c>
      <c r="D269" s="61" t="s">
        <v>385</v>
      </c>
      <c r="E269" s="68" t="s">
        <v>181</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39.950000000000003" customHeight="1" x14ac:dyDescent="0.2">
      <c r="A270" s="73" t="s">
        <v>830</v>
      </c>
      <c r="B270" s="71" t="s">
        <v>341</v>
      </c>
      <c r="C270" s="60" t="s">
        <v>1374</v>
      </c>
      <c r="D270" s="61" t="s">
        <v>385</v>
      </c>
      <c r="E270" s="68" t="s">
        <v>181</v>
      </c>
      <c r="F270" s="69"/>
      <c r="G270" s="149"/>
      <c r="H270" s="64">
        <f t="shared" si="40"/>
        <v>0</v>
      </c>
      <c r="I270" s="65" t="s">
        <v>1232</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39.950000000000003" customHeight="1" x14ac:dyDescent="0.2">
      <c r="A271" s="73" t="s">
        <v>1150</v>
      </c>
      <c r="B271" s="71" t="s">
        <v>955</v>
      </c>
      <c r="C271" s="60" t="s">
        <v>1375</v>
      </c>
      <c r="D271" s="61" t="s">
        <v>385</v>
      </c>
      <c r="E271" s="68" t="s">
        <v>181</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39.950000000000003" customHeight="1" x14ac:dyDescent="0.2">
      <c r="A272" s="73" t="s">
        <v>1151</v>
      </c>
      <c r="B272" s="71" t="s">
        <v>955</v>
      </c>
      <c r="C272" s="60" t="s">
        <v>1376</v>
      </c>
      <c r="D272" s="61" t="s">
        <v>385</v>
      </c>
      <c r="E272" s="68" t="s">
        <v>181</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39.950000000000003" customHeight="1" x14ac:dyDescent="0.2">
      <c r="A273" s="73" t="s">
        <v>831</v>
      </c>
      <c r="B273" s="71" t="s">
        <v>342</v>
      </c>
      <c r="C273" s="60" t="s">
        <v>1377</v>
      </c>
      <c r="D273" s="61" t="s">
        <v>329</v>
      </c>
      <c r="E273" s="68" t="s">
        <v>181</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69.95" customHeight="1" x14ac:dyDescent="0.2">
      <c r="A274" s="73" t="s">
        <v>832</v>
      </c>
      <c r="B274" s="78" t="s">
        <v>343</v>
      </c>
      <c r="C274" s="79" t="s">
        <v>1378</v>
      </c>
      <c r="D274" s="67" t="s">
        <v>330</v>
      </c>
      <c r="E274" s="91"/>
      <c r="F274" s="95"/>
      <c r="G274" s="150"/>
      <c r="H274" s="72"/>
      <c r="I274" s="93" t="s">
        <v>1230</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69.95" customHeight="1" x14ac:dyDescent="0.2">
      <c r="A275" s="73" t="s">
        <v>1152</v>
      </c>
      <c r="B275" s="78" t="s">
        <v>957</v>
      </c>
      <c r="C275" s="79" t="s">
        <v>1344</v>
      </c>
      <c r="D275" s="67" t="s">
        <v>330</v>
      </c>
      <c r="E275" s="91"/>
      <c r="F275" s="95"/>
      <c r="G275" s="150"/>
      <c r="H275" s="72"/>
      <c r="I275" s="93" t="s">
        <v>571</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69.95" customHeight="1" x14ac:dyDescent="0.2">
      <c r="A276" s="73" t="s">
        <v>1153</v>
      </c>
      <c r="B276" s="78" t="s">
        <v>957</v>
      </c>
      <c r="C276" s="79" t="s">
        <v>1345</v>
      </c>
      <c r="D276" s="67" t="s">
        <v>330</v>
      </c>
      <c r="E276" s="91"/>
      <c r="F276" s="95"/>
      <c r="G276" s="150"/>
      <c r="H276" s="72"/>
      <c r="I276" s="93" t="s">
        <v>571</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2">
      <c r="A277" s="73" t="s">
        <v>1379</v>
      </c>
      <c r="B277" s="80" t="s">
        <v>683</v>
      </c>
      <c r="C277" s="79" t="s">
        <v>695</v>
      </c>
      <c r="D277" s="67"/>
      <c r="E277" s="91" t="s">
        <v>181</v>
      </c>
      <c r="F277" s="92"/>
      <c r="G277" s="149"/>
      <c r="H277" s="72">
        <f>ROUND(G277*F277,2)</f>
        <v>0</v>
      </c>
      <c r="I277" s="93" t="s">
        <v>1365</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2">
      <c r="A278" s="73" t="s">
        <v>1380</v>
      </c>
      <c r="B278" s="80" t="s">
        <v>685</v>
      </c>
      <c r="C278" s="79" t="s">
        <v>696</v>
      </c>
      <c r="D278" s="67"/>
      <c r="E278" s="91" t="s">
        <v>181</v>
      </c>
      <c r="F278" s="92"/>
      <c r="G278" s="149"/>
      <c r="H278" s="72">
        <f>ROUND(G278*F278,2)</f>
        <v>0</v>
      </c>
      <c r="I278" s="93" t="s">
        <v>1365</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2">
      <c r="A279" s="73" t="s">
        <v>1381</v>
      </c>
      <c r="B279" s="80" t="s">
        <v>697</v>
      </c>
      <c r="C279" s="79" t="s">
        <v>699</v>
      </c>
      <c r="D279" s="67" t="s">
        <v>172</v>
      </c>
      <c r="E279" s="91" t="s">
        <v>181</v>
      </c>
      <c r="F279" s="92"/>
      <c r="G279" s="149"/>
      <c r="H279" s="72">
        <f>ROUND(G279*F279,2)</f>
        <v>0</v>
      </c>
      <c r="I279" s="93" t="s">
        <v>1365</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69.95" customHeight="1" x14ac:dyDescent="0.2">
      <c r="A280" s="73" t="s">
        <v>833</v>
      </c>
      <c r="B280" s="78" t="s">
        <v>344</v>
      </c>
      <c r="C280" s="79" t="s">
        <v>1382</v>
      </c>
      <c r="D280" s="67" t="s">
        <v>434</v>
      </c>
      <c r="E280" s="91"/>
      <c r="F280" s="95"/>
      <c r="G280" s="150"/>
      <c r="H280" s="72"/>
      <c r="I280" s="93" t="s">
        <v>1231</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69.95" customHeight="1" x14ac:dyDescent="0.2">
      <c r="A281" s="73" t="s">
        <v>1154</v>
      </c>
      <c r="B281" s="78" t="s">
        <v>949</v>
      </c>
      <c r="C281" s="79" t="s">
        <v>1383</v>
      </c>
      <c r="D281" s="67" t="s">
        <v>434</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69.95" customHeight="1" x14ac:dyDescent="0.2">
      <c r="A282" s="73" t="s">
        <v>1155</v>
      </c>
      <c r="B282" s="78" t="s">
        <v>949</v>
      </c>
      <c r="C282" s="79" t="s">
        <v>1384</v>
      </c>
      <c r="D282" s="67" t="s">
        <v>434</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2">
      <c r="A283" s="73" t="s">
        <v>1385</v>
      </c>
      <c r="B283" s="80" t="s">
        <v>683</v>
      </c>
      <c r="C283" s="79" t="s">
        <v>695</v>
      </c>
      <c r="D283" s="67"/>
      <c r="E283" s="91" t="s">
        <v>181</v>
      </c>
      <c r="F283" s="92"/>
      <c r="G283" s="149"/>
      <c r="H283" s="72">
        <f>ROUND(G283*F283,2)</f>
        <v>0</v>
      </c>
      <c r="I283" s="93" t="s">
        <v>1365</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2">
      <c r="A284" s="73" t="s">
        <v>1386</v>
      </c>
      <c r="B284" s="80" t="s">
        <v>685</v>
      </c>
      <c r="C284" s="79" t="s">
        <v>696</v>
      </c>
      <c r="D284" s="67"/>
      <c r="E284" s="91" t="s">
        <v>181</v>
      </c>
      <c r="F284" s="92"/>
      <c r="G284" s="149"/>
      <c r="H284" s="72">
        <f>ROUND(G284*F284,2)</f>
        <v>0</v>
      </c>
      <c r="I284" s="93" t="s">
        <v>1365</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2">
      <c r="A285" s="73" t="s">
        <v>1387</v>
      </c>
      <c r="B285" s="80" t="s">
        <v>697</v>
      </c>
      <c r="C285" s="79" t="s">
        <v>699</v>
      </c>
      <c r="D285" s="67" t="s">
        <v>172</v>
      </c>
      <c r="E285" s="91" t="s">
        <v>181</v>
      </c>
      <c r="F285" s="92"/>
      <c r="G285" s="149"/>
      <c r="H285" s="72">
        <f>ROUND(G285*F285,2)</f>
        <v>0</v>
      </c>
      <c r="I285" s="93" t="s">
        <v>1365</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69.95" customHeight="1" x14ac:dyDescent="0.2">
      <c r="A286" s="73" t="s">
        <v>834</v>
      </c>
      <c r="B286" s="78" t="s">
        <v>345</v>
      </c>
      <c r="C286" s="79" t="s">
        <v>1388</v>
      </c>
      <c r="D286" s="67" t="s">
        <v>330</v>
      </c>
      <c r="E286" s="91"/>
      <c r="F286" s="95"/>
      <c r="G286" s="150"/>
      <c r="H286" s="72"/>
      <c r="I286" s="93" t="s">
        <v>1230</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69.95" customHeight="1" x14ac:dyDescent="0.2">
      <c r="A287" s="73" t="s">
        <v>1156</v>
      </c>
      <c r="B287" s="78" t="s">
        <v>959</v>
      </c>
      <c r="C287" s="79" t="s">
        <v>1389</v>
      </c>
      <c r="D287" s="67" t="s">
        <v>330</v>
      </c>
      <c r="E287" s="91"/>
      <c r="F287" s="95"/>
      <c r="G287" s="150"/>
      <c r="H287" s="72"/>
      <c r="I287" s="93" t="s">
        <v>571</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69.95" customHeight="1" x14ac:dyDescent="0.2">
      <c r="A288" s="73" t="s">
        <v>1157</v>
      </c>
      <c r="B288" s="78" t="s">
        <v>959</v>
      </c>
      <c r="C288" s="79" t="s">
        <v>1390</v>
      </c>
      <c r="D288" s="67" t="s">
        <v>330</v>
      </c>
      <c r="E288" s="91"/>
      <c r="F288" s="95"/>
      <c r="G288" s="150"/>
      <c r="H288" s="72"/>
      <c r="I288" s="93" t="s">
        <v>690</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2">
      <c r="A289" s="73" t="s">
        <v>1391</v>
      </c>
      <c r="B289" s="80" t="s">
        <v>683</v>
      </c>
      <c r="C289" s="79" t="s">
        <v>695</v>
      </c>
      <c r="D289" s="67"/>
      <c r="E289" s="91" t="s">
        <v>181</v>
      </c>
      <c r="F289" s="92"/>
      <c r="G289" s="149"/>
      <c r="H289" s="72">
        <f t="shared" ref="H289:H304" si="41">ROUND(G289*F289,2)</f>
        <v>0</v>
      </c>
      <c r="I289" s="93" t="s">
        <v>1365</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2">
      <c r="A290" s="73" t="s">
        <v>1392</v>
      </c>
      <c r="B290" s="80" t="s">
        <v>685</v>
      </c>
      <c r="C290" s="79" t="s">
        <v>696</v>
      </c>
      <c r="D290" s="67"/>
      <c r="E290" s="91" t="s">
        <v>181</v>
      </c>
      <c r="F290" s="92"/>
      <c r="G290" s="149"/>
      <c r="H290" s="72">
        <f t="shared" si="41"/>
        <v>0</v>
      </c>
      <c r="I290" s="93" t="s">
        <v>1365</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2">
      <c r="A291" s="73" t="s">
        <v>1393</v>
      </c>
      <c r="B291" s="80" t="s">
        <v>697</v>
      </c>
      <c r="C291" s="79" t="s">
        <v>699</v>
      </c>
      <c r="D291" s="67" t="s">
        <v>172</v>
      </c>
      <c r="E291" s="91" t="s">
        <v>181</v>
      </c>
      <c r="F291" s="92"/>
      <c r="G291" s="149"/>
      <c r="H291" s="72">
        <f t="shared" si="41"/>
        <v>0</v>
      </c>
      <c r="I291" s="93" t="s">
        <v>1365</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39.950000000000003" customHeight="1" x14ac:dyDescent="0.2">
      <c r="A292" s="73" t="s">
        <v>835</v>
      </c>
      <c r="B292" s="71" t="s">
        <v>347</v>
      </c>
      <c r="C292" s="60" t="s">
        <v>1394</v>
      </c>
      <c r="D292" s="61" t="s">
        <v>332</v>
      </c>
      <c r="E292" s="68" t="s">
        <v>181</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39.950000000000003" customHeight="1" x14ac:dyDescent="0.2">
      <c r="A293" s="73" t="s">
        <v>836</v>
      </c>
      <c r="B293" s="71" t="s">
        <v>346</v>
      </c>
      <c r="C293" s="60" t="s">
        <v>1354</v>
      </c>
      <c r="D293" s="61" t="s">
        <v>333</v>
      </c>
      <c r="E293" s="68" t="s">
        <v>181</v>
      </c>
      <c r="F293" s="69"/>
      <c r="G293" s="149"/>
      <c r="H293" s="64">
        <f t="shared" si="41"/>
        <v>0</v>
      </c>
      <c r="I293" s="65" t="s">
        <v>1229</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39.950000000000003" customHeight="1" x14ac:dyDescent="0.2">
      <c r="A294" s="73" t="s">
        <v>1158</v>
      </c>
      <c r="B294" s="71" t="s">
        <v>960</v>
      </c>
      <c r="C294" s="60" t="s">
        <v>1355</v>
      </c>
      <c r="D294" s="61" t="s">
        <v>333</v>
      </c>
      <c r="E294" s="68" t="s">
        <v>181</v>
      </c>
      <c r="F294" s="69"/>
      <c r="G294" s="149"/>
      <c r="H294" s="64">
        <f t="shared" si="41"/>
        <v>0</v>
      </c>
      <c r="I294" s="65" t="s">
        <v>571</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39.950000000000003" customHeight="1" x14ac:dyDescent="0.2">
      <c r="A295" s="73" t="s">
        <v>837</v>
      </c>
      <c r="B295" s="71" t="s">
        <v>206</v>
      </c>
      <c r="C295" s="60" t="s">
        <v>1356</v>
      </c>
      <c r="D295" s="61" t="s">
        <v>700</v>
      </c>
      <c r="E295" s="68" t="s">
        <v>181</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39.950000000000003" customHeight="1" x14ac:dyDescent="0.2">
      <c r="A296" s="73" t="s">
        <v>927</v>
      </c>
      <c r="B296" s="71" t="s">
        <v>348</v>
      </c>
      <c r="C296" s="60" t="s">
        <v>1357</v>
      </c>
      <c r="D296" s="61" t="s">
        <v>700</v>
      </c>
      <c r="E296" s="68" t="s">
        <v>181</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39.950000000000003" customHeight="1" x14ac:dyDescent="0.2">
      <c r="A297" s="73" t="s">
        <v>838</v>
      </c>
      <c r="B297" s="71" t="s">
        <v>437</v>
      </c>
      <c r="C297" s="60" t="s">
        <v>1395</v>
      </c>
      <c r="D297" s="61" t="s">
        <v>334</v>
      </c>
      <c r="E297" s="68" t="s">
        <v>181</v>
      </c>
      <c r="F297" s="69"/>
      <c r="G297" s="149"/>
      <c r="H297" s="64">
        <f t="shared" si="41"/>
        <v>0</v>
      </c>
      <c r="I297" s="70" t="s">
        <v>1228</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4.95" customHeight="1" x14ac:dyDescent="0.2">
      <c r="A298" s="73" t="s">
        <v>928</v>
      </c>
      <c r="B298" s="71" t="s">
        <v>438</v>
      </c>
      <c r="C298" s="60" t="s">
        <v>1359</v>
      </c>
      <c r="D298" s="61" t="s">
        <v>689</v>
      </c>
      <c r="E298" s="68" t="s">
        <v>181</v>
      </c>
      <c r="F298" s="69"/>
      <c r="G298" s="149"/>
      <c r="H298" s="64">
        <f t="shared" si="41"/>
        <v>0</v>
      </c>
      <c r="I298" s="65" t="s">
        <v>690</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4.95" customHeight="1" x14ac:dyDescent="0.2">
      <c r="A299" s="73" t="s">
        <v>929</v>
      </c>
      <c r="B299" s="71" t="s">
        <v>439</v>
      </c>
      <c r="C299" s="60" t="s">
        <v>1360</v>
      </c>
      <c r="D299" s="61" t="s">
        <v>689</v>
      </c>
      <c r="E299" s="68" t="s">
        <v>181</v>
      </c>
      <c r="F299" s="69"/>
      <c r="G299" s="149"/>
      <c r="H299" s="64">
        <f t="shared" si="41"/>
        <v>0</v>
      </c>
      <c r="I299" s="65" t="s">
        <v>571</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4.95" customHeight="1" x14ac:dyDescent="0.2">
      <c r="A300" s="73" t="s">
        <v>930</v>
      </c>
      <c r="B300" s="71" t="s">
        <v>440</v>
      </c>
      <c r="C300" s="60" t="s">
        <v>1361</v>
      </c>
      <c r="D300" s="61" t="s">
        <v>1053</v>
      </c>
      <c r="E300" s="68" t="s">
        <v>181</v>
      </c>
      <c r="F300" s="69"/>
      <c r="G300" s="149"/>
      <c r="H300" s="64">
        <f t="shared" si="41"/>
        <v>0</v>
      </c>
      <c r="I300" s="65" t="s">
        <v>571</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4.95" customHeight="1" x14ac:dyDescent="0.2">
      <c r="A301" s="73" t="s">
        <v>1054</v>
      </c>
      <c r="B301" s="71" t="s">
        <v>440</v>
      </c>
      <c r="C301" s="60" t="s">
        <v>1396</v>
      </c>
      <c r="D301" s="61" t="s">
        <v>1053</v>
      </c>
      <c r="E301" s="68" t="s">
        <v>181</v>
      </c>
      <c r="F301" s="69"/>
      <c r="G301" s="149"/>
      <c r="H301" s="64">
        <f t="shared" si="41"/>
        <v>0</v>
      </c>
      <c r="I301" s="65" t="s">
        <v>571</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39.950000000000003" customHeight="1" x14ac:dyDescent="0.2">
      <c r="A302" s="73" t="s">
        <v>931</v>
      </c>
      <c r="B302" s="71" t="s">
        <v>300</v>
      </c>
      <c r="C302" s="60" t="s">
        <v>1362</v>
      </c>
      <c r="D302" s="61" t="s">
        <v>693</v>
      </c>
      <c r="E302" s="68" t="s">
        <v>181</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39.950000000000003" customHeight="1" x14ac:dyDescent="0.2">
      <c r="A303" s="73" t="s">
        <v>459</v>
      </c>
      <c r="B303" s="59" t="s">
        <v>441</v>
      </c>
      <c r="C303" s="60" t="s">
        <v>1397</v>
      </c>
      <c r="D303" s="134" t="s">
        <v>1585</v>
      </c>
      <c r="E303" s="68" t="s">
        <v>181</v>
      </c>
      <c r="F303" s="69"/>
      <c r="G303" s="149"/>
      <c r="H303" s="64">
        <f t="shared" si="41"/>
        <v>0</v>
      </c>
      <c r="I303" s="65" t="s">
        <v>1398</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39.950000000000003" customHeight="1" x14ac:dyDescent="0.2">
      <c r="A304" s="73" t="s">
        <v>460</v>
      </c>
      <c r="B304" s="59" t="s">
        <v>298</v>
      </c>
      <c r="C304" s="60" t="s">
        <v>164</v>
      </c>
      <c r="D304" s="61" t="s">
        <v>713</v>
      </c>
      <c r="E304" s="68" t="s">
        <v>177</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39.950000000000003" customHeight="1" x14ac:dyDescent="0.2">
      <c r="A305" s="73" t="s">
        <v>461</v>
      </c>
      <c r="B305" s="59" t="s">
        <v>452</v>
      </c>
      <c r="C305" s="60" t="s">
        <v>349</v>
      </c>
      <c r="D305" s="61" t="s">
        <v>1584</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2">
      <c r="A306" s="73" t="s">
        <v>462</v>
      </c>
      <c r="B306" s="71" t="s">
        <v>337</v>
      </c>
      <c r="C306" s="60" t="s">
        <v>350</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2">
      <c r="A307" s="73" t="s">
        <v>463</v>
      </c>
      <c r="B307" s="87" t="s">
        <v>683</v>
      </c>
      <c r="C307" s="60" t="s">
        <v>702</v>
      </c>
      <c r="D307" s="61"/>
      <c r="E307" s="68" t="s">
        <v>179</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2">
      <c r="A308" s="73" t="s">
        <v>464</v>
      </c>
      <c r="B308" s="87" t="s">
        <v>685</v>
      </c>
      <c r="C308" s="60" t="s">
        <v>701</v>
      </c>
      <c r="D308" s="61"/>
      <c r="E308" s="68" t="s">
        <v>179</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2">
      <c r="A309" s="73" t="s">
        <v>1564</v>
      </c>
      <c r="B309" s="87" t="s">
        <v>687</v>
      </c>
      <c r="C309" s="60" t="s">
        <v>1565</v>
      </c>
      <c r="D309" s="61"/>
      <c r="E309" s="68" t="s">
        <v>179</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2">
      <c r="A310" s="73" t="s">
        <v>1566</v>
      </c>
      <c r="B310" s="87" t="s">
        <v>709</v>
      </c>
      <c r="C310" s="60" t="s">
        <v>1567</v>
      </c>
      <c r="D310" s="61"/>
      <c r="E310" s="68" t="s">
        <v>179</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2">
      <c r="A311" s="73" t="s">
        <v>465</v>
      </c>
      <c r="B311" s="71" t="s">
        <v>338</v>
      </c>
      <c r="C311" s="60" t="s">
        <v>351</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2">
      <c r="A312" s="73" t="s">
        <v>466</v>
      </c>
      <c r="B312" s="87" t="s">
        <v>683</v>
      </c>
      <c r="C312" s="60" t="s">
        <v>701</v>
      </c>
      <c r="D312" s="61"/>
      <c r="E312" s="68" t="s">
        <v>179</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2">
      <c r="A313" s="73" t="s">
        <v>1568</v>
      </c>
      <c r="B313" s="87" t="s">
        <v>685</v>
      </c>
      <c r="C313" s="60" t="s">
        <v>1565</v>
      </c>
      <c r="D313" s="61"/>
      <c r="E313" s="68" t="s">
        <v>179</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2">
      <c r="A314" s="73" t="s">
        <v>1569</v>
      </c>
      <c r="B314" s="87" t="s">
        <v>687</v>
      </c>
      <c r="C314" s="60" t="s">
        <v>1567</v>
      </c>
      <c r="D314" s="61"/>
      <c r="E314" s="68" t="s">
        <v>179</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2">
      <c r="A315" s="73" t="s">
        <v>467</v>
      </c>
      <c r="B315" s="87" t="s">
        <v>709</v>
      </c>
      <c r="C315" s="60" t="s">
        <v>702</v>
      </c>
      <c r="D315" s="61"/>
      <c r="E315" s="68" t="s">
        <v>179</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2">
      <c r="A316" s="73" t="s">
        <v>468</v>
      </c>
      <c r="B316" s="87" t="s">
        <v>1033</v>
      </c>
      <c r="C316" s="60" t="s">
        <v>703</v>
      </c>
      <c r="D316" s="61"/>
      <c r="E316" s="68" t="s">
        <v>179</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39.950000000000003" customHeight="1" x14ac:dyDescent="0.2">
      <c r="A317" s="73" t="s">
        <v>469</v>
      </c>
      <c r="B317" s="59" t="s">
        <v>599</v>
      </c>
      <c r="C317" s="60" t="s">
        <v>194</v>
      </c>
      <c r="D317" s="61" t="s">
        <v>1052</v>
      </c>
      <c r="E317" s="68" t="s">
        <v>179</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39.950000000000003" customHeight="1" x14ac:dyDescent="0.2">
      <c r="A318" s="73" t="s">
        <v>470</v>
      </c>
      <c r="B318" s="59" t="s">
        <v>857</v>
      </c>
      <c r="C318" s="60" t="s">
        <v>352</v>
      </c>
      <c r="D318" s="61" t="s">
        <v>1584</v>
      </c>
      <c r="E318" s="68" t="s">
        <v>177</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2">
      <c r="A319" s="73" t="s">
        <v>471</v>
      </c>
      <c r="B319" s="59" t="s">
        <v>1586</v>
      </c>
      <c r="C319" s="60" t="s">
        <v>98</v>
      </c>
      <c r="D319" s="61" t="s">
        <v>940</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2">
      <c r="A320" s="73" t="s">
        <v>472</v>
      </c>
      <c r="B320" s="71" t="s">
        <v>337</v>
      </c>
      <c r="C320" s="60" t="s">
        <v>983</v>
      </c>
      <c r="D320" s="61" t="s">
        <v>172</v>
      </c>
      <c r="E320" s="68" t="s">
        <v>177</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2">
      <c r="A321" s="73" t="s">
        <v>473</v>
      </c>
      <c r="B321" s="71" t="s">
        <v>338</v>
      </c>
      <c r="C321" s="60" t="s">
        <v>93</v>
      </c>
      <c r="D321" s="61" t="s">
        <v>172</v>
      </c>
      <c r="E321" s="68" t="s">
        <v>177</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2">
      <c r="A322" s="73" t="s">
        <v>553</v>
      </c>
      <c r="B322" s="71" t="s">
        <v>339</v>
      </c>
      <c r="C322" s="60" t="s">
        <v>984</v>
      </c>
      <c r="D322" s="61" t="s">
        <v>172</v>
      </c>
      <c r="E322" s="68" t="s">
        <v>177</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2">
      <c r="A323" s="73" t="s">
        <v>554</v>
      </c>
      <c r="B323" s="71" t="s">
        <v>340</v>
      </c>
      <c r="C323" s="60" t="s">
        <v>94</v>
      </c>
      <c r="D323" s="61" t="s">
        <v>172</v>
      </c>
      <c r="E323" s="68" t="s">
        <v>177</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39.950000000000003" customHeight="1" x14ac:dyDescent="0.2">
      <c r="A324" s="73" t="s">
        <v>555</v>
      </c>
      <c r="B324" s="96" t="s">
        <v>1587</v>
      </c>
      <c r="C324" s="79" t="s">
        <v>562</v>
      </c>
      <c r="D324" s="67" t="s">
        <v>1204</v>
      </c>
      <c r="E324" s="91" t="s">
        <v>177</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39.950000000000003" customHeight="1" x14ac:dyDescent="0.2">
      <c r="A325" s="73" t="s">
        <v>556</v>
      </c>
      <c r="B325" s="59" t="s">
        <v>1588</v>
      </c>
      <c r="C325" s="60" t="s">
        <v>1269</v>
      </c>
      <c r="D325" s="61" t="s">
        <v>1399</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2">
      <c r="A326" s="73" t="s">
        <v>1265</v>
      </c>
      <c r="B326" s="71" t="s">
        <v>337</v>
      </c>
      <c r="C326" s="60" t="s">
        <v>1267</v>
      </c>
      <c r="D326" s="61"/>
      <c r="E326" s="68" t="s">
        <v>177</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2">
      <c r="A327" s="73" t="s">
        <v>1266</v>
      </c>
      <c r="B327" s="71" t="s">
        <v>338</v>
      </c>
      <c r="C327" s="60" t="s">
        <v>1268</v>
      </c>
      <c r="D327" s="61"/>
      <c r="E327" s="68" t="s">
        <v>177</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2">
      <c r="A328" s="73" t="s">
        <v>557</v>
      </c>
      <c r="B328" s="59" t="s">
        <v>1589</v>
      </c>
      <c r="C328" s="60" t="s">
        <v>197</v>
      </c>
      <c r="D328" s="61" t="s">
        <v>565</v>
      </c>
      <c r="E328" s="68" t="s">
        <v>177</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2">
      <c r="A329" s="73" t="s">
        <v>558</v>
      </c>
      <c r="B329" s="59" t="s">
        <v>1594</v>
      </c>
      <c r="C329" s="60" t="s">
        <v>20</v>
      </c>
      <c r="D329" s="61" t="s">
        <v>1204</v>
      </c>
      <c r="E329" s="68" t="s">
        <v>177</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2">
      <c r="A330" s="73" t="s">
        <v>559</v>
      </c>
      <c r="B330" s="59" t="s">
        <v>1595</v>
      </c>
      <c r="C330" s="60" t="s">
        <v>563</v>
      </c>
      <c r="D330" s="61" t="s">
        <v>1204</v>
      </c>
      <c r="E330" s="68" t="s">
        <v>181</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2">
      <c r="A331" s="73" t="s">
        <v>856</v>
      </c>
      <c r="B331" s="59" t="s">
        <v>1596</v>
      </c>
      <c r="C331" s="60" t="s">
        <v>890</v>
      </c>
      <c r="D331" s="61" t="s">
        <v>941</v>
      </c>
      <c r="E331" s="68" t="s">
        <v>180</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25">
      <c r="A332" s="135" t="s">
        <v>891</v>
      </c>
      <c r="B332" s="34" t="s">
        <v>203</v>
      </c>
      <c r="C332" s="48" t="s">
        <v>204</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25">
      <c r="A333" s="56"/>
      <c r="B333" s="43" t="s">
        <v>355</v>
      </c>
      <c r="C333" s="44" t="s">
        <v>704</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39.950000000000003" customHeight="1" x14ac:dyDescent="0.2">
      <c r="A334" s="66" t="s">
        <v>208</v>
      </c>
      <c r="B334" s="59" t="s">
        <v>115</v>
      </c>
      <c r="C334" s="60" t="s">
        <v>453</v>
      </c>
      <c r="D334" s="134" t="s">
        <v>1585</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39.950000000000003" customHeight="1" x14ac:dyDescent="0.2">
      <c r="A335" s="66" t="s">
        <v>209</v>
      </c>
      <c r="B335" s="71" t="s">
        <v>337</v>
      </c>
      <c r="C335" s="60" t="s">
        <v>1400</v>
      </c>
      <c r="D335" s="61" t="s">
        <v>172</v>
      </c>
      <c r="E335" s="68" t="s">
        <v>177</v>
      </c>
      <c r="F335" s="86"/>
      <c r="G335" s="149"/>
      <c r="H335" s="64">
        <f t="shared" ref="H335:H348" si="49">ROUND(G335*F335,2)</f>
        <v>0</v>
      </c>
      <c r="I335" s="65" t="s">
        <v>1262</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39.950000000000003" customHeight="1" x14ac:dyDescent="0.2">
      <c r="A336" s="66" t="s">
        <v>210</v>
      </c>
      <c r="B336" s="71" t="s">
        <v>338</v>
      </c>
      <c r="C336" s="60" t="s">
        <v>1401</v>
      </c>
      <c r="D336" s="61" t="s">
        <v>172</v>
      </c>
      <c r="E336" s="68" t="s">
        <v>177</v>
      </c>
      <c r="F336" s="86"/>
      <c r="G336" s="149"/>
      <c r="H336" s="64">
        <f t="shared" si="49"/>
        <v>0</v>
      </c>
      <c r="I336" s="65" t="s">
        <v>1262</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39.950000000000003" customHeight="1" x14ac:dyDescent="0.2">
      <c r="A337" s="66" t="s">
        <v>211</v>
      </c>
      <c r="B337" s="71" t="s">
        <v>339</v>
      </c>
      <c r="C337" s="60" t="s">
        <v>1402</v>
      </c>
      <c r="D337" s="61" t="s">
        <v>172</v>
      </c>
      <c r="E337" s="68" t="s">
        <v>177</v>
      </c>
      <c r="F337" s="86"/>
      <c r="G337" s="149"/>
      <c r="H337" s="64">
        <f t="shared" si="49"/>
        <v>0</v>
      </c>
      <c r="I337" s="65" t="s">
        <v>1262</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39.950000000000003" customHeight="1" x14ac:dyDescent="0.2">
      <c r="A338" s="66" t="s">
        <v>212</v>
      </c>
      <c r="B338" s="71" t="s">
        <v>340</v>
      </c>
      <c r="C338" s="60" t="s">
        <v>1403</v>
      </c>
      <c r="D338" s="61" t="s">
        <v>172</v>
      </c>
      <c r="E338" s="68" t="s">
        <v>177</v>
      </c>
      <c r="F338" s="86"/>
      <c r="G338" s="149"/>
      <c r="H338" s="64">
        <f t="shared" si="49"/>
        <v>0</v>
      </c>
      <c r="I338" s="65" t="s">
        <v>1262</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39.950000000000003" customHeight="1" x14ac:dyDescent="0.2">
      <c r="A339" s="66" t="s">
        <v>442</v>
      </c>
      <c r="B339" s="71" t="s">
        <v>341</v>
      </c>
      <c r="C339" s="60" t="s">
        <v>1404</v>
      </c>
      <c r="D339" s="61" t="s">
        <v>172</v>
      </c>
      <c r="E339" s="68" t="s">
        <v>177</v>
      </c>
      <c r="F339" s="86"/>
      <c r="G339" s="149"/>
      <c r="H339" s="64">
        <f t="shared" si="49"/>
        <v>0</v>
      </c>
      <c r="I339" s="65" t="s">
        <v>1262</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39.950000000000003" customHeight="1" x14ac:dyDescent="0.2">
      <c r="A340" s="66" t="s">
        <v>214</v>
      </c>
      <c r="B340" s="71" t="s">
        <v>342</v>
      </c>
      <c r="C340" s="60" t="s">
        <v>1405</v>
      </c>
      <c r="D340" s="61" t="s">
        <v>172</v>
      </c>
      <c r="E340" s="68" t="s">
        <v>177</v>
      </c>
      <c r="F340" s="86"/>
      <c r="G340" s="149"/>
      <c r="H340" s="64">
        <f t="shared" si="49"/>
        <v>0</v>
      </c>
      <c r="I340" s="65" t="s">
        <v>1262</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39.950000000000003" customHeight="1" x14ac:dyDescent="0.2">
      <c r="A341" s="66" t="s">
        <v>213</v>
      </c>
      <c r="B341" s="71" t="s">
        <v>343</v>
      </c>
      <c r="C341" s="60" t="s">
        <v>1406</v>
      </c>
      <c r="D341" s="61" t="s">
        <v>172</v>
      </c>
      <c r="E341" s="68" t="s">
        <v>177</v>
      </c>
      <c r="F341" s="86"/>
      <c r="G341" s="149"/>
      <c r="H341" s="64">
        <f t="shared" si="49"/>
        <v>0</v>
      </c>
      <c r="I341" s="65" t="s">
        <v>1262</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39.950000000000003" customHeight="1" x14ac:dyDescent="0.2">
      <c r="A342" s="66" t="s">
        <v>215</v>
      </c>
      <c r="B342" s="71" t="s">
        <v>344</v>
      </c>
      <c r="C342" s="60" t="s">
        <v>1407</v>
      </c>
      <c r="D342" s="61" t="s">
        <v>172</v>
      </c>
      <c r="E342" s="68" t="s">
        <v>177</v>
      </c>
      <c r="F342" s="86"/>
      <c r="G342" s="149"/>
      <c r="H342" s="64">
        <f t="shared" si="49"/>
        <v>0</v>
      </c>
      <c r="I342" s="65" t="s">
        <v>1262</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39.950000000000003" customHeight="1" x14ac:dyDescent="0.2">
      <c r="A343" s="66" t="s">
        <v>216</v>
      </c>
      <c r="B343" s="71" t="s">
        <v>345</v>
      </c>
      <c r="C343" s="60" t="s">
        <v>1408</v>
      </c>
      <c r="D343" s="61" t="s">
        <v>325</v>
      </c>
      <c r="E343" s="68" t="s">
        <v>177</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39.950000000000003" customHeight="1" x14ac:dyDescent="0.2">
      <c r="A344" s="66" t="s">
        <v>217</v>
      </c>
      <c r="B344" s="71" t="s">
        <v>347</v>
      </c>
      <c r="C344" s="60" t="s">
        <v>1409</v>
      </c>
      <c r="D344" s="61" t="s">
        <v>323</v>
      </c>
      <c r="E344" s="68" t="s">
        <v>177</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39.950000000000003" customHeight="1" x14ac:dyDescent="0.2">
      <c r="A345" s="66" t="s">
        <v>218</v>
      </c>
      <c r="B345" s="71" t="s">
        <v>346</v>
      </c>
      <c r="C345" s="60" t="s">
        <v>1410</v>
      </c>
      <c r="D345" s="61" t="s">
        <v>324</v>
      </c>
      <c r="E345" s="68" t="s">
        <v>177</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39.950000000000003" customHeight="1" x14ac:dyDescent="0.2">
      <c r="A346" s="66" t="s">
        <v>219</v>
      </c>
      <c r="B346" s="71" t="s">
        <v>206</v>
      </c>
      <c r="C346" s="60" t="s">
        <v>1411</v>
      </c>
      <c r="D346" s="61" t="s">
        <v>336</v>
      </c>
      <c r="E346" s="68" t="s">
        <v>177</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39.950000000000003" customHeight="1" x14ac:dyDescent="0.2">
      <c r="A347" s="66" t="s">
        <v>1261</v>
      </c>
      <c r="B347" s="71" t="s">
        <v>206</v>
      </c>
      <c r="C347" s="60" t="s">
        <v>1412</v>
      </c>
      <c r="D347" s="61" t="s">
        <v>1263</v>
      </c>
      <c r="E347" s="68" t="s">
        <v>177</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39.950000000000003" customHeight="1" x14ac:dyDescent="0.2">
      <c r="A348" s="66" t="s">
        <v>365</v>
      </c>
      <c r="B348" s="71" t="s">
        <v>348</v>
      </c>
      <c r="C348" s="60" t="s">
        <v>1413</v>
      </c>
      <c r="D348" s="61" t="s">
        <v>589</v>
      </c>
      <c r="E348" s="68" t="s">
        <v>177</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39.950000000000003" customHeight="1" x14ac:dyDescent="0.2">
      <c r="A349" s="66" t="s">
        <v>366</v>
      </c>
      <c r="B349" s="59" t="s">
        <v>117</v>
      </c>
      <c r="C349" s="60" t="s">
        <v>122</v>
      </c>
      <c r="D349" s="134" t="s">
        <v>1585</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4.95" customHeight="1" x14ac:dyDescent="0.2">
      <c r="A350" s="66" t="s">
        <v>367</v>
      </c>
      <c r="B350" s="71" t="s">
        <v>337</v>
      </c>
      <c r="C350" s="60" t="s">
        <v>1414</v>
      </c>
      <c r="D350" s="61"/>
      <c r="E350" s="68" t="s">
        <v>177</v>
      </c>
      <c r="F350" s="86"/>
      <c r="G350" s="149"/>
      <c r="H350" s="64">
        <f t="shared" ref="H350:H373" si="50">ROUND(G350*F350,2)</f>
        <v>0</v>
      </c>
      <c r="I350" s="70" t="s">
        <v>1415</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4.95" customHeight="1" x14ac:dyDescent="0.2">
      <c r="A351" s="66" t="s">
        <v>1159</v>
      </c>
      <c r="B351" s="71" t="s">
        <v>946</v>
      </c>
      <c r="C351" s="60" t="s">
        <v>1245</v>
      </c>
      <c r="D351" s="61"/>
      <c r="E351" s="68" t="s">
        <v>177</v>
      </c>
      <c r="F351" s="86"/>
      <c r="G351" s="149"/>
      <c r="H351" s="64">
        <f t="shared" si="50"/>
        <v>0</v>
      </c>
      <c r="I351" s="70" t="s">
        <v>690</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4.95" customHeight="1" x14ac:dyDescent="0.2">
      <c r="A352" s="66" t="s">
        <v>1160</v>
      </c>
      <c r="B352" s="71" t="s">
        <v>946</v>
      </c>
      <c r="C352" s="60" t="s">
        <v>1246</v>
      </c>
      <c r="D352" s="61"/>
      <c r="E352" s="68" t="s">
        <v>177</v>
      </c>
      <c r="F352" s="86"/>
      <c r="G352" s="149"/>
      <c r="H352" s="64">
        <f t="shared" si="50"/>
        <v>0</v>
      </c>
      <c r="I352" s="70" t="s">
        <v>690</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4.95" customHeight="1" x14ac:dyDescent="0.2">
      <c r="A353" s="66" t="s">
        <v>368</v>
      </c>
      <c r="B353" s="71" t="s">
        <v>338</v>
      </c>
      <c r="C353" s="60" t="s">
        <v>1416</v>
      </c>
      <c r="D353" s="61"/>
      <c r="E353" s="68" t="s">
        <v>177</v>
      </c>
      <c r="F353" s="86"/>
      <c r="G353" s="149"/>
      <c r="H353" s="64">
        <f t="shared" si="50"/>
        <v>0</v>
      </c>
      <c r="I353" s="70" t="s">
        <v>1415</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4.95" customHeight="1" x14ac:dyDescent="0.2">
      <c r="A354" s="66" t="s">
        <v>1161</v>
      </c>
      <c r="B354" s="71" t="s">
        <v>952</v>
      </c>
      <c r="C354" s="60" t="s">
        <v>1247</v>
      </c>
      <c r="D354" s="61"/>
      <c r="E354" s="68" t="s">
        <v>177</v>
      </c>
      <c r="F354" s="86"/>
      <c r="G354" s="149"/>
      <c r="H354" s="64">
        <f t="shared" si="50"/>
        <v>0</v>
      </c>
      <c r="I354" s="70" t="s">
        <v>690</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4.95" customHeight="1" x14ac:dyDescent="0.2">
      <c r="A355" s="66" t="s">
        <v>1162</v>
      </c>
      <c r="B355" s="71" t="s">
        <v>952</v>
      </c>
      <c r="C355" s="60" t="s">
        <v>1248</v>
      </c>
      <c r="D355" s="61"/>
      <c r="E355" s="68" t="s">
        <v>177</v>
      </c>
      <c r="F355" s="86"/>
      <c r="G355" s="149"/>
      <c r="H355" s="64">
        <f t="shared" si="50"/>
        <v>0</v>
      </c>
      <c r="I355" s="70" t="s">
        <v>690</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4.95" customHeight="1" x14ac:dyDescent="0.2">
      <c r="A356" s="66" t="s">
        <v>369</v>
      </c>
      <c r="B356" s="71" t="s">
        <v>339</v>
      </c>
      <c r="C356" s="60" t="s">
        <v>1417</v>
      </c>
      <c r="D356" s="61"/>
      <c r="E356" s="68" t="s">
        <v>177</v>
      </c>
      <c r="F356" s="86"/>
      <c r="G356" s="149"/>
      <c r="H356" s="64">
        <f t="shared" si="50"/>
        <v>0</v>
      </c>
      <c r="I356" s="70" t="s">
        <v>1415</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4.95" customHeight="1" x14ac:dyDescent="0.2">
      <c r="A357" s="66" t="s">
        <v>1163</v>
      </c>
      <c r="B357" s="71" t="s">
        <v>953</v>
      </c>
      <c r="C357" s="60" t="s">
        <v>1249</v>
      </c>
      <c r="D357" s="61"/>
      <c r="E357" s="68" t="s">
        <v>177</v>
      </c>
      <c r="F357" s="86"/>
      <c r="G357" s="149"/>
      <c r="H357" s="64">
        <f t="shared" si="50"/>
        <v>0</v>
      </c>
      <c r="I357" s="70" t="s">
        <v>571</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4.95" customHeight="1" x14ac:dyDescent="0.2">
      <c r="A358" s="66" t="s">
        <v>1164</v>
      </c>
      <c r="B358" s="71" t="s">
        <v>953</v>
      </c>
      <c r="C358" s="60" t="s">
        <v>1250</v>
      </c>
      <c r="D358" s="61"/>
      <c r="E358" s="68" t="s">
        <v>177</v>
      </c>
      <c r="F358" s="86"/>
      <c r="G358" s="149"/>
      <c r="H358" s="64">
        <f t="shared" si="50"/>
        <v>0</v>
      </c>
      <c r="I358" s="70" t="s">
        <v>571</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4.95" customHeight="1" x14ac:dyDescent="0.2">
      <c r="A359" s="66" t="s">
        <v>370</v>
      </c>
      <c r="B359" s="71" t="s">
        <v>340</v>
      </c>
      <c r="C359" s="60" t="s">
        <v>1418</v>
      </c>
      <c r="D359" s="61"/>
      <c r="E359" s="68" t="s">
        <v>177</v>
      </c>
      <c r="F359" s="86"/>
      <c r="G359" s="149"/>
      <c r="H359" s="64">
        <f t="shared" si="50"/>
        <v>0</v>
      </c>
      <c r="I359" s="70" t="s">
        <v>1415</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4.95" customHeight="1" x14ac:dyDescent="0.2">
      <c r="A360" s="66" t="s">
        <v>1165</v>
      </c>
      <c r="B360" s="71" t="s">
        <v>954</v>
      </c>
      <c r="C360" s="60" t="s">
        <v>1251</v>
      </c>
      <c r="D360" s="61"/>
      <c r="E360" s="68" t="s">
        <v>177</v>
      </c>
      <c r="F360" s="86"/>
      <c r="G360" s="149"/>
      <c r="H360" s="64">
        <f t="shared" si="50"/>
        <v>0</v>
      </c>
      <c r="I360" s="70" t="s">
        <v>571</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4.95" customHeight="1" x14ac:dyDescent="0.2">
      <c r="A361" s="66" t="s">
        <v>1166</v>
      </c>
      <c r="B361" s="71" t="s">
        <v>954</v>
      </c>
      <c r="C361" s="60" t="s">
        <v>1252</v>
      </c>
      <c r="D361" s="61"/>
      <c r="E361" s="68" t="s">
        <v>177</v>
      </c>
      <c r="F361" s="86"/>
      <c r="G361" s="149"/>
      <c r="H361" s="64">
        <f t="shared" si="50"/>
        <v>0</v>
      </c>
      <c r="I361" s="70" t="s">
        <v>1227</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4.95" customHeight="1" x14ac:dyDescent="0.2">
      <c r="A362" s="66" t="s">
        <v>371</v>
      </c>
      <c r="B362" s="71" t="s">
        <v>341</v>
      </c>
      <c r="C362" s="60" t="s">
        <v>1419</v>
      </c>
      <c r="D362" s="61"/>
      <c r="E362" s="68" t="s">
        <v>177</v>
      </c>
      <c r="F362" s="86"/>
      <c r="G362" s="149"/>
      <c r="H362" s="64">
        <f t="shared" si="50"/>
        <v>0</v>
      </c>
      <c r="I362" s="70" t="s">
        <v>1415</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4.95" customHeight="1" x14ac:dyDescent="0.2">
      <c r="A363" s="66" t="s">
        <v>1167</v>
      </c>
      <c r="B363" s="71" t="s">
        <v>955</v>
      </c>
      <c r="C363" s="60" t="s">
        <v>1253</v>
      </c>
      <c r="D363" s="61"/>
      <c r="E363" s="68" t="s">
        <v>177</v>
      </c>
      <c r="F363" s="86"/>
      <c r="G363" s="149"/>
      <c r="H363" s="64">
        <f t="shared" si="50"/>
        <v>0</v>
      </c>
      <c r="I363" s="70" t="s">
        <v>571</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4.95" customHeight="1" x14ac:dyDescent="0.2">
      <c r="A364" s="66" t="s">
        <v>1168</v>
      </c>
      <c r="B364" s="71" t="s">
        <v>955</v>
      </c>
      <c r="C364" s="60" t="s">
        <v>1254</v>
      </c>
      <c r="D364" s="61"/>
      <c r="E364" s="68" t="s">
        <v>177</v>
      </c>
      <c r="F364" s="86"/>
      <c r="G364" s="149"/>
      <c r="H364" s="64">
        <f t="shared" si="50"/>
        <v>0</v>
      </c>
      <c r="I364" s="70" t="s">
        <v>571</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4.95" customHeight="1" x14ac:dyDescent="0.2">
      <c r="A365" s="66" t="s">
        <v>372</v>
      </c>
      <c r="B365" s="71" t="s">
        <v>342</v>
      </c>
      <c r="C365" s="60" t="s">
        <v>1420</v>
      </c>
      <c r="D365" s="61"/>
      <c r="E365" s="68" t="s">
        <v>177</v>
      </c>
      <c r="F365" s="86"/>
      <c r="G365" s="149"/>
      <c r="H365" s="64">
        <f t="shared" si="50"/>
        <v>0</v>
      </c>
      <c r="I365" s="70" t="s">
        <v>1415</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4.95" customHeight="1" x14ac:dyDescent="0.2">
      <c r="A366" s="66" t="s">
        <v>1169</v>
      </c>
      <c r="B366" s="71" t="s">
        <v>342</v>
      </c>
      <c r="C366" s="60" t="s">
        <v>1255</v>
      </c>
      <c r="D366" s="61"/>
      <c r="E366" s="68" t="s">
        <v>177</v>
      </c>
      <c r="F366" s="86"/>
      <c r="G366" s="149"/>
      <c r="H366" s="64">
        <f t="shared" si="50"/>
        <v>0</v>
      </c>
      <c r="I366" s="70" t="s">
        <v>571</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4.95" customHeight="1" x14ac:dyDescent="0.2">
      <c r="A367" s="66" t="s">
        <v>1170</v>
      </c>
      <c r="B367" s="71" t="s">
        <v>342</v>
      </c>
      <c r="C367" s="60" t="s">
        <v>1256</v>
      </c>
      <c r="D367" s="61"/>
      <c r="E367" s="68" t="s">
        <v>177</v>
      </c>
      <c r="F367" s="86"/>
      <c r="G367" s="149"/>
      <c r="H367" s="64">
        <f t="shared" si="50"/>
        <v>0</v>
      </c>
      <c r="I367" s="70" t="s">
        <v>690</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4.95" customHeight="1" x14ac:dyDescent="0.2">
      <c r="A368" s="66" t="s">
        <v>373</v>
      </c>
      <c r="B368" s="71" t="s">
        <v>343</v>
      </c>
      <c r="C368" s="60" t="s">
        <v>1421</v>
      </c>
      <c r="D368" s="61"/>
      <c r="E368" s="68" t="s">
        <v>177</v>
      </c>
      <c r="F368" s="86"/>
      <c r="G368" s="149"/>
      <c r="H368" s="64">
        <f t="shared" si="50"/>
        <v>0</v>
      </c>
      <c r="I368" s="70" t="s">
        <v>1415</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4.95" customHeight="1" x14ac:dyDescent="0.2">
      <c r="A369" s="66" t="s">
        <v>1171</v>
      </c>
      <c r="B369" s="71" t="s">
        <v>957</v>
      </c>
      <c r="C369" s="60" t="s">
        <v>1257</v>
      </c>
      <c r="D369" s="61"/>
      <c r="E369" s="68" t="s">
        <v>177</v>
      </c>
      <c r="F369" s="86"/>
      <c r="G369" s="149"/>
      <c r="H369" s="64">
        <f t="shared" si="50"/>
        <v>0</v>
      </c>
      <c r="I369" s="70" t="s">
        <v>571</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4.95" customHeight="1" x14ac:dyDescent="0.2">
      <c r="A370" s="66" t="s">
        <v>1172</v>
      </c>
      <c r="B370" s="71" t="s">
        <v>957</v>
      </c>
      <c r="C370" s="60" t="s">
        <v>1258</v>
      </c>
      <c r="D370" s="61"/>
      <c r="E370" s="68" t="s">
        <v>177</v>
      </c>
      <c r="F370" s="86"/>
      <c r="G370" s="149"/>
      <c r="H370" s="64">
        <f t="shared" si="50"/>
        <v>0</v>
      </c>
      <c r="I370" s="70" t="s">
        <v>571</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4.95" customHeight="1" x14ac:dyDescent="0.2">
      <c r="A371" s="66" t="s">
        <v>374</v>
      </c>
      <c r="B371" s="71" t="s">
        <v>344</v>
      </c>
      <c r="C371" s="60" t="s">
        <v>1422</v>
      </c>
      <c r="D371" s="61" t="s">
        <v>172</v>
      </c>
      <c r="E371" s="68" t="s">
        <v>177</v>
      </c>
      <c r="F371" s="86"/>
      <c r="G371" s="149"/>
      <c r="H371" s="64">
        <f t="shared" si="50"/>
        <v>0</v>
      </c>
      <c r="I371" s="70" t="s">
        <v>1415</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4.95" customHeight="1" x14ac:dyDescent="0.2">
      <c r="A372" s="66" t="s">
        <v>1173</v>
      </c>
      <c r="B372" s="71" t="s">
        <v>949</v>
      </c>
      <c r="C372" s="60" t="s">
        <v>1259</v>
      </c>
      <c r="D372" s="61" t="s">
        <v>172</v>
      </c>
      <c r="E372" s="68" t="s">
        <v>177</v>
      </c>
      <c r="F372" s="86"/>
      <c r="G372" s="149"/>
      <c r="H372" s="64">
        <f t="shared" si="50"/>
        <v>0</v>
      </c>
      <c r="I372" s="70" t="s">
        <v>571</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4.95" customHeight="1" x14ac:dyDescent="0.2">
      <c r="A373" s="66" t="s">
        <v>1174</v>
      </c>
      <c r="B373" s="71" t="s">
        <v>949</v>
      </c>
      <c r="C373" s="60" t="s">
        <v>1260</v>
      </c>
      <c r="D373" s="61" t="s">
        <v>172</v>
      </c>
      <c r="E373" s="68" t="s">
        <v>177</v>
      </c>
      <c r="F373" s="86"/>
      <c r="G373" s="149"/>
      <c r="H373" s="64">
        <f t="shared" si="50"/>
        <v>0</v>
      </c>
      <c r="I373" s="70" t="s">
        <v>571</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39.950000000000003" customHeight="1" x14ac:dyDescent="0.2">
      <c r="A374" s="66" t="s">
        <v>375</v>
      </c>
      <c r="B374" s="59" t="s">
        <v>118</v>
      </c>
      <c r="C374" s="60" t="s">
        <v>353</v>
      </c>
      <c r="D374" s="134" t="s">
        <v>1585</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39.950000000000003" customHeight="1" x14ac:dyDescent="0.2">
      <c r="A375" s="66" t="s">
        <v>524</v>
      </c>
      <c r="B375" s="71" t="s">
        <v>337</v>
      </c>
      <c r="C375" s="60" t="s">
        <v>1423</v>
      </c>
      <c r="D375" s="61" t="s">
        <v>384</v>
      </c>
      <c r="E375" s="68" t="s">
        <v>181</v>
      </c>
      <c r="F375" s="69"/>
      <c r="G375" s="149"/>
      <c r="H375" s="64">
        <f t="shared" ref="H375:H414" si="56">ROUND(G375*F375,2)</f>
        <v>0</v>
      </c>
      <c r="I375" s="65" t="s">
        <v>1226</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39.950000000000003" customHeight="1" x14ac:dyDescent="0.2">
      <c r="A376" s="66" t="s">
        <v>1175</v>
      </c>
      <c r="B376" s="71" t="s">
        <v>946</v>
      </c>
      <c r="C376" s="60" t="s">
        <v>1424</v>
      </c>
      <c r="D376" s="61" t="s">
        <v>384</v>
      </c>
      <c r="E376" s="68" t="s">
        <v>181</v>
      </c>
      <c r="F376" s="69"/>
      <c r="G376" s="149"/>
      <c r="H376" s="64">
        <f t="shared" si="56"/>
        <v>0</v>
      </c>
      <c r="I376" s="65" t="s">
        <v>1224</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39.950000000000003" customHeight="1" x14ac:dyDescent="0.2">
      <c r="A377" s="66" t="s">
        <v>1176</v>
      </c>
      <c r="B377" s="71" t="s">
        <v>946</v>
      </c>
      <c r="C377" s="60" t="s">
        <v>1425</v>
      </c>
      <c r="D377" s="61" t="s">
        <v>384</v>
      </c>
      <c r="E377" s="68" t="s">
        <v>181</v>
      </c>
      <c r="F377" s="69"/>
      <c r="G377" s="149"/>
      <c r="H377" s="64">
        <f t="shared" si="56"/>
        <v>0</v>
      </c>
      <c r="I377" s="65" t="s">
        <v>1224</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39.950000000000003" customHeight="1" x14ac:dyDescent="0.2">
      <c r="A378" s="66" t="s">
        <v>525</v>
      </c>
      <c r="B378" s="71" t="s">
        <v>338</v>
      </c>
      <c r="C378" s="60" t="s">
        <v>1426</v>
      </c>
      <c r="D378" s="61" t="s">
        <v>561</v>
      </c>
      <c r="E378" s="68" t="s">
        <v>181</v>
      </c>
      <c r="F378" s="69"/>
      <c r="G378" s="149"/>
      <c r="H378" s="64">
        <f t="shared" si="56"/>
        <v>0</v>
      </c>
      <c r="I378" s="65" t="s">
        <v>1226</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39.950000000000003" customHeight="1" x14ac:dyDescent="0.2">
      <c r="A379" s="66" t="s">
        <v>1177</v>
      </c>
      <c r="B379" s="71" t="s">
        <v>952</v>
      </c>
      <c r="C379" s="60" t="s">
        <v>1427</v>
      </c>
      <c r="D379" s="61" t="s">
        <v>561</v>
      </c>
      <c r="E379" s="68" t="s">
        <v>181</v>
      </c>
      <c r="F379" s="69"/>
      <c r="G379" s="149"/>
      <c r="H379" s="64">
        <f t="shared" si="56"/>
        <v>0</v>
      </c>
      <c r="I379" s="65" t="s">
        <v>690</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39.950000000000003" customHeight="1" x14ac:dyDescent="0.2">
      <c r="A380" s="66" t="s">
        <v>1178</v>
      </c>
      <c r="B380" s="71" t="s">
        <v>952</v>
      </c>
      <c r="C380" s="60" t="s">
        <v>1428</v>
      </c>
      <c r="D380" s="61" t="s">
        <v>561</v>
      </c>
      <c r="E380" s="68" t="s">
        <v>181</v>
      </c>
      <c r="F380" s="69"/>
      <c r="G380" s="149"/>
      <c r="H380" s="64">
        <f t="shared" si="56"/>
        <v>0</v>
      </c>
      <c r="I380" s="65" t="s">
        <v>690</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39.950000000000003" customHeight="1" x14ac:dyDescent="0.2">
      <c r="A381" s="66" t="s">
        <v>376</v>
      </c>
      <c r="B381" s="71" t="s">
        <v>339</v>
      </c>
      <c r="C381" s="60" t="s">
        <v>1429</v>
      </c>
      <c r="D381" s="61" t="s">
        <v>335</v>
      </c>
      <c r="E381" s="68" t="s">
        <v>181</v>
      </c>
      <c r="F381" s="69"/>
      <c r="G381" s="149"/>
      <c r="H381" s="64">
        <f t="shared" si="56"/>
        <v>0</v>
      </c>
      <c r="I381" s="65" t="s">
        <v>1226</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39.950000000000003" customHeight="1" x14ac:dyDescent="0.2">
      <c r="A382" s="66" t="s">
        <v>1179</v>
      </c>
      <c r="B382" s="71" t="s">
        <v>953</v>
      </c>
      <c r="C382" s="60" t="s">
        <v>1430</v>
      </c>
      <c r="D382" s="61" t="s">
        <v>335</v>
      </c>
      <c r="E382" s="68" t="s">
        <v>181</v>
      </c>
      <c r="F382" s="69"/>
      <c r="G382" s="149"/>
      <c r="H382" s="64">
        <f t="shared" si="56"/>
        <v>0</v>
      </c>
      <c r="I382" s="65" t="s">
        <v>690</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39.950000000000003" customHeight="1" x14ac:dyDescent="0.2">
      <c r="A383" s="66" t="s">
        <v>1180</v>
      </c>
      <c r="B383" s="71" t="s">
        <v>953</v>
      </c>
      <c r="C383" s="60" t="s">
        <v>1431</v>
      </c>
      <c r="D383" s="61" t="s">
        <v>335</v>
      </c>
      <c r="E383" s="68" t="s">
        <v>181</v>
      </c>
      <c r="F383" s="69"/>
      <c r="G383" s="149"/>
      <c r="H383" s="64">
        <f t="shared" si="56"/>
        <v>0</v>
      </c>
      <c r="I383" s="65" t="s">
        <v>690</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39.950000000000003" customHeight="1" x14ac:dyDescent="0.2">
      <c r="A384" s="66" t="s">
        <v>526</v>
      </c>
      <c r="B384" s="71" t="s">
        <v>340</v>
      </c>
      <c r="C384" s="60" t="s">
        <v>1432</v>
      </c>
      <c r="D384" s="61" t="s">
        <v>385</v>
      </c>
      <c r="E384" s="68" t="s">
        <v>181</v>
      </c>
      <c r="F384" s="69"/>
      <c r="G384" s="149"/>
      <c r="H384" s="64">
        <f t="shared" si="56"/>
        <v>0</v>
      </c>
      <c r="I384" s="65" t="s">
        <v>1226</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39.950000000000003" customHeight="1" x14ac:dyDescent="0.2">
      <c r="A385" s="66" t="s">
        <v>1181</v>
      </c>
      <c r="B385" s="71" t="s">
        <v>954</v>
      </c>
      <c r="C385" s="60" t="s">
        <v>1433</v>
      </c>
      <c r="D385" s="61" t="s">
        <v>385</v>
      </c>
      <c r="E385" s="68" t="s">
        <v>181</v>
      </c>
      <c r="F385" s="69"/>
      <c r="G385" s="149"/>
      <c r="H385" s="64">
        <f t="shared" si="56"/>
        <v>0</v>
      </c>
      <c r="I385" s="65" t="s">
        <v>690</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39.950000000000003" customHeight="1" x14ac:dyDescent="0.2">
      <c r="A386" s="66" t="s">
        <v>1182</v>
      </c>
      <c r="B386" s="71" t="s">
        <v>954</v>
      </c>
      <c r="C386" s="60" t="s">
        <v>1434</v>
      </c>
      <c r="D386" s="61" t="s">
        <v>385</v>
      </c>
      <c r="E386" s="68" t="s">
        <v>181</v>
      </c>
      <c r="F386" s="69"/>
      <c r="G386" s="149"/>
      <c r="H386" s="64">
        <f t="shared" si="56"/>
        <v>0</v>
      </c>
      <c r="I386" s="65" t="s">
        <v>690</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39.950000000000003" customHeight="1" x14ac:dyDescent="0.2">
      <c r="A387" s="66" t="s">
        <v>527</v>
      </c>
      <c r="B387" s="71" t="s">
        <v>341</v>
      </c>
      <c r="C387" s="60" t="s">
        <v>1435</v>
      </c>
      <c r="D387" s="61" t="s">
        <v>385</v>
      </c>
      <c r="E387" s="68" t="s">
        <v>181</v>
      </c>
      <c r="F387" s="69"/>
      <c r="G387" s="149"/>
      <c r="H387" s="64">
        <f t="shared" si="56"/>
        <v>0</v>
      </c>
      <c r="I387" s="65" t="s">
        <v>1226</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39.950000000000003" customHeight="1" x14ac:dyDescent="0.2">
      <c r="A388" s="66" t="s">
        <v>1183</v>
      </c>
      <c r="B388" s="71" t="s">
        <v>955</v>
      </c>
      <c r="C388" s="60" t="s">
        <v>1436</v>
      </c>
      <c r="D388" s="61" t="s">
        <v>385</v>
      </c>
      <c r="E388" s="68" t="s">
        <v>181</v>
      </c>
      <c r="F388" s="69"/>
      <c r="G388" s="149"/>
      <c r="H388" s="64">
        <f t="shared" si="56"/>
        <v>0</v>
      </c>
      <c r="I388" s="65" t="s">
        <v>690</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39.950000000000003" customHeight="1" x14ac:dyDescent="0.2">
      <c r="A389" s="66" t="s">
        <v>1184</v>
      </c>
      <c r="B389" s="71" t="s">
        <v>955</v>
      </c>
      <c r="C389" s="60" t="s">
        <v>1437</v>
      </c>
      <c r="D389" s="61" t="s">
        <v>385</v>
      </c>
      <c r="E389" s="68" t="s">
        <v>181</v>
      </c>
      <c r="F389" s="69"/>
      <c r="G389" s="149"/>
      <c r="H389" s="64">
        <f t="shared" si="56"/>
        <v>0</v>
      </c>
      <c r="I389" s="65" t="s">
        <v>690</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69.95" customHeight="1" x14ac:dyDescent="0.2">
      <c r="A390" s="66" t="s">
        <v>528</v>
      </c>
      <c r="B390" s="71" t="s">
        <v>342</v>
      </c>
      <c r="C390" s="60" t="s">
        <v>1570</v>
      </c>
      <c r="D390" s="61" t="s">
        <v>330</v>
      </c>
      <c r="E390" s="68" t="s">
        <v>181</v>
      </c>
      <c r="F390" s="86"/>
      <c r="G390" s="149"/>
      <c r="H390" s="64">
        <f t="shared" si="56"/>
        <v>0</v>
      </c>
      <c r="I390" s="65" t="s">
        <v>1226</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69.95" customHeight="1" x14ac:dyDescent="0.2">
      <c r="A391" s="66" t="s">
        <v>1185</v>
      </c>
      <c r="B391" s="71" t="s">
        <v>956</v>
      </c>
      <c r="C391" s="60" t="s">
        <v>1438</v>
      </c>
      <c r="D391" s="61" t="s">
        <v>330</v>
      </c>
      <c r="E391" s="68" t="s">
        <v>181</v>
      </c>
      <c r="F391" s="86"/>
      <c r="G391" s="149"/>
      <c r="H391" s="64">
        <f t="shared" si="56"/>
        <v>0</v>
      </c>
      <c r="I391" s="65" t="s">
        <v>690</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69.95" customHeight="1" x14ac:dyDescent="0.2">
      <c r="A392" s="66" t="s">
        <v>1186</v>
      </c>
      <c r="B392" s="71" t="s">
        <v>956</v>
      </c>
      <c r="C392" s="60" t="s">
        <v>1439</v>
      </c>
      <c r="D392" s="61" t="s">
        <v>330</v>
      </c>
      <c r="E392" s="68" t="s">
        <v>181</v>
      </c>
      <c r="F392" s="86"/>
      <c r="G392" s="149"/>
      <c r="H392" s="64">
        <f t="shared" si="56"/>
        <v>0</v>
      </c>
      <c r="I392" s="65" t="s">
        <v>690</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69.95" customHeight="1" x14ac:dyDescent="0.2">
      <c r="A393" s="66" t="s">
        <v>529</v>
      </c>
      <c r="B393" s="71" t="s">
        <v>343</v>
      </c>
      <c r="C393" s="60" t="s">
        <v>1440</v>
      </c>
      <c r="D393" s="61" t="s">
        <v>434</v>
      </c>
      <c r="E393" s="68" t="s">
        <v>181</v>
      </c>
      <c r="F393" s="86"/>
      <c r="G393" s="149"/>
      <c r="H393" s="64">
        <f t="shared" si="56"/>
        <v>0</v>
      </c>
      <c r="I393" s="65" t="s">
        <v>1441</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69.95" customHeight="1" x14ac:dyDescent="0.2">
      <c r="A394" s="66" t="s">
        <v>1187</v>
      </c>
      <c r="B394" s="71" t="s">
        <v>957</v>
      </c>
      <c r="C394" s="60" t="s">
        <v>1442</v>
      </c>
      <c r="D394" s="61" t="s">
        <v>434</v>
      </c>
      <c r="E394" s="68" t="s">
        <v>181</v>
      </c>
      <c r="F394" s="86"/>
      <c r="G394" s="149"/>
      <c r="H394" s="64">
        <f t="shared" si="56"/>
        <v>0</v>
      </c>
      <c r="I394" s="65" t="s">
        <v>690</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69.95" customHeight="1" x14ac:dyDescent="0.2">
      <c r="A395" s="66" t="s">
        <v>1225</v>
      </c>
      <c r="B395" s="71" t="s">
        <v>957</v>
      </c>
      <c r="C395" s="60" t="s">
        <v>1443</v>
      </c>
      <c r="D395" s="61" t="s">
        <v>434</v>
      </c>
      <c r="E395" s="68" t="s">
        <v>181</v>
      </c>
      <c r="F395" s="86"/>
      <c r="G395" s="149"/>
      <c r="H395" s="64">
        <f t="shared" si="56"/>
        <v>0</v>
      </c>
      <c r="I395" s="65" t="s">
        <v>690</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69.95" customHeight="1" x14ac:dyDescent="0.2">
      <c r="A396" s="66" t="s">
        <v>377</v>
      </c>
      <c r="B396" s="71" t="s">
        <v>344</v>
      </c>
      <c r="C396" s="60" t="s">
        <v>1444</v>
      </c>
      <c r="D396" s="61" t="s">
        <v>435</v>
      </c>
      <c r="E396" s="68" t="s">
        <v>181</v>
      </c>
      <c r="F396" s="86"/>
      <c r="G396" s="149"/>
      <c r="H396" s="64">
        <f t="shared" si="56"/>
        <v>0</v>
      </c>
      <c r="I396" s="65" t="s">
        <v>1224</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69.95" customHeight="1" x14ac:dyDescent="0.2">
      <c r="A397" s="66" t="s">
        <v>378</v>
      </c>
      <c r="B397" s="71" t="s">
        <v>345</v>
      </c>
      <c r="C397" s="60" t="s">
        <v>1445</v>
      </c>
      <c r="D397" s="61" t="s">
        <v>1188</v>
      </c>
      <c r="E397" s="68" t="s">
        <v>181</v>
      </c>
      <c r="F397" s="86"/>
      <c r="G397" s="149"/>
      <c r="H397" s="64">
        <f t="shared" si="56"/>
        <v>0</v>
      </c>
      <c r="I397" s="65" t="s">
        <v>718</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39.950000000000003" customHeight="1" x14ac:dyDescent="0.2">
      <c r="A398" s="66" t="s">
        <v>379</v>
      </c>
      <c r="B398" s="71" t="s">
        <v>347</v>
      </c>
      <c r="C398" s="60" t="s">
        <v>1446</v>
      </c>
      <c r="D398" s="61" t="s">
        <v>329</v>
      </c>
      <c r="E398" s="68" t="s">
        <v>181</v>
      </c>
      <c r="F398" s="69"/>
      <c r="G398" s="149"/>
      <c r="H398" s="64">
        <f t="shared" si="56"/>
        <v>0</v>
      </c>
      <c r="I398" s="65" t="s">
        <v>1447</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39.950000000000003" customHeight="1" x14ac:dyDescent="0.2">
      <c r="A399" s="66" t="s">
        <v>379</v>
      </c>
      <c r="B399" s="71" t="s">
        <v>961</v>
      </c>
      <c r="C399" s="60" t="s">
        <v>1448</v>
      </c>
      <c r="D399" s="61" t="s">
        <v>329</v>
      </c>
      <c r="E399" s="68" t="s">
        <v>181</v>
      </c>
      <c r="F399" s="69"/>
      <c r="G399" s="149"/>
      <c r="H399" s="64">
        <f t="shared" si="56"/>
        <v>0</v>
      </c>
      <c r="I399" s="65" t="s">
        <v>571</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39.950000000000003" customHeight="1" x14ac:dyDescent="0.2">
      <c r="A400" s="66" t="s">
        <v>443</v>
      </c>
      <c r="B400" s="71" t="s">
        <v>346</v>
      </c>
      <c r="C400" s="60" t="s">
        <v>1449</v>
      </c>
      <c r="D400" s="61"/>
      <c r="E400" s="68" t="s">
        <v>181</v>
      </c>
      <c r="F400" s="69"/>
      <c r="G400" s="149"/>
      <c r="H400" s="64">
        <f t="shared" si="56"/>
        <v>0</v>
      </c>
      <c r="I400" s="65" t="s">
        <v>690</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39.950000000000003" customHeight="1" x14ac:dyDescent="0.2">
      <c r="A401" s="66" t="s">
        <v>530</v>
      </c>
      <c r="B401" s="71" t="s">
        <v>962</v>
      </c>
      <c r="C401" s="60" t="s">
        <v>1450</v>
      </c>
      <c r="D401" s="61" t="s">
        <v>331</v>
      </c>
      <c r="E401" s="68" t="s">
        <v>181</v>
      </c>
      <c r="F401" s="69"/>
      <c r="G401" s="149"/>
      <c r="H401" s="64">
        <f t="shared" si="56"/>
        <v>0</v>
      </c>
      <c r="I401" s="65" t="s">
        <v>690</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39.950000000000003" customHeight="1" x14ac:dyDescent="0.2">
      <c r="A402" s="66" t="s">
        <v>380</v>
      </c>
      <c r="B402" s="71" t="s">
        <v>348</v>
      </c>
      <c r="C402" s="60" t="s">
        <v>1451</v>
      </c>
      <c r="D402" s="61" t="s">
        <v>332</v>
      </c>
      <c r="E402" s="68" t="s">
        <v>181</v>
      </c>
      <c r="F402" s="69"/>
      <c r="G402" s="149"/>
      <c r="H402" s="64">
        <f t="shared" si="56"/>
        <v>0</v>
      </c>
      <c r="I402" s="65" t="s">
        <v>690</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39.950000000000003" customHeight="1" x14ac:dyDescent="0.2">
      <c r="A403" s="66" t="s">
        <v>381</v>
      </c>
      <c r="B403" s="71" t="s">
        <v>437</v>
      </c>
      <c r="C403" s="60" t="s">
        <v>1452</v>
      </c>
      <c r="D403" s="61" t="s">
        <v>705</v>
      </c>
      <c r="E403" s="68" t="s">
        <v>181</v>
      </c>
      <c r="F403" s="69"/>
      <c r="G403" s="149"/>
      <c r="H403" s="64">
        <f t="shared" si="56"/>
        <v>0</v>
      </c>
      <c r="I403" s="70" t="s">
        <v>674</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39.950000000000003" customHeight="1" x14ac:dyDescent="0.2">
      <c r="A404" s="66" t="s">
        <v>932</v>
      </c>
      <c r="B404" s="71" t="s">
        <v>438</v>
      </c>
      <c r="C404" s="60" t="s">
        <v>1453</v>
      </c>
      <c r="D404" s="61" t="s">
        <v>705</v>
      </c>
      <c r="E404" s="68" t="s">
        <v>181</v>
      </c>
      <c r="F404" s="69"/>
      <c r="G404" s="149"/>
      <c r="H404" s="64">
        <f t="shared" si="56"/>
        <v>0</v>
      </c>
      <c r="I404" s="70" t="s">
        <v>674</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39.950000000000003" customHeight="1" x14ac:dyDescent="0.2">
      <c r="A405" s="66" t="s">
        <v>29</v>
      </c>
      <c r="B405" s="71" t="s">
        <v>439</v>
      </c>
      <c r="C405" s="60" t="s">
        <v>1454</v>
      </c>
      <c r="D405" s="61" t="s">
        <v>334</v>
      </c>
      <c r="E405" s="68" t="s">
        <v>181</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4.95" customHeight="1" x14ac:dyDescent="0.2">
      <c r="A406" s="66" t="s">
        <v>933</v>
      </c>
      <c r="B406" s="71" t="s">
        <v>440</v>
      </c>
      <c r="C406" s="60" t="s">
        <v>1455</v>
      </c>
      <c r="D406" s="61" t="s">
        <v>689</v>
      </c>
      <c r="E406" s="68" t="s">
        <v>181</v>
      </c>
      <c r="F406" s="69"/>
      <c r="G406" s="149"/>
      <c r="H406" s="64">
        <f t="shared" si="56"/>
        <v>0</v>
      </c>
      <c r="I406" s="65" t="s">
        <v>690</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4.95" customHeight="1" x14ac:dyDescent="0.2">
      <c r="A407" s="66" t="s">
        <v>934</v>
      </c>
      <c r="B407" s="71" t="s">
        <v>300</v>
      </c>
      <c r="C407" s="60" t="s">
        <v>1456</v>
      </c>
      <c r="D407" s="61" t="s">
        <v>706</v>
      </c>
      <c r="E407" s="68" t="s">
        <v>181</v>
      </c>
      <c r="F407" s="69"/>
      <c r="G407" s="149"/>
      <c r="H407" s="64">
        <f t="shared" si="56"/>
        <v>0</v>
      </c>
      <c r="I407" s="65" t="s">
        <v>571</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39.950000000000003" customHeight="1" x14ac:dyDescent="0.2">
      <c r="A408" s="66" t="s">
        <v>935</v>
      </c>
      <c r="B408" s="71" t="s">
        <v>691</v>
      </c>
      <c r="C408" s="60" t="s">
        <v>1457</v>
      </c>
      <c r="D408" s="61" t="s">
        <v>693</v>
      </c>
      <c r="E408" s="68" t="s">
        <v>181</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39.950000000000003" customHeight="1" x14ac:dyDescent="0.2">
      <c r="A409" s="66" t="s">
        <v>30</v>
      </c>
      <c r="B409" s="59" t="s">
        <v>119</v>
      </c>
      <c r="C409" s="60" t="s">
        <v>1397</v>
      </c>
      <c r="D409" s="134" t="s">
        <v>1585</v>
      </c>
      <c r="E409" s="68" t="s">
        <v>181</v>
      </c>
      <c r="F409" s="86"/>
      <c r="G409" s="149"/>
      <c r="H409" s="64">
        <f t="shared" si="56"/>
        <v>0</v>
      </c>
      <c r="I409" s="65" t="s">
        <v>1398</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2">
      <c r="A410" s="66" t="s">
        <v>31</v>
      </c>
      <c r="B410" s="59" t="s">
        <v>120</v>
      </c>
      <c r="C410" s="60" t="s">
        <v>1321</v>
      </c>
      <c r="D410" s="61" t="s">
        <v>1458</v>
      </c>
      <c r="E410" s="68" t="s">
        <v>177</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2">
      <c r="A411" s="66" t="s">
        <v>32</v>
      </c>
      <c r="B411" s="59" t="s">
        <v>359</v>
      </c>
      <c r="C411" s="60" t="s">
        <v>125</v>
      </c>
      <c r="D411" s="61" t="s">
        <v>713</v>
      </c>
      <c r="E411" s="68" t="s">
        <v>177</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39.950000000000003" customHeight="1" x14ac:dyDescent="0.2">
      <c r="A412" s="66" t="s">
        <v>33</v>
      </c>
      <c r="B412" s="59" t="s">
        <v>360</v>
      </c>
      <c r="C412" s="60" t="s">
        <v>126</v>
      </c>
      <c r="D412" s="61" t="s">
        <v>713</v>
      </c>
      <c r="E412" s="68" t="s">
        <v>179</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2">
      <c r="A413" s="66" t="s">
        <v>714</v>
      </c>
      <c r="B413" s="59" t="s">
        <v>361</v>
      </c>
      <c r="C413" s="60" t="s">
        <v>125</v>
      </c>
      <c r="D413" s="61" t="s">
        <v>715</v>
      </c>
      <c r="E413" s="68" t="s">
        <v>177</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2">
      <c r="A414" s="66" t="s">
        <v>34</v>
      </c>
      <c r="B414" s="59" t="s">
        <v>362</v>
      </c>
      <c r="C414" s="60" t="s">
        <v>127</v>
      </c>
      <c r="D414" s="61" t="s">
        <v>715</v>
      </c>
      <c r="E414" s="68" t="s">
        <v>177</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39.950000000000003" customHeight="1" x14ac:dyDescent="0.2">
      <c r="A415" s="66" t="s">
        <v>35</v>
      </c>
      <c r="B415" s="59" t="s">
        <v>363</v>
      </c>
      <c r="C415" s="60" t="s">
        <v>390</v>
      </c>
      <c r="D415" s="61" t="s">
        <v>1584</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2">
      <c r="A416" s="66" t="s">
        <v>391</v>
      </c>
      <c r="B416" s="71" t="s">
        <v>337</v>
      </c>
      <c r="C416" s="60" t="s">
        <v>350</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2">
      <c r="A417" s="66" t="s">
        <v>392</v>
      </c>
      <c r="B417" s="87" t="s">
        <v>683</v>
      </c>
      <c r="C417" s="60" t="s">
        <v>702</v>
      </c>
      <c r="D417" s="61"/>
      <c r="E417" s="68" t="s">
        <v>179</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2">
      <c r="A418" s="66" t="s">
        <v>393</v>
      </c>
      <c r="B418" s="87" t="s">
        <v>685</v>
      </c>
      <c r="C418" s="60" t="s">
        <v>701</v>
      </c>
      <c r="D418" s="61"/>
      <c r="E418" s="68" t="s">
        <v>179</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2">
      <c r="A419" s="66" t="s">
        <v>1571</v>
      </c>
      <c r="B419" s="87" t="s">
        <v>687</v>
      </c>
      <c r="C419" s="60" t="s">
        <v>1565</v>
      </c>
      <c r="D419" s="61"/>
      <c r="E419" s="68" t="s">
        <v>179</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2">
      <c r="A420" s="66" t="s">
        <v>1572</v>
      </c>
      <c r="B420" s="87" t="s">
        <v>709</v>
      </c>
      <c r="C420" s="60" t="s">
        <v>1567</v>
      </c>
      <c r="D420" s="61"/>
      <c r="E420" s="68" t="s">
        <v>179</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2">
      <c r="A421" s="66" t="s">
        <v>1573</v>
      </c>
      <c r="B421" s="87" t="s">
        <v>1033</v>
      </c>
      <c r="C421" s="60" t="s">
        <v>1574</v>
      </c>
      <c r="D421" s="61"/>
      <c r="E421" s="68" t="s">
        <v>179</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2">
      <c r="A422" s="66" t="s">
        <v>1575</v>
      </c>
      <c r="B422" s="87" t="s">
        <v>1576</v>
      </c>
      <c r="C422" s="60" t="s">
        <v>1577</v>
      </c>
      <c r="D422" s="61"/>
      <c r="E422" s="68" t="s">
        <v>179</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2">
      <c r="A423" s="66" t="s">
        <v>394</v>
      </c>
      <c r="B423" s="71" t="s">
        <v>338</v>
      </c>
      <c r="C423" s="60" t="s">
        <v>351</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2">
      <c r="A424" s="66" t="s">
        <v>395</v>
      </c>
      <c r="B424" s="87" t="s">
        <v>683</v>
      </c>
      <c r="C424" s="60" t="s">
        <v>701</v>
      </c>
      <c r="D424" s="61"/>
      <c r="E424" s="68" t="s">
        <v>179</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2">
      <c r="A425" s="66" t="s">
        <v>1578</v>
      </c>
      <c r="B425" s="87" t="s">
        <v>685</v>
      </c>
      <c r="C425" s="60" t="s">
        <v>1565</v>
      </c>
      <c r="D425" s="61"/>
      <c r="E425" s="68" t="s">
        <v>179</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2">
      <c r="A426" s="66" t="s">
        <v>1579</v>
      </c>
      <c r="B426" s="87" t="s">
        <v>687</v>
      </c>
      <c r="C426" s="60" t="s">
        <v>1567</v>
      </c>
      <c r="D426" s="61"/>
      <c r="E426" s="68" t="s">
        <v>179</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2">
      <c r="A427" s="66" t="s">
        <v>1580</v>
      </c>
      <c r="B427" s="87" t="s">
        <v>709</v>
      </c>
      <c r="C427" s="60" t="s">
        <v>1574</v>
      </c>
      <c r="D427" s="61"/>
      <c r="E427" s="68" t="s">
        <v>179</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2">
      <c r="A428" s="66" t="s">
        <v>1581</v>
      </c>
      <c r="B428" s="87" t="s">
        <v>1033</v>
      </c>
      <c r="C428" s="60" t="s">
        <v>1577</v>
      </c>
      <c r="D428" s="61"/>
      <c r="E428" s="68" t="s">
        <v>179</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2">
      <c r="A429" s="66" t="s">
        <v>396</v>
      </c>
      <c r="B429" s="87" t="s">
        <v>1576</v>
      </c>
      <c r="C429" s="60" t="s">
        <v>702</v>
      </c>
      <c r="D429" s="61"/>
      <c r="E429" s="68" t="s">
        <v>179</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2">
      <c r="A430" s="66" t="s">
        <v>397</v>
      </c>
      <c r="B430" s="87" t="s">
        <v>1582</v>
      </c>
      <c r="C430" s="60" t="s">
        <v>703</v>
      </c>
      <c r="D430" s="61"/>
      <c r="E430" s="68" t="s">
        <v>179</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39.950000000000003" customHeight="1" x14ac:dyDescent="0.2">
      <c r="A431" s="66" t="s">
        <v>531</v>
      </c>
      <c r="B431" s="59" t="s">
        <v>364</v>
      </c>
      <c r="C431" s="60" t="s">
        <v>194</v>
      </c>
      <c r="D431" s="61" t="s">
        <v>1052</v>
      </c>
      <c r="E431" s="68" t="s">
        <v>179</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2">
      <c r="A432" s="66" t="s">
        <v>564</v>
      </c>
      <c r="B432" s="59" t="s">
        <v>716</v>
      </c>
      <c r="C432" s="60" t="s">
        <v>352</v>
      </c>
      <c r="D432" s="61" t="s">
        <v>1584</v>
      </c>
      <c r="E432" s="68" t="s">
        <v>177</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2">
      <c r="A433" s="73" t="s">
        <v>564</v>
      </c>
      <c r="B433" s="59" t="s">
        <v>203</v>
      </c>
      <c r="C433" s="60" t="s">
        <v>204</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25">
      <c r="A434" s="74"/>
      <c r="B434" s="136" t="s">
        <v>37</v>
      </c>
      <c r="C434" s="75" t="s">
        <v>198</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2">
      <c r="A435" s="66" t="s">
        <v>429</v>
      </c>
      <c r="B435" s="59" t="s">
        <v>430</v>
      </c>
      <c r="C435" s="60" t="s">
        <v>454</v>
      </c>
      <c r="D435" s="61" t="s">
        <v>717</v>
      </c>
      <c r="E435" s="68" t="s">
        <v>181</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2">
      <c r="A436" s="66" t="s">
        <v>220</v>
      </c>
      <c r="B436" s="59" t="s">
        <v>121</v>
      </c>
      <c r="C436" s="60" t="s">
        <v>96</v>
      </c>
      <c r="D436" s="61" t="s">
        <v>717</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2">
      <c r="A437" s="66" t="s">
        <v>36</v>
      </c>
      <c r="B437" s="71" t="s">
        <v>337</v>
      </c>
      <c r="C437" s="60" t="s">
        <v>859</v>
      </c>
      <c r="D437" s="61" t="s">
        <v>172</v>
      </c>
      <c r="E437" s="68" t="s">
        <v>181</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2">
      <c r="A438" s="66" t="s">
        <v>221</v>
      </c>
      <c r="B438" s="71" t="s">
        <v>338</v>
      </c>
      <c r="C438" s="60" t="s">
        <v>860</v>
      </c>
      <c r="D438" s="61" t="s">
        <v>172</v>
      </c>
      <c r="E438" s="68" t="s">
        <v>181</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39.950000000000003" customHeight="1" x14ac:dyDescent="0.2">
      <c r="A439" s="66" t="s">
        <v>222</v>
      </c>
      <c r="B439" s="59" t="s">
        <v>123</v>
      </c>
      <c r="C439" s="60" t="s">
        <v>861</v>
      </c>
      <c r="D439" s="61" t="s">
        <v>717</v>
      </c>
      <c r="E439" s="68" t="s">
        <v>181</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2">
      <c r="A440" s="66" t="s">
        <v>532</v>
      </c>
      <c r="B440" s="59" t="s">
        <v>124</v>
      </c>
      <c r="C440" s="60" t="s">
        <v>97</v>
      </c>
      <c r="D440" s="61" t="s">
        <v>717</v>
      </c>
      <c r="E440" s="68" t="s">
        <v>181</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25">
      <c r="A441" s="137" t="s">
        <v>532</v>
      </c>
      <c r="B441" s="34" t="s">
        <v>203</v>
      </c>
      <c r="C441" s="48" t="s">
        <v>204</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39.950000000000003" customHeight="1" thickTop="1" x14ac:dyDescent="0.25">
      <c r="A442" s="56"/>
      <c r="B442" s="43" t="s">
        <v>594</v>
      </c>
      <c r="C442" s="44" t="s">
        <v>199</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2">
      <c r="A443" s="66" t="s">
        <v>223</v>
      </c>
      <c r="B443" s="59" t="s">
        <v>128</v>
      </c>
      <c r="C443" s="60" t="s">
        <v>401</v>
      </c>
      <c r="D443" s="61" t="s">
        <v>1601</v>
      </c>
      <c r="E443" s="68"/>
      <c r="F443" s="86"/>
      <c r="G443" s="150"/>
      <c r="H443" s="97"/>
      <c r="I443" s="65"/>
      <c r="J443" s="24" t="str">
        <f t="shared" ca="1" si="59"/>
        <v>LOCKED</v>
      </c>
      <c r="K443" s="15" t="str">
        <f t="shared" si="63"/>
        <v>E003Catch BasinCW 2130-R13</v>
      </c>
      <c r="L443" s="16">
        <f>MATCH(K443,'Pay Items'!$K$1:$K$647,0)</f>
        <v>443</v>
      </c>
      <c r="M443" s="17" t="str">
        <f t="shared" ca="1" si="60"/>
        <v>F0</v>
      </c>
      <c r="N443" s="17" t="str">
        <f t="shared" ca="1" si="61"/>
        <v>G</v>
      </c>
      <c r="O443" s="17" t="str">
        <f t="shared" ca="1" si="62"/>
        <v>C2</v>
      </c>
    </row>
    <row r="444" spans="1:15" s="25" customFormat="1" ht="30" customHeight="1" x14ac:dyDescent="0.2">
      <c r="A444" s="66" t="s">
        <v>224</v>
      </c>
      <c r="B444" s="71" t="s">
        <v>946</v>
      </c>
      <c r="C444" s="60" t="s">
        <v>963</v>
      </c>
      <c r="D444" s="61"/>
      <c r="E444" s="68" t="s">
        <v>180</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2">
      <c r="A445" s="66" t="s">
        <v>989</v>
      </c>
      <c r="B445" s="71" t="s">
        <v>946</v>
      </c>
      <c r="C445" s="60" t="s">
        <v>964</v>
      </c>
      <c r="D445" s="61"/>
      <c r="E445" s="68" t="s">
        <v>180</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2">
      <c r="A446" s="66" t="s">
        <v>225</v>
      </c>
      <c r="B446" s="71" t="s">
        <v>952</v>
      </c>
      <c r="C446" s="60" t="s">
        <v>965</v>
      </c>
      <c r="D446" s="61"/>
      <c r="E446" s="68" t="s">
        <v>180</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2">
      <c r="A447" s="66" t="s">
        <v>990</v>
      </c>
      <c r="B447" s="71" t="s">
        <v>952</v>
      </c>
      <c r="C447" s="60" t="s">
        <v>966</v>
      </c>
      <c r="D447" s="61"/>
      <c r="E447" s="68" t="s">
        <v>180</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2">
      <c r="A448" s="66" t="s">
        <v>226</v>
      </c>
      <c r="B448" s="59" t="s">
        <v>129</v>
      </c>
      <c r="C448" s="60" t="s">
        <v>404</v>
      </c>
      <c r="D448" s="61" t="s">
        <v>1601</v>
      </c>
      <c r="E448" s="68"/>
      <c r="F448" s="86"/>
      <c r="G448" s="150"/>
      <c r="H448" s="97"/>
      <c r="I448" s="65"/>
      <c r="J448" s="24" t="str">
        <f t="shared" ca="1" si="59"/>
        <v>LOCKED</v>
      </c>
      <c r="K448" s="15" t="str">
        <f t="shared" si="63"/>
        <v>E006Catch PitCW 2130-R13</v>
      </c>
      <c r="L448" s="16">
        <f>MATCH(K448,'Pay Items'!$K$1:$K$647,0)</f>
        <v>448</v>
      </c>
      <c r="M448" s="17" t="str">
        <f t="shared" ca="1" si="60"/>
        <v>F0</v>
      </c>
      <c r="N448" s="17" t="str">
        <f t="shared" ca="1" si="61"/>
        <v>G</v>
      </c>
      <c r="O448" s="17" t="str">
        <f t="shared" ca="1" si="62"/>
        <v>C2</v>
      </c>
    </row>
    <row r="449" spans="1:15" s="25" customFormat="1" ht="30" customHeight="1" x14ac:dyDescent="0.2">
      <c r="A449" s="66" t="s">
        <v>227</v>
      </c>
      <c r="B449" s="71" t="s">
        <v>337</v>
      </c>
      <c r="C449" s="60" t="s">
        <v>405</v>
      </c>
      <c r="D449" s="61"/>
      <c r="E449" s="68" t="s">
        <v>180</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39.950000000000003" customHeight="1" x14ac:dyDescent="0.2">
      <c r="A450" s="66" t="s">
        <v>651</v>
      </c>
      <c r="B450" s="59" t="s">
        <v>130</v>
      </c>
      <c r="C450" s="60" t="s">
        <v>652</v>
      </c>
      <c r="D450" s="61" t="s">
        <v>1601</v>
      </c>
      <c r="E450" s="68"/>
      <c r="F450" s="86"/>
      <c r="G450" s="150"/>
      <c r="H450" s="97"/>
      <c r="I450" s="97"/>
      <c r="J450" s="24" t="str">
        <f t="shared" ca="1" si="59"/>
        <v>LOCKED</v>
      </c>
      <c r="K450" s="15" t="str">
        <f t="shared" si="63"/>
        <v>E007ARemove and Replace Existing Catch BasinCW 2130-R13</v>
      </c>
      <c r="L450" s="16">
        <f>MATCH(K450,'Pay Items'!$K$1:$K$647,0)</f>
        <v>450</v>
      </c>
      <c r="M450" s="17" t="str">
        <f t="shared" ca="1" si="60"/>
        <v>F0</v>
      </c>
      <c r="N450" s="17" t="str">
        <f t="shared" ca="1" si="61"/>
        <v>G</v>
      </c>
      <c r="O450" s="17" t="str">
        <f t="shared" ca="1" si="62"/>
        <v>C2</v>
      </c>
    </row>
    <row r="451" spans="1:15" s="25" customFormat="1" ht="30" customHeight="1" x14ac:dyDescent="0.2">
      <c r="A451" s="66" t="s">
        <v>653</v>
      </c>
      <c r="B451" s="71" t="s">
        <v>337</v>
      </c>
      <c r="C451" s="60" t="s">
        <v>402</v>
      </c>
      <c r="D451" s="61"/>
      <c r="E451" s="68" t="s">
        <v>180</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2">
      <c r="A452" s="66" t="s">
        <v>654</v>
      </c>
      <c r="B452" s="71" t="s">
        <v>338</v>
      </c>
      <c r="C452" s="60" t="s">
        <v>403</v>
      </c>
      <c r="D452" s="61"/>
      <c r="E452" s="68" t="s">
        <v>180</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39.950000000000003" customHeight="1" x14ac:dyDescent="0.2">
      <c r="A453" s="66" t="s">
        <v>655</v>
      </c>
      <c r="B453" s="59" t="s">
        <v>131</v>
      </c>
      <c r="C453" s="60" t="s">
        <v>656</v>
      </c>
      <c r="D453" s="61" t="s">
        <v>1601</v>
      </c>
      <c r="E453" s="68"/>
      <c r="F453" s="86"/>
      <c r="G453" s="150"/>
      <c r="H453" s="97"/>
      <c r="I453" s="97"/>
      <c r="J453" s="24" t="str">
        <f t="shared" ca="1" si="59"/>
        <v>LOCKED</v>
      </c>
      <c r="K453" s="15" t="str">
        <f t="shared" si="63"/>
        <v>E007DRemove and Replace Existing Catch PitCW 2130-R13</v>
      </c>
      <c r="L453" s="16">
        <f>MATCH(K453,'Pay Items'!$K$1:$K$647,0)</f>
        <v>453</v>
      </c>
      <c r="M453" s="17" t="str">
        <f t="shared" ca="1" si="60"/>
        <v>F0</v>
      </c>
      <c r="N453" s="17" t="str">
        <f t="shared" ca="1" si="61"/>
        <v>G</v>
      </c>
      <c r="O453" s="17" t="str">
        <f t="shared" ca="1" si="62"/>
        <v>C2</v>
      </c>
    </row>
    <row r="454" spans="1:15" s="25" customFormat="1" ht="30" customHeight="1" x14ac:dyDescent="0.2">
      <c r="A454" s="66" t="s">
        <v>657</v>
      </c>
      <c r="B454" s="71" t="s">
        <v>337</v>
      </c>
      <c r="C454" s="60" t="s">
        <v>405</v>
      </c>
      <c r="D454" s="61"/>
      <c r="E454" s="68" t="s">
        <v>180</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2">
      <c r="A455" s="66" t="s">
        <v>228</v>
      </c>
      <c r="B455" s="59" t="s">
        <v>132</v>
      </c>
      <c r="C455" s="60" t="s">
        <v>406</v>
      </c>
      <c r="D455" s="61" t="s">
        <v>1601</v>
      </c>
      <c r="E455" s="68"/>
      <c r="F455" s="86"/>
      <c r="G455" s="150"/>
      <c r="H455" s="97"/>
      <c r="I455" s="65"/>
      <c r="J455" s="24" t="str">
        <f t="shared" ca="1" si="59"/>
        <v>LOCKED</v>
      </c>
      <c r="K455" s="15" t="str">
        <f t="shared" si="63"/>
        <v>E008Sewer ServiceCW 2130-R13</v>
      </c>
      <c r="L455" s="16">
        <f>MATCH(K455,'Pay Items'!$K$1:$K$647,0)</f>
        <v>455</v>
      </c>
      <c r="M455" s="17" t="str">
        <f t="shared" ca="1" si="60"/>
        <v>F0</v>
      </c>
      <c r="N455" s="17" t="str">
        <f t="shared" ca="1" si="61"/>
        <v>G</v>
      </c>
      <c r="O455" s="17" t="str">
        <f t="shared" ca="1" si="62"/>
        <v>C2</v>
      </c>
    </row>
    <row r="456" spans="1:15" s="25" customFormat="1" ht="30" customHeight="1" x14ac:dyDescent="0.2">
      <c r="A456" s="66" t="s">
        <v>52</v>
      </c>
      <c r="B456" s="71" t="s">
        <v>337</v>
      </c>
      <c r="C456" s="60" t="s">
        <v>1459</v>
      </c>
      <c r="D456" s="61"/>
      <c r="E456" s="68"/>
      <c r="F456" s="86"/>
      <c r="G456" s="150"/>
      <c r="H456" s="97"/>
      <c r="I456" s="65" t="s">
        <v>1460</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2">
      <c r="A457" s="66" t="s">
        <v>52</v>
      </c>
      <c r="B457" s="71" t="s">
        <v>946</v>
      </c>
      <c r="C457" s="60" t="s">
        <v>967</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39.950000000000003" customHeight="1" x14ac:dyDescent="0.2">
      <c r="A458" s="66" t="s">
        <v>53</v>
      </c>
      <c r="B458" s="87" t="s">
        <v>683</v>
      </c>
      <c r="C458" s="60" t="s">
        <v>1461</v>
      </c>
      <c r="D458" s="61"/>
      <c r="E458" s="68" t="s">
        <v>181</v>
      </c>
      <c r="F458" s="86"/>
      <c r="G458" s="149"/>
      <c r="H458" s="64">
        <f>ROUND(G458*F458,2)</f>
        <v>0</v>
      </c>
      <c r="I458" s="65" t="s">
        <v>1462</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39.950000000000003" customHeight="1" x14ac:dyDescent="0.2">
      <c r="A459" s="66" t="s">
        <v>54</v>
      </c>
      <c r="B459" s="87" t="s">
        <v>685</v>
      </c>
      <c r="C459" s="60" t="s">
        <v>1463</v>
      </c>
      <c r="D459" s="61"/>
      <c r="E459" s="68" t="s">
        <v>181</v>
      </c>
      <c r="F459" s="86"/>
      <c r="G459" s="149"/>
      <c r="H459" s="64">
        <f>ROUND(G459*F459,2)</f>
        <v>0</v>
      </c>
      <c r="I459" s="65" t="s">
        <v>1464</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2">
      <c r="A460" s="66" t="s">
        <v>55</v>
      </c>
      <c r="B460" s="59" t="s">
        <v>133</v>
      </c>
      <c r="C460" s="60" t="s">
        <v>591</v>
      </c>
      <c r="D460" s="61" t="s">
        <v>1601</v>
      </c>
      <c r="E460" s="68" t="s">
        <v>181</v>
      </c>
      <c r="F460" s="86"/>
      <c r="G460" s="149"/>
      <c r="H460" s="64">
        <f>ROUND(G460*F460,2)</f>
        <v>0</v>
      </c>
      <c r="I460" s="65"/>
      <c r="J460" s="24" t="str">
        <f t="shared" ca="1" si="59"/>
        <v/>
      </c>
      <c r="K460" s="15" t="str">
        <f t="shared" si="63"/>
        <v>E012Drainage Connection PipeCW 2130-R13m</v>
      </c>
      <c r="L460" s="16">
        <f>MATCH(K460,'Pay Items'!$K$1:$K$647,0)</f>
        <v>460</v>
      </c>
      <c r="M460" s="17" t="str">
        <f t="shared" ca="1" si="60"/>
        <v>F0</v>
      </c>
      <c r="N460" s="17" t="str">
        <f t="shared" ca="1" si="61"/>
        <v>C2</v>
      </c>
      <c r="O460" s="17" t="str">
        <f t="shared" ca="1" si="62"/>
        <v>C2</v>
      </c>
    </row>
    <row r="461" spans="1:15" s="25" customFormat="1" ht="30" customHeight="1" x14ac:dyDescent="0.2">
      <c r="A461" s="66" t="s">
        <v>56</v>
      </c>
      <c r="B461" s="59" t="s">
        <v>38</v>
      </c>
      <c r="C461" s="60" t="s">
        <v>407</v>
      </c>
      <c r="D461" s="61" t="s">
        <v>1601</v>
      </c>
      <c r="E461" s="68"/>
      <c r="F461" s="86"/>
      <c r="G461" s="150"/>
      <c r="H461" s="97"/>
      <c r="I461" s="65"/>
      <c r="J461" s="24" t="str">
        <f t="shared" ca="1" si="59"/>
        <v>LOCKED</v>
      </c>
      <c r="K461" s="15" t="str">
        <f t="shared" si="63"/>
        <v>E013Sewer Service RisersCW 2130-R13</v>
      </c>
      <c r="L461" s="16">
        <f>MATCH(K461,'Pay Items'!$K$1:$K$647,0)</f>
        <v>461</v>
      </c>
      <c r="M461" s="17" t="str">
        <f t="shared" ca="1" si="60"/>
        <v>F0</v>
      </c>
      <c r="N461" s="17" t="str">
        <f t="shared" ca="1" si="61"/>
        <v>G</v>
      </c>
      <c r="O461" s="17" t="str">
        <f t="shared" ca="1" si="62"/>
        <v>C2</v>
      </c>
    </row>
    <row r="462" spans="1:15" s="25" customFormat="1" ht="30" customHeight="1" x14ac:dyDescent="0.2">
      <c r="A462" s="66" t="s">
        <v>57</v>
      </c>
      <c r="B462" s="71" t="s">
        <v>337</v>
      </c>
      <c r="C462" s="60" t="s">
        <v>1465</v>
      </c>
      <c r="D462" s="61"/>
      <c r="E462" s="68"/>
      <c r="F462" s="86"/>
      <c r="G462" s="150"/>
      <c r="H462" s="97"/>
      <c r="I462" s="65" t="s">
        <v>1466</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2">
      <c r="A463" s="66" t="s">
        <v>57</v>
      </c>
      <c r="B463" s="71" t="s">
        <v>946</v>
      </c>
      <c r="C463" s="60" t="s">
        <v>869</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2">
      <c r="A464" s="66" t="s">
        <v>58</v>
      </c>
      <c r="B464" s="87" t="s">
        <v>683</v>
      </c>
      <c r="C464" s="60" t="s">
        <v>707</v>
      </c>
      <c r="D464" s="61"/>
      <c r="E464" s="68" t="s">
        <v>182</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2">
      <c r="A465" s="66" t="s">
        <v>59</v>
      </c>
      <c r="B465" s="87" t="s">
        <v>685</v>
      </c>
      <c r="C465" s="60" t="s">
        <v>708</v>
      </c>
      <c r="D465" s="61"/>
      <c r="E465" s="68" t="s">
        <v>182</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2">
      <c r="A466" s="66" t="s">
        <v>60</v>
      </c>
      <c r="B466" s="59" t="s">
        <v>39</v>
      </c>
      <c r="C466" s="60" t="s">
        <v>582</v>
      </c>
      <c r="D466" s="61" t="s">
        <v>1601</v>
      </c>
      <c r="E466" s="68"/>
      <c r="F466" s="86"/>
      <c r="G466" s="150"/>
      <c r="H466" s="97"/>
      <c r="I466" s="65" t="s">
        <v>1189</v>
      </c>
      <c r="J466" s="24" t="str">
        <f t="shared" ca="1" si="59"/>
        <v>LOCKED</v>
      </c>
      <c r="K466" s="15" t="str">
        <f t="shared" si="63"/>
        <v>E017Sewer Repair - Up to 3.0 Meters LongCW 2130-R13</v>
      </c>
      <c r="L466" s="16">
        <f>MATCH(K466,'Pay Items'!$K$1:$K$647,0)</f>
        <v>466</v>
      </c>
      <c r="M466" s="17" t="str">
        <f t="shared" ca="1" si="60"/>
        <v>F0</v>
      </c>
      <c r="N466" s="17" t="str">
        <f t="shared" ca="1" si="61"/>
        <v>G</v>
      </c>
      <c r="O466" s="17" t="str">
        <f t="shared" ca="1" si="62"/>
        <v>C2</v>
      </c>
    </row>
    <row r="467" spans="1:15" s="25" customFormat="1" ht="30" customHeight="1" x14ac:dyDescent="0.2">
      <c r="A467" s="66" t="s">
        <v>994</v>
      </c>
      <c r="B467" s="71" t="s">
        <v>946</v>
      </c>
      <c r="C467" s="60" t="s">
        <v>869</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2">
      <c r="A468" s="66" t="s">
        <v>995</v>
      </c>
      <c r="B468" s="87" t="s">
        <v>683</v>
      </c>
      <c r="C468" s="60" t="s">
        <v>1467</v>
      </c>
      <c r="D468" s="61"/>
      <c r="E468" s="68" t="s">
        <v>180</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2">
      <c r="A469" s="66" t="s">
        <v>996</v>
      </c>
      <c r="B469" s="71" t="s">
        <v>946</v>
      </c>
      <c r="C469" s="60" t="s">
        <v>985</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2">
      <c r="A470" s="66" t="s">
        <v>997</v>
      </c>
      <c r="B470" s="87" t="s">
        <v>683</v>
      </c>
      <c r="C470" s="60" t="s">
        <v>1467</v>
      </c>
      <c r="D470" s="61"/>
      <c r="E470" s="68" t="s">
        <v>180</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2">
      <c r="A471" s="66" t="s">
        <v>998</v>
      </c>
      <c r="B471" s="71" t="s">
        <v>946</v>
      </c>
      <c r="C471" s="60" t="s">
        <v>986</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2">
      <c r="A472" s="66" t="s">
        <v>999</v>
      </c>
      <c r="B472" s="87" t="s">
        <v>683</v>
      </c>
      <c r="C472" s="60" t="s">
        <v>1467</v>
      </c>
      <c r="D472" s="61"/>
      <c r="E472" s="68" t="s">
        <v>180</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2">
      <c r="A473" s="66" t="s">
        <v>1000</v>
      </c>
      <c r="B473" s="71" t="s">
        <v>946</v>
      </c>
      <c r="C473" s="60" t="s">
        <v>968</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2">
      <c r="A474" s="66" t="s">
        <v>1001</v>
      </c>
      <c r="B474" s="87" t="s">
        <v>683</v>
      </c>
      <c r="C474" s="60" t="s">
        <v>1467</v>
      </c>
      <c r="D474" s="61"/>
      <c r="E474" s="68" t="s">
        <v>180</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2">
      <c r="A475" s="66" t="s">
        <v>1002</v>
      </c>
      <c r="B475" s="71" t="s">
        <v>946</v>
      </c>
      <c r="C475" s="60" t="s">
        <v>1019</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2">
      <c r="A476" s="66" t="s">
        <v>1003</v>
      </c>
      <c r="B476" s="87" t="s">
        <v>683</v>
      </c>
      <c r="C476" s="60" t="s">
        <v>1467</v>
      </c>
      <c r="D476" s="61"/>
      <c r="E476" s="68" t="s">
        <v>180</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2">
      <c r="A477" s="66" t="s">
        <v>1020</v>
      </c>
      <c r="B477" s="71" t="s">
        <v>946</v>
      </c>
      <c r="C477" s="60" t="s">
        <v>987</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2">
      <c r="A478" s="66" t="s">
        <v>1021</v>
      </c>
      <c r="B478" s="87" t="s">
        <v>683</v>
      </c>
      <c r="C478" s="60" t="s">
        <v>1467</v>
      </c>
      <c r="D478" s="61"/>
      <c r="E478" s="68" t="s">
        <v>180</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2">
      <c r="A479" s="66" t="s">
        <v>1022</v>
      </c>
      <c r="B479" s="71" t="s">
        <v>946</v>
      </c>
      <c r="C479" s="60" t="s">
        <v>988</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2">
      <c r="A480" s="66" t="s">
        <v>1023</v>
      </c>
      <c r="B480" s="87" t="s">
        <v>683</v>
      </c>
      <c r="C480" s="60" t="s">
        <v>1467</v>
      </c>
      <c r="D480" s="61"/>
      <c r="E480" s="68" t="s">
        <v>180</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2">
      <c r="A481" s="66" t="s">
        <v>61</v>
      </c>
      <c r="B481" s="71" t="s">
        <v>337</v>
      </c>
      <c r="C481" s="60" t="s">
        <v>1465</v>
      </c>
      <c r="D481" s="61"/>
      <c r="E481" s="68"/>
      <c r="F481" s="86"/>
      <c r="G481" s="150"/>
      <c r="H481" s="97"/>
      <c r="I481" s="65" t="s">
        <v>1468</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2">
      <c r="A482" s="66" t="s">
        <v>62</v>
      </c>
      <c r="B482" s="87" t="s">
        <v>683</v>
      </c>
      <c r="C482" s="60" t="s">
        <v>1467</v>
      </c>
      <c r="D482" s="61"/>
      <c r="E482" s="68" t="s">
        <v>180</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39.950000000000003" customHeight="1" x14ac:dyDescent="0.2">
      <c r="A483" s="66" t="s">
        <v>63</v>
      </c>
      <c r="B483" s="59" t="s">
        <v>40</v>
      </c>
      <c r="C483" s="60" t="s">
        <v>658</v>
      </c>
      <c r="D483" s="61" t="s">
        <v>1601</v>
      </c>
      <c r="E483" s="68"/>
      <c r="F483" s="86"/>
      <c r="G483" s="150"/>
      <c r="H483" s="97"/>
      <c r="I483" s="65" t="s">
        <v>1189</v>
      </c>
      <c r="J483" s="24" t="str">
        <f t="shared" ca="1" si="59"/>
        <v>LOCKED</v>
      </c>
      <c r="K483" s="15" t="str">
        <f t="shared" si="63"/>
        <v>E020Sewer Repair - In Addition to First 3.0 MetersCW 2130-R13</v>
      </c>
      <c r="L483" s="16">
        <f>MATCH(K483,'Pay Items'!$K$1:$K$647,0)</f>
        <v>483</v>
      </c>
      <c r="M483" s="17" t="str">
        <f t="shared" ca="1" si="60"/>
        <v>F0</v>
      </c>
      <c r="N483" s="17" t="str">
        <f t="shared" ca="1" si="61"/>
        <v>G</v>
      </c>
      <c r="O483" s="17" t="str">
        <f t="shared" ca="1" si="62"/>
        <v>C2</v>
      </c>
    </row>
    <row r="484" spans="1:15" s="25" customFormat="1" ht="30" customHeight="1" x14ac:dyDescent="0.2">
      <c r="A484" s="66" t="s">
        <v>1004</v>
      </c>
      <c r="B484" s="87" t="s">
        <v>337</v>
      </c>
      <c r="C484" s="60" t="s">
        <v>1024</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2">
      <c r="A485" s="66" t="s">
        <v>1005</v>
      </c>
      <c r="B485" s="87" t="s">
        <v>683</v>
      </c>
      <c r="C485" s="60" t="s">
        <v>1467</v>
      </c>
      <c r="D485" s="61"/>
      <c r="E485" s="68" t="s">
        <v>181</v>
      </c>
      <c r="F485" s="86"/>
      <c r="G485" s="149"/>
      <c r="H485" s="64">
        <f>ROUND(G485*F485,2)</f>
        <v>0</v>
      </c>
      <c r="I485" s="65" t="s">
        <v>1469</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2">
      <c r="A486" s="66" t="s">
        <v>1006</v>
      </c>
      <c r="B486" s="87" t="s">
        <v>337</v>
      </c>
      <c r="C486" s="60" t="s">
        <v>985</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2">
      <c r="A487" s="66" t="s">
        <v>1007</v>
      </c>
      <c r="B487" s="87" t="s">
        <v>683</v>
      </c>
      <c r="C487" s="60" t="s">
        <v>1467</v>
      </c>
      <c r="D487" s="61"/>
      <c r="E487" s="68" t="s">
        <v>181</v>
      </c>
      <c r="F487" s="86"/>
      <c r="G487" s="149"/>
      <c r="H487" s="64">
        <f>ROUND(G487*F487,2)</f>
        <v>0</v>
      </c>
      <c r="I487" s="65" t="s">
        <v>1469</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2">
      <c r="A488" s="66" t="s">
        <v>1008</v>
      </c>
      <c r="B488" s="87" t="s">
        <v>337</v>
      </c>
      <c r="C488" s="60" t="s">
        <v>991</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2">
      <c r="A489" s="66" t="s">
        <v>1009</v>
      </c>
      <c r="B489" s="87" t="s">
        <v>683</v>
      </c>
      <c r="C489" s="60" t="s">
        <v>1467</v>
      </c>
      <c r="D489" s="61"/>
      <c r="E489" s="68" t="s">
        <v>181</v>
      </c>
      <c r="F489" s="86"/>
      <c r="G489" s="149"/>
      <c r="H489" s="64">
        <f>ROUND(G489*F489,2)</f>
        <v>0</v>
      </c>
      <c r="I489" s="65" t="s">
        <v>1469</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2">
      <c r="A490" s="66" t="s">
        <v>1010</v>
      </c>
      <c r="B490" s="87" t="s">
        <v>337</v>
      </c>
      <c r="C490" s="60" t="s">
        <v>968</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2">
      <c r="A491" s="66" t="s">
        <v>1011</v>
      </c>
      <c r="B491" s="87" t="s">
        <v>683</v>
      </c>
      <c r="C491" s="60" t="s">
        <v>1467</v>
      </c>
      <c r="D491" s="61"/>
      <c r="E491" s="68" t="s">
        <v>181</v>
      </c>
      <c r="F491" s="86"/>
      <c r="G491" s="149"/>
      <c r="H491" s="64">
        <f>ROUND(G491*F491,2)</f>
        <v>0</v>
      </c>
      <c r="I491" s="65" t="s">
        <v>1469</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2">
      <c r="A492" s="66" t="s">
        <v>1012</v>
      </c>
      <c r="B492" s="87" t="s">
        <v>337</v>
      </c>
      <c r="C492" s="60" t="s">
        <v>992</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2">
      <c r="A493" s="66" t="s">
        <v>1013</v>
      </c>
      <c r="B493" s="87" t="s">
        <v>683</v>
      </c>
      <c r="C493" s="60" t="s">
        <v>1467</v>
      </c>
      <c r="D493" s="61"/>
      <c r="E493" s="68" t="s">
        <v>181</v>
      </c>
      <c r="F493" s="86"/>
      <c r="G493" s="149"/>
      <c r="H493" s="64">
        <f>ROUND(G493*F493,2)</f>
        <v>0</v>
      </c>
      <c r="I493" s="65" t="s">
        <v>1469</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2">
      <c r="A494" s="66" t="s">
        <v>1026</v>
      </c>
      <c r="B494" s="87" t="s">
        <v>337</v>
      </c>
      <c r="C494" s="60" t="s">
        <v>993</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2">
      <c r="A495" s="66" t="s">
        <v>1027</v>
      </c>
      <c r="B495" s="87" t="s">
        <v>683</v>
      </c>
      <c r="C495" s="60" t="s">
        <v>1467</v>
      </c>
      <c r="D495" s="61"/>
      <c r="E495" s="68" t="s">
        <v>181</v>
      </c>
      <c r="F495" s="86"/>
      <c r="G495" s="149"/>
      <c r="H495" s="64">
        <f>ROUND(G495*F495,2)</f>
        <v>0</v>
      </c>
      <c r="I495" s="65" t="s">
        <v>1469</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2">
      <c r="A496" s="66" t="s">
        <v>1028</v>
      </c>
      <c r="B496" s="87" t="s">
        <v>337</v>
      </c>
      <c r="C496" s="60" t="s">
        <v>1025</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2">
      <c r="A497" s="66" t="s">
        <v>1029</v>
      </c>
      <c r="B497" s="87" t="s">
        <v>683</v>
      </c>
      <c r="C497" s="60" t="s">
        <v>1467</v>
      </c>
      <c r="D497" s="61"/>
      <c r="E497" s="68" t="s">
        <v>181</v>
      </c>
      <c r="F497" s="86"/>
      <c r="G497" s="149"/>
      <c r="H497" s="64">
        <f>ROUND(G497*F497,2)</f>
        <v>0</v>
      </c>
      <c r="I497" s="65" t="s">
        <v>1469</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2">
      <c r="A498" s="66" t="s">
        <v>64</v>
      </c>
      <c r="B498" s="87" t="s">
        <v>337</v>
      </c>
      <c r="C498" s="60" t="s">
        <v>1465</v>
      </c>
      <c r="D498" s="61"/>
      <c r="E498" s="68"/>
      <c r="F498" s="86"/>
      <c r="G498" s="150"/>
      <c r="H498" s="97"/>
      <c r="I498" s="65" t="s">
        <v>1468</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2">
      <c r="A499" s="66" t="s">
        <v>65</v>
      </c>
      <c r="B499" s="87" t="s">
        <v>683</v>
      </c>
      <c r="C499" s="60" t="s">
        <v>1467</v>
      </c>
      <c r="D499" s="61"/>
      <c r="E499" s="68" t="s">
        <v>181</v>
      </c>
      <c r="F499" s="86"/>
      <c r="G499" s="149"/>
      <c r="H499" s="64">
        <f>ROUND(G499*F499,2)</f>
        <v>0</v>
      </c>
      <c r="I499" s="65" t="s">
        <v>1469</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2">
      <c r="A500" s="66" t="s">
        <v>980</v>
      </c>
      <c r="B500" s="59" t="s">
        <v>41</v>
      </c>
      <c r="C500" s="100" t="s">
        <v>981</v>
      </c>
      <c r="D500" s="101" t="s">
        <v>1583</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2">
      <c r="A501" s="66" t="s">
        <v>982</v>
      </c>
      <c r="B501" s="71" t="s">
        <v>337</v>
      </c>
      <c r="C501" s="60" t="s">
        <v>1470</v>
      </c>
      <c r="D501" s="61"/>
      <c r="E501" s="68" t="s">
        <v>181</v>
      </c>
      <c r="F501" s="102"/>
      <c r="G501" s="149"/>
      <c r="H501" s="64">
        <f t="shared" ref="H501:H508" si="64">ROUND(G501*F501,2)</f>
        <v>0</v>
      </c>
      <c r="I501" s="65" t="s">
        <v>1471</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2">
      <c r="A502" s="66" t="s">
        <v>1014</v>
      </c>
      <c r="B502" s="71" t="s">
        <v>337</v>
      </c>
      <c r="C502" s="60" t="s">
        <v>1472</v>
      </c>
      <c r="D502" s="61"/>
      <c r="E502" s="68" t="s">
        <v>181</v>
      </c>
      <c r="F502" s="102"/>
      <c r="G502" s="149"/>
      <c r="H502" s="64">
        <f t="shared" si="64"/>
        <v>0</v>
      </c>
      <c r="I502" s="65" t="s">
        <v>1471</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2">
      <c r="A503" s="66" t="s">
        <v>1015</v>
      </c>
      <c r="B503" s="71" t="s">
        <v>337</v>
      </c>
      <c r="C503" s="60" t="s">
        <v>1473</v>
      </c>
      <c r="D503" s="61"/>
      <c r="E503" s="68" t="s">
        <v>181</v>
      </c>
      <c r="F503" s="102"/>
      <c r="G503" s="149"/>
      <c r="H503" s="64">
        <f t="shared" si="64"/>
        <v>0</v>
      </c>
      <c r="I503" s="65" t="s">
        <v>1471</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2">
      <c r="A504" s="66" t="s">
        <v>1016</v>
      </c>
      <c r="B504" s="71" t="s">
        <v>337</v>
      </c>
      <c r="C504" s="60" t="s">
        <v>1474</v>
      </c>
      <c r="D504" s="61"/>
      <c r="E504" s="68" t="s">
        <v>181</v>
      </c>
      <c r="F504" s="102"/>
      <c r="G504" s="149"/>
      <c r="H504" s="64">
        <f t="shared" si="64"/>
        <v>0</v>
      </c>
      <c r="I504" s="65" t="s">
        <v>1471</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2">
      <c r="A505" s="66" t="s">
        <v>1017</v>
      </c>
      <c r="B505" s="71" t="s">
        <v>337</v>
      </c>
      <c r="C505" s="60" t="s">
        <v>1475</v>
      </c>
      <c r="D505" s="61"/>
      <c r="E505" s="68" t="s">
        <v>181</v>
      </c>
      <c r="F505" s="102"/>
      <c r="G505" s="149"/>
      <c r="H505" s="64">
        <f t="shared" si="64"/>
        <v>0</v>
      </c>
      <c r="I505" s="65" t="s">
        <v>1471</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2">
      <c r="A506" s="66" t="s">
        <v>1018</v>
      </c>
      <c r="B506" s="71" t="s">
        <v>337</v>
      </c>
      <c r="C506" s="60" t="s">
        <v>1476</v>
      </c>
      <c r="D506" s="61"/>
      <c r="E506" s="68" t="s">
        <v>181</v>
      </c>
      <c r="F506" s="102"/>
      <c r="G506" s="149"/>
      <c r="H506" s="64">
        <f t="shared" si="64"/>
        <v>0</v>
      </c>
      <c r="I506" s="65" t="s">
        <v>1471</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2">
      <c r="A507" s="66" t="s">
        <v>1030</v>
      </c>
      <c r="B507" s="71" t="s">
        <v>337</v>
      </c>
      <c r="C507" s="60" t="s">
        <v>1477</v>
      </c>
      <c r="D507" s="61"/>
      <c r="E507" s="68" t="s">
        <v>181</v>
      </c>
      <c r="F507" s="102"/>
      <c r="G507" s="149"/>
      <c r="H507" s="64">
        <f t="shared" si="64"/>
        <v>0</v>
      </c>
      <c r="I507" s="65" t="s">
        <v>1471</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2">
      <c r="A508" s="66" t="s">
        <v>1031</v>
      </c>
      <c r="B508" s="71" t="s">
        <v>337</v>
      </c>
      <c r="C508" s="60" t="s">
        <v>1459</v>
      </c>
      <c r="D508" s="61"/>
      <c r="E508" s="68" t="s">
        <v>181</v>
      </c>
      <c r="F508" s="102"/>
      <c r="G508" s="149"/>
      <c r="H508" s="64">
        <f t="shared" si="64"/>
        <v>0</v>
      </c>
      <c r="I508" s="65" t="s">
        <v>1478</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2">
      <c r="A509" s="66" t="s">
        <v>66</v>
      </c>
      <c r="B509" s="59" t="s">
        <v>42</v>
      </c>
      <c r="C509" s="103" t="s">
        <v>1039</v>
      </c>
      <c r="D509" s="101" t="s">
        <v>1040</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39.950000000000003" customHeight="1" x14ac:dyDescent="0.2">
      <c r="A510" s="66" t="s">
        <v>67</v>
      </c>
      <c r="B510" s="71" t="s">
        <v>337</v>
      </c>
      <c r="C510" s="100" t="s">
        <v>1190</v>
      </c>
      <c r="D510" s="61"/>
      <c r="E510" s="68" t="s">
        <v>180</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39.950000000000003" customHeight="1" x14ac:dyDescent="0.2">
      <c r="A511" s="66" t="s">
        <v>68</v>
      </c>
      <c r="B511" s="71" t="s">
        <v>338</v>
      </c>
      <c r="C511" s="100" t="s">
        <v>1191</v>
      </c>
      <c r="D511" s="61"/>
      <c r="E511" s="68" t="s">
        <v>180</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39.950000000000003" customHeight="1" x14ac:dyDescent="0.2">
      <c r="A512" s="66" t="s">
        <v>69</v>
      </c>
      <c r="B512" s="71" t="s">
        <v>339</v>
      </c>
      <c r="C512" s="100" t="s">
        <v>1192</v>
      </c>
      <c r="D512" s="61"/>
      <c r="E512" s="68" t="s">
        <v>180</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2">
      <c r="A513" s="104" t="s">
        <v>1044</v>
      </c>
      <c r="B513" s="105" t="s">
        <v>340</v>
      </c>
      <c r="C513" s="100" t="s">
        <v>1043</v>
      </c>
      <c r="D513" s="101"/>
      <c r="E513" s="106" t="s">
        <v>180</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39.950000000000003" customHeight="1" x14ac:dyDescent="0.2">
      <c r="A514" s="66" t="s">
        <v>70</v>
      </c>
      <c r="B514" s="71" t="s">
        <v>341</v>
      </c>
      <c r="C514" s="100" t="s">
        <v>1193</v>
      </c>
      <c r="D514" s="61"/>
      <c r="E514" s="68" t="s">
        <v>180</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39.950000000000003" customHeight="1" x14ac:dyDescent="0.2">
      <c r="A515" s="66" t="s">
        <v>71</v>
      </c>
      <c r="B515" s="71" t="s">
        <v>342</v>
      </c>
      <c r="C515" s="100" t="s">
        <v>1194</v>
      </c>
      <c r="D515" s="61"/>
      <c r="E515" s="68" t="s">
        <v>180</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39.950000000000003" customHeight="1" x14ac:dyDescent="0.2">
      <c r="A516" s="66" t="s">
        <v>72</v>
      </c>
      <c r="B516" s="71" t="s">
        <v>343</v>
      </c>
      <c r="C516" s="100" t="s">
        <v>1195</v>
      </c>
      <c r="D516" s="61"/>
      <c r="E516" s="68" t="s">
        <v>180</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39.950000000000003" customHeight="1" x14ac:dyDescent="0.2">
      <c r="A517" s="104" t="s">
        <v>1034</v>
      </c>
      <c r="B517" s="105" t="s">
        <v>344</v>
      </c>
      <c r="C517" s="100" t="s">
        <v>1048</v>
      </c>
      <c r="D517" s="101"/>
      <c r="E517" s="106" t="s">
        <v>180</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39.950000000000003" customHeight="1" x14ac:dyDescent="0.2">
      <c r="A518" s="104" t="s">
        <v>1035</v>
      </c>
      <c r="B518" s="105" t="s">
        <v>345</v>
      </c>
      <c r="C518" s="100" t="s">
        <v>1045</v>
      </c>
      <c r="D518" s="101"/>
      <c r="E518" s="106" t="s">
        <v>180</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39.950000000000003" customHeight="1" x14ac:dyDescent="0.2">
      <c r="A519" s="104" t="s">
        <v>1036</v>
      </c>
      <c r="B519" s="105" t="s">
        <v>347</v>
      </c>
      <c r="C519" s="100" t="s">
        <v>1046</v>
      </c>
      <c r="D519" s="101"/>
      <c r="E519" s="106" t="s">
        <v>180</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39.950000000000003" customHeight="1" x14ac:dyDescent="0.2">
      <c r="A520" s="104" t="s">
        <v>1037</v>
      </c>
      <c r="B520" s="105" t="s">
        <v>346</v>
      </c>
      <c r="C520" s="100" t="s">
        <v>1047</v>
      </c>
      <c r="D520" s="101"/>
      <c r="E520" s="106" t="s">
        <v>180</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2">
      <c r="A521" s="104" t="s">
        <v>1038</v>
      </c>
      <c r="B521" s="105" t="s">
        <v>206</v>
      </c>
      <c r="C521" s="100" t="s">
        <v>1051</v>
      </c>
      <c r="D521" s="101"/>
      <c r="E521" s="106" t="s">
        <v>180</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2">
      <c r="A522" s="66" t="s">
        <v>73</v>
      </c>
      <c r="B522" s="59" t="s">
        <v>43</v>
      </c>
      <c r="C522" s="109" t="s">
        <v>408</v>
      </c>
      <c r="D522" s="61" t="s">
        <v>1601</v>
      </c>
      <c r="E522" s="68"/>
      <c r="F522" s="86"/>
      <c r="G522" s="150"/>
      <c r="H522" s="97"/>
      <c r="I522" s="65"/>
      <c r="J522" s="24" t="str">
        <f t="shared" ca="1" si="65"/>
        <v>LOCKED</v>
      </c>
      <c r="K522" s="15" t="str">
        <f t="shared" si="69"/>
        <v>E032Connecting to Existing ManholeCW 2130-R13</v>
      </c>
      <c r="L522" s="16">
        <f>MATCH(K522,'Pay Items'!$K$1:$K$647,0)</f>
        <v>522</v>
      </c>
      <c r="M522" s="17" t="str">
        <f t="shared" ca="1" si="66"/>
        <v>F0</v>
      </c>
      <c r="N522" s="17" t="str">
        <f t="shared" ca="1" si="67"/>
        <v>G</v>
      </c>
      <c r="O522" s="17" t="str">
        <f t="shared" ca="1" si="68"/>
        <v>C2</v>
      </c>
    </row>
    <row r="523" spans="1:15" s="29" customFormat="1" ht="30" customHeight="1" x14ac:dyDescent="0.2">
      <c r="A523" s="66" t="s">
        <v>74</v>
      </c>
      <c r="B523" s="71" t="s">
        <v>337</v>
      </c>
      <c r="C523" s="109" t="s">
        <v>1479</v>
      </c>
      <c r="D523" s="61"/>
      <c r="E523" s="68" t="s">
        <v>180</v>
      </c>
      <c r="F523" s="86"/>
      <c r="G523" s="149"/>
      <c r="H523" s="64">
        <f>ROUND(G523*F523,2)</f>
        <v>0</v>
      </c>
      <c r="I523" s="65" t="s">
        <v>1223</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2">
      <c r="A524" s="66" t="s">
        <v>74</v>
      </c>
      <c r="B524" s="71" t="s">
        <v>946</v>
      </c>
      <c r="C524" s="109" t="s">
        <v>969</v>
      </c>
      <c r="D524" s="61"/>
      <c r="E524" s="68" t="s">
        <v>180</v>
      </c>
      <c r="F524" s="86"/>
      <c r="G524" s="149"/>
      <c r="H524" s="64">
        <f>ROUND(G524*F524,2)</f>
        <v>0</v>
      </c>
      <c r="I524" s="65" t="s">
        <v>1223</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2">
      <c r="A525" s="66" t="s">
        <v>74</v>
      </c>
      <c r="B525" s="71" t="s">
        <v>946</v>
      </c>
      <c r="C525" s="109" t="s">
        <v>970</v>
      </c>
      <c r="D525" s="61"/>
      <c r="E525" s="68" t="s">
        <v>180</v>
      </c>
      <c r="F525" s="86"/>
      <c r="G525" s="149"/>
      <c r="H525" s="64">
        <f>ROUND(G525*F525,2)</f>
        <v>0</v>
      </c>
      <c r="I525" s="65" t="s">
        <v>1223</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2">
      <c r="A526" s="66" t="s">
        <v>75</v>
      </c>
      <c r="B526" s="59" t="s">
        <v>44</v>
      </c>
      <c r="C526" s="109" t="s">
        <v>409</v>
      </c>
      <c r="D526" s="61" t="s">
        <v>1601</v>
      </c>
      <c r="E526" s="68"/>
      <c r="F526" s="86"/>
      <c r="G526" s="150"/>
      <c r="H526" s="97"/>
      <c r="I526" s="65"/>
      <c r="J526" s="24" t="str">
        <f t="shared" ca="1" si="65"/>
        <v>LOCKED</v>
      </c>
      <c r="K526" s="15" t="str">
        <f t="shared" si="69"/>
        <v>E034Connecting to Existing Catch BasinCW 2130-R13</v>
      </c>
      <c r="L526" s="16">
        <f>MATCH(K526,'Pay Items'!$K$1:$K$647,0)</f>
        <v>526</v>
      </c>
      <c r="M526" s="17" t="str">
        <f t="shared" ca="1" si="66"/>
        <v>F0</v>
      </c>
      <c r="N526" s="17" t="str">
        <f t="shared" ca="1" si="67"/>
        <v>G</v>
      </c>
      <c r="O526" s="17" t="str">
        <f t="shared" ca="1" si="68"/>
        <v>C2</v>
      </c>
    </row>
    <row r="527" spans="1:15" s="29" customFormat="1" ht="30" customHeight="1" x14ac:dyDescent="0.2">
      <c r="A527" s="66" t="s">
        <v>76</v>
      </c>
      <c r="B527" s="71" t="s">
        <v>337</v>
      </c>
      <c r="C527" s="109" t="s">
        <v>1480</v>
      </c>
      <c r="D527" s="61"/>
      <c r="E527" s="68" t="s">
        <v>180</v>
      </c>
      <c r="F527" s="86"/>
      <c r="G527" s="149"/>
      <c r="H527" s="64">
        <f>ROUND(G527*F527,2)</f>
        <v>0</v>
      </c>
      <c r="I527" s="65" t="s">
        <v>1222</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2">
      <c r="A528" s="66" t="s">
        <v>76</v>
      </c>
      <c r="B528" s="71" t="s">
        <v>946</v>
      </c>
      <c r="C528" s="109" t="s">
        <v>971</v>
      </c>
      <c r="D528" s="61"/>
      <c r="E528" s="68" t="s">
        <v>180</v>
      </c>
      <c r="F528" s="86"/>
      <c r="G528" s="149"/>
      <c r="H528" s="64">
        <f>ROUND(G528*F528,2)</f>
        <v>0</v>
      </c>
      <c r="I528" s="65" t="s">
        <v>1222</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2">
      <c r="A529" s="66" t="s">
        <v>76</v>
      </c>
      <c r="B529" s="71" t="s">
        <v>946</v>
      </c>
      <c r="C529" s="109" t="s">
        <v>972</v>
      </c>
      <c r="D529" s="61"/>
      <c r="E529" s="68" t="s">
        <v>180</v>
      </c>
      <c r="F529" s="86"/>
      <c r="G529" s="149"/>
      <c r="H529" s="64">
        <f>ROUND(G529*F529,2)</f>
        <v>0</v>
      </c>
      <c r="I529" s="65" t="s">
        <v>1222</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2">
      <c r="A530" s="66" t="s">
        <v>659</v>
      </c>
      <c r="B530" s="59" t="s">
        <v>45</v>
      </c>
      <c r="C530" s="109" t="s">
        <v>660</v>
      </c>
      <c r="D530" s="61" t="s">
        <v>1601</v>
      </c>
      <c r="E530" s="68"/>
      <c r="F530" s="86"/>
      <c r="G530" s="64"/>
      <c r="H530" s="97"/>
      <c r="I530" s="65"/>
      <c r="J530" s="24" t="str">
        <f t="shared" ca="1" si="65"/>
        <v>LOCKED</v>
      </c>
      <c r="K530" s="15" t="str">
        <f t="shared" si="69"/>
        <v>E035AConnecting to Existing Catch PitCW 2130-R13</v>
      </c>
      <c r="L530" s="16">
        <f>MATCH(K530,'Pay Items'!$K$1:$K$647,0)</f>
        <v>530</v>
      </c>
      <c r="M530" s="17" t="str">
        <f t="shared" ca="1" si="66"/>
        <v>F0</v>
      </c>
      <c r="N530" s="17" t="str">
        <f t="shared" ca="1" si="67"/>
        <v>C2</v>
      </c>
      <c r="O530" s="17" t="str">
        <f t="shared" ca="1" si="68"/>
        <v>C2</v>
      </c>
    </row>
    <row r="531" spans="1:15" s="30" customFormat="1" ht="30" customHeight="1" x14ac:dyDescent="0.2">
      <c r="A531" s="66" t="s">
        <v>661</v>
      </c>
      <c r="B531" s="71" t="s">
        <v>337</v>
      </c>
      <c r="C531" s="109" t="s">
        <v>1481</v>
      </c>
      <c r="D531" s="61"/>
      <c r="E531" s="68" t="s">
        <v>180</v>
      </c>
      <c r="F531" s="86"/>
      <c r="G531" s="149"/>
      <c r="H531" s="64">
        <f>ROUND(G531*F531,2)</f>
        <v>0</v>
      </c>
      <c r="I531" s="65" t="s">
        <v>1222</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2">
      <c r="A532" s="66" t="s">
        <v>661</v>
      </c>
      <c r="B532" s="71" t="s">
        <v>946</v>
      </c>
      <c r="C532" s="109" t="s">
        <v>973</v>
      </c>
      <c r="D532" s="61"/>
      <c r="E532" s="68" t="s">
        <v>180</v>
      </c>
      <c r="F532" s="86"/>
      <c r="G532" s="149"/>
      <c r="H532" s="64">
        <f>ROUND(G532*F532,2)</f>
        <v>0</v>
      </c>
      <c r="I532" s="65" t="s">
        <v>1222</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2">
      <c r="A533" s="66" t="s">
        <v>661</v>
      </c>
      <c r="B533" s="71" t="s">
        <v>946</v>
      </c>
      <c r="C533" s="109" t="s">
        <v>974</v>
      </c>
      <c r="D533" s="61"/>
      <c r="E533" s="68" t="s">
        <v>180</v>
      </c>
      <c r="F533" s="86"/>
      <c r="G533" s="149"/>
      <c r="H533" s="64">
        <f>ROUND(G533*F533,2)</f>
        <v>0</v>
      </c>
      <c r="I533" s="65" t="s">
        <v>1222</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2">
      <c r="A534" s="66" t="s">
        <v>662</v>
      </c>
      <c r="B534" s="59" t="s">
        <v>46</v>
      </c>
      <c r="C534" s="109" t="s">
        <v>663</v>
      </c>
      <c r="D534" s="61" t="s">
        <v>1601</v>
      </c>
      <c r="E534" s="68"/>
      <c r="F534" s="86"/>
      <c r="G534" s="64"/>
      <c r="H534" s="97"/>
      <c r="I534" s="65"/>
      <c r="J534" s="24" t="str">
        <f t="shared" ca="1" si="65"/>
        <v>LOCKED</v>
      </c>
      <c r="K534" s="15" t="str">
        <f t="shared" si="69"/>
        <v>E035CConnecting to Existing Inlet BoxCW 2130-R13</v>
      </c>
      <c r="L534" s="16">
        <f>MATCH(K534,'Pay Items'!$K$1:$K$647,0)</f>
        <v>534</v>
      </c>
      <c r="M534" s="17" t="str">
        <f t="shared" ca="1" si="66"/>
        <v>F0</v>
      </c>
      <c r="N534" s="17" t="str">
        <f t="shared" ca="1" si="67"/>
        <v>C2</v>
      </c>
      <c r="O534" s="17" t="str">
        <f t="shared" ca="1" si="68"/>
        <v>C2</v>
      </c>
    </row>
    <row r="535" spans="1:15" s="30" customFormat="1" ht="30" customHeight="1" x14ac:dyDescent="0.2">
      <c r="A535" s="66" t="s">
        <v>664</v>
      </c>
      <c r="B535" s="71" t="s">
        <v>337</v>
      </c>
      <c r="C535" s="109" t="s">
        <v>1481</v>
      </c>
      <c r="D535" s="61"/>
      <c r="E535" s="68" t="s">
        <v>180</v>
      </c>
      <c r="F535" s="86"/>
      <c r="G535" s="149"/>
      <c r="H535" s="64">
        <f>ROUND(G535*F535,2)</f>
        <v>0</v>
      </c>
      <c r="I535" s="65" t="s">
        <v>1222</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2">
      <c r="A536" s="66" t="s">
        <v>664</v>
      </c>
      <c r="B536" s="71" t="s">
        <v>946</v>
      </c>
      <c r="C536" s="109" t="s">
        <v>973</v>
      </c>
      <c r="D536" s="61"/>
      <c r="E536" s="68" t="s">
        <v>180</v>
      </c>
      <c r="F536" s="86"/>
      <c r="G536" s="149"/>
      <c r="H536" s="64">
        <f>ROUND(G536*F536,2)</f>
        <v>0</v>
      </c>
      <c r="I536" s="65" t="s">
        <v>1222</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2">
      <c r="A537" s="66" t="s">
        <v>664</v>
      </c>
      <c r="B537" s="71" t="s">
        <v>946</v>
      </c>
      <c r="C537" s="109" t="s">
        <v>974</v>
      </c>
      <c r="D537" s="61"/>
      <c r="E537" s="68" t="s">
        <v>180</v>
      </c>
      <c r="F537" s="86"/>
      <c r="G537" s="149"/>
      <c r="H537" s="64">
        <f>ROUND(G537*F537,2)</f>
        <v>0</v>
      </c>
      <c r="I537" s="65" t="s">
        <v>1222</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2">
      <c r="A538" s="66" t="s">
        <v>77</v>
      </c>
      <c r="B538" s="59" t="s">
        <v>47</v>
      </c>
      <c r="C538" s="109" t="s">
        <v>410</v>
      </c>
      <c r="D538" s="61" t="s">
        <v>1601</v>
      </c>
      <c r="E538" s="68"/>
      <c r="F538" s="86"/>
      <c r="G538" s="64"/>
      <c r="H538" s="64"/>
      <c r="I538" s="65" t="s">
        <v>1196</v>
      </c>
      <c r="J538" s="24" t="str">
        <f t="shared" ca="1" si="65"/>
        <v>LOCKED</v>
      </c>
      <c r="K538" s="15" t="str">
        <f t="shared" si="69"/>
        <v>E036Connecting to Existing SewerCW 2130-R13</v>
      </c>
      <c r="L538" s="16">
        <f>MATCH(K538,'Pay Items'!$K$1:$K$647,0)</f>
        <v>538</v>
      </c>
      <c r="M538" s="17" t="str">
        <f t="shared" ca="1" si="66"/>
        <v>F0</v>
      </c>
      <c r="N538" s="17" t="str">
        <f t="shared" ca="1" si="67"/>
        <v>C2</v>
      </c>
      <c r="O538" s="17" t="str">
        <f t="shared" ca="1" si="68"/>
        <v>C2</v>
      </c>
    </row>
    <row r="539" spans="1:15" s="29" customFormat="1" ht="30" customHeight="1" x14ac:dyDescent="0.2">
      <c r="A539" s="66" t="s">
        <v>78</v>
      </c>
      <c r="B539" s="71" t="s">
        <v>337</v>
      </c>
      <c r="C539" s="109" t="s">
        <v>1482</v>
      </c>
      <c r="D539" s="61"/>
      <c r="E539" s="68"/>
      <c r="F539" s="86"/>
      <c r="G539" s="150"/>
      <c r="H539" s="97"/>
      <c r="I539" s="65" t="s">
        <v>1483</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39.950000000000003" customHeight="1" x14ac:dyDescent="0.2">
      <c r="A540" s="66" t="s">
        <v>79</v>
      </c>
      <c r="B540" s="87" t="s">
        <v>683</v>
      </c>
      <c r="C540" s="60" t="s">
        <v>1484</v>
      </c>
      <c r="D540" s="61"/>
      <c r="E540" s="68" t="s">
        <v>180</v>
      </c>
      <c r="F540" s="86"/>
      <c r="G540" s="149"/>
      <c r="H540" s="64">
        <f t="shared" ref="H540:H545" si="71">ROUND(G540*F540,2)</f>
        <v>0</v>
      </c>
      <c r="I540" s="70" t="s">
        <v>839</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39.950000000000003" customHeight="1" x14ac:dyDescent="0.2">
      <c r="A541" s="66" t="s">
        <v>80</v>
      </c>
      <c r="B541" s="87" t="s">
        <v>685</v>
      </c>
      <c r="C541" s="60" t="s">
        <v>1485</v>
      </c>
      <c r="D541" s="61"/>
      <c r="E541" s="68" t="s">
        <v>180</v>
      </c>
      <c r="F541" s="86"/>
      <c r="G541" s="149"/>
      <c r="H541" s="64">
        <f t="shared" si="71"/>
        <v>0</v>
      </c>
      <c r="I541" s="70" t="s">
        <v>839</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39.950000000000003" customHeight="1" x14ac:dyDescent="0.2">
      <c r="A542" s="66" t="s">
        <v>81</v>
      </c>
      <c r="B542" s="87" t="s">
        <v>687</v>
      </c>
      <c r="C542" s="60" t="s">
        <v>1486</v>
      </c>
      <c r="D542" s="61"/>
      <c r="E542" s="68" t="s">
        <v>180</v>
      </c>
      <c r="F542" s="86"/>
      <c r="G542" s="149"/>
      <c r="H542" s="64">
        <f t="shared" si="71"/>
        <v>0</v>
      </c>
      <c r="I542" s="70" t="s">
        <v>839</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39.950000000000003" customHeight="1" x14ac:dyDescent="0.2">
      <c r="A543" s="66" t="s">
        <v>82</v>
      </c>
      <c r="B543" s="87" t="s">
        <v>709</v>
      </c>
      <c r="C543" s="60" t="s">
        <v>1487</v>
      </c>
      <c r="D543" s="61"/>
      <c r="E543" s="68" t="s">
        <v>180</v>
      </c>
      <c r="F543" s="86"/>
      <c r="G543" s="149"/>
      <c r="H543" s="64">
        <f t="shared" si="71"/>
        <v>0</v>
      </c>
      <c r="I543" s="70" t="s">
        <v>839</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39.950000000000003" customHeight="1" x14ac:dyDescent="0.2">
      <c r="A544" s="66" t="s">
        <v>1032</v>
      </c>
      <c r="B544" s="87" t="s">
        <v>1033</v>
      </c>
      <c r="C544" s="60" t="s">
        <v>1488</v>
      </c>
      <c r="D544" s="61"/>
      <c r="E544" s="68" t="s">
        <v>180</v>
      </c>
      <c r="F544" s="86"/>
      <c r="G544" s="149"/>
      <c r="H544" s="64">
        <f t="shared" si="71"/>
        <v>0</v>
      </c>
      <c r="I544" s="70" t="s">
        <v>839</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2">
      <c r="A545" s="104" t="s">
        <v>1050</v>
      </c>
      <c r="B545" s="87" t="s">
        <v>1576</v>
      </c>
      <c r="C545" s="60" t="s">
        <v>1489</v>
      </c>
      <c r="D545" s="61"/>
      <c r="E545" s="68" t="s">
        <v>180</v>
      </c>
      <c r="F545" s="86"/>
      <c r="G545" s="149"/>
      <c r="H545" s="64">
        <f t="shared" si="71"/>
        <v>0</v>
      </c>
      <c r="I545" s="70" t="s">
        <v>1490</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39.950000000000003" customHeight="1" x14ac:dyDescent="0.2">
      <c r="A546" s="66" t="s">
        <v>83</v>
      </c>
      <c r="B546" s="59" t="s">
        <v>48</v>
      </c>
      <c r="C546" s="109" t="s">
        <v>710</v>
      </c>
      <c r="D546" s="61" t="s">
        <v>1601</v>
      </c>
      <c r="E546" s="68"/>
      <c r="F546" s="86"/>
      <c r="G546" s="150"/>
      <c r="H546" s="97"/>
      <c r="I546" s="65"/>
      <c r="J546" s="24" t="str">
        <f t="shared" ca="1" si="65"/>
        <v>LOCKED</v>
      </c>
      <c r="K546" s="15" t="str">
        <f t="shared" si="69"/>
        <v>E042Connecting New Sewer Service to Existing Sewer ServiceCW 2130-R13</v>
      </c>
      <c r="L546" s="16">
        <f>MATCH(K546,'Pay Items'!$K$1:$K$647,0)</f>
        <v>546</v>
      </c>
      <c r="M546" s="17" t="str">
        <f t="shared" ca="1" si="66"/>
        <v>F0</v>
      </c>
      <c r="N546" s="17" t="str">
        <f t="shared" ca="1" si="67"/>
        <v>G</v>
      </c>
      <c r="O546" s="17" t="str">
        <f t="shared" ca="1" si="68"/>
        <v>C2</v>
      </c>
    </row>
    <row r="547" spans="1:15" s="29" customFormat="1" ht="30" customHeight="1" x14ac:dyDescent="0.2">
      <c r="A547" s="139" t="s">
        <v>84</v>
      </c>
      <c r="B547" s="71" t="s">
        <v>337</v>
      </c>
      <c r="C547" s="109" t="s">
        <v>1465</v>
      </c>
      <c r="D547" s="61"/>
      <c r="E547" s="68" t="s">
        <v>180</v>
      </c>
      <c r="F547" s="86"/>
      <c r="G547" s="149"/>
      <c r="H547" s="64">
        <f t="shared" ref="H547:H556" si="72">ROUND(G547*F547,2)</f>
        <v>0</v>
      </c>
      <c r="I547" s="65" t="s">
        <v>1491</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2">
      <c r="A548" s="66" t="s">
        <v>85</v>
      </c>
      <c r="B548" s="59" t="s">
        <v>49</v>
      </c>
      <c r="C548" s="60" t="s">
        <v>676</v>
      </c>
      <c r="D548" s="61" t="s">
        <v>1601</v>
      </c>
      <c r="E548" s="68" t="s">
        <v>180</v>
      </c>
      <c r="F548" s="86"/>
      <c r="G548" s="149"/>
      <c r="H548" s="64">
        <f t="shared" si="72"/>
        <v>0</v>
      </c>
      <c r="I548" s="65"/>
      <c r="J548" s="24" t="str">
        <f t="shared" ca="1" si="65"/>
        <v/>
      </c>
      <c r="K548" s="15" t="str">
        <f t="shared" si="69"/>
        <v>E044Abandoning Existing Catch BasinsCW 2130-R13each</v>
      </c>
      <c r="L548" s="16">
        <f>MATCH(K548,'Pay Items'!$K$1:$K$647,0)</f>
        <v>548</v>
      </c>
      <c r="M548" s="17" t="str">
        <f t="shared" ca="1" si="66"/>
        <v>F0</v>
      </c>
      <c r="N548" s="17" t="str">
        <f t="shared" ca="1" si="67"/>
        <v>C2</v>
      </c>
      <c r="O548" s="17" t="str">
        <f t="shared" ca="1" si="68"/>
        <v>C2</v>
      </c>
    </row>
    <row r="549" spans="1:15" s="25" customFormat="1" ht="30" customHeight="1" x14ac:dyDescent="0.2">
      <c r="A549" s="66" t="s">
        <v>414</v>
      </c>
      <c r="B549" s="59" t="s">
        <v>50</v>
      </c>
      <c r="C549" s="60" t="s">
        <v>411</v>
      </c>
      <c r="D549" s="61" t="s">
        <v>1601</v>
      </c>
      <c r="E549" s="68" t="s">
        <v>180</v>
      </c>
      <c r="F549" s="86"/>
      <c r="G549" s="149"/>
      <c r="H549" s="64">
        <f t="shared" si="72"/>
        <v>0</v>
      </c>
      <c r="I549" s="65"/>
      <c r="J549" s="24" t="str">
        <f t="shared" ca="1" si="65"/>
        <v/>
      </c>
      <c r="K549" s="15" t="str">
        <f t="shared" si="69"/>
        <v>E045Abandoning Existing Catch PitCW 2130-R13each</v>
      </c>
      <c r="L549" s="16">
        <f>MATCH(K549,'Pay Items'!$K$1:$K$647,0)</f>
        <v>549</v>
      </c>
      <c r="M549" s="17" t="str">
        <f t="shared" ca="1" si="66"/>
        <v>F0</v>
      </c>
      <c r="N549" s="17" t="str">
        <f t="shared" ca="1" si="67"/>
        <v>C2</v>
      </c>
      <c r="O549" s="17" t="str">
        <f t="shared" ca="1" si="68"/>
        <v>C2</v>
      </c>
    </row>
    <row r="550" spans="1:15" s="25" customFormat="1" ht="30" customHeight="1" x14ac:dyDescent="0.2">
      <c r="A550" s="66" t="s">
        <v>416</v>
      </c>
      <c r="B550" s="59" t="s">
        <v>51</v>
      </c>
      <c r="C550" s="60" t="s">
        <v>677</v>
      </c>
      <c r="D550" s="61" t="s">
        <v>1601</v>
      </c>
      <c r="E550" s="68" t="s">
        <v>180</v>
      </c>
      <c r="F550" s="86"/>
      <c r="G550" s="149"/>
      <c r="H550" s="64">
        <f t="shared" si="72"/>
        <v>0</v>
      </c>
      <c r="I550" s="65"/>
      <c r="J550" s="24" t="str">
        <f t="shared" ca="1" si="65"/>
        <v/>
      </c>
      <c r="K550" s="15" t="str">
        <f t="shared" si="69"/>
        <v>E046Removal of Existing Catch BasinsCW 2130-R13each</v>
      </c>
      <c r="L550" s="16">
        <f>MATCH(K550,'Pay Items'!$K$1:$K$647,0)</f>
        <v>550</v>
      </c>
      <c r="M550" s="17" t="str">
        <f t="shared" ca="1" si="66"/>
        <v>F0</v>
      </c>
      <c r="N550" s="17" t="str">
        <f t="shared" ca="1" si="67"/>
        <v>C2</v>
      </c>
      <c r="O550" s="17" t="str">
        <f t="shared" ca="1" si="68"/>
        <v>C2</v>
      </c>
    </row>
    <row r="551" spans="1:15" s="25" customFormat="1" ht="30" customHeight="1" x14ac:dyDescent="0.2">
      <c r="A551" s="66" t="s">
        <v>418</v>
      </c>
      <c r="B551" s="59" t="s">
        <v>415</v>
      </c>
      <c r="C551" s="60" t="s">
        <v>412</v>
      </c>
      <c r="D551" s="61" t="s">
        <v>1601</v>
      </c>
      <c r="E551" s="68" t="s">
        <v>180</v>
      </c>
      <c r="F551" s="86"/>
      <c r="G551" s="149"/>
      <c r="H551" s="64">
        <f t="shared" si="72"/>
        <v>0</v>
      </c>
      <c r="I551" s="65"/>
      <c r="J551" s="24" t="str">
        <f t="shared" ca="1" si="65"/>
        <v/>
      </c>
      <c r="K551" s="15" t="str">
        <f t="shared" si="69"/>
        <v>E047Removal of Existing Catch PitCW 2130-R13each</v>
      </c>
      <c r="L551" s="16">
        <f>MATCH(K551,'Pay Items'!$K$1:$K$647,0)</f>
        <v>551</v>
      </c>
      <c r="M551" s="17" t="str">
        <f t="shared" ca="1" si="66"/>
        <v>F0</v>
      </c>
      <c r="N551" s="17" t="str">
        <f t="shared" ca="1" si="67"/>
        <v>C2</v>
      </c>
      <c r="O551" s="17" t="str">
        <f t="shared" ca="1" si="68"/>
        <v>C2</v>
      </c>
    </row>
    <row r="552" spans="1:15" s="25" customFormat="1" ht="30" customHeight="1" x14ac:dyDescent="0.2">
      <c r="A552" s="66" t="s">
        <v>420</v>
      </c>
      <c r="B552" s="59" t="s">
        <v>417</v>
      </c>
      <c r="C552" s="60" t="s">
        <v>678</v>
      </c>
      <c r="D552" s="61" t="s">
        <v>1601</v>
      </c>
      <c r="E552" s="68" t="s">
        <v>180</v>
      </c>
      <c r="F552" s="86"/>
      <c r="G552" s="149"/>
      <c r="H552" s="64">
        <f t="shared" si="72"/>
        <v>0</v>
      </c>
      <c r="I552" s="65"/>
      <c r="J552" s="24" t="str">
        <f t="shared" ca="1" si="65"/>
        <v/>
      </c>
      <c r="K552" s="15" t="str">
        <f t="shared" si="69"/>
        <v>E048Relocation of Existing Catch BasinsCW 2130-R13each</v>
      </c>
      <c r="L552" s="16">
        <f>MATCH(K552,'Pay Items'!$K$1:$K$647,0)</f>
        <v>552</v>
      </c>
      <c r="M552" s="17" t="str">
        <f t="shared" ca="1" si="66"/>
        <v>F0</v>
      </c>
      <c r="N552" s="17" t="str">
        <f t="shared" ca="1" si="67"/>
        <v>C2</v>
      </c>
      <c r="O552" s="17" t="str">
        <f t="shared" ca="1" si="68"/>
        <v>C2</v>
      </c>
    </row>
    <row r="553" spans="1:15" s="25" customFormat="1" ht="30" customHeight="1" x14ac:dyDescent="0.2">
      <c r="A553" s="66" t="s">
        <v>421</v>
      </c>
      <c r="B553" s="59" t="s">
        <v>419</v>
      </c>
      <c r="C553" s="60" t="s">
        <v>413</v>
      </c>
      <c r="D553" s="61" t="s">
        <v>1601</v>
      </c>
      <c r="E553" s="68" t="s">
        <v>180</v>
      </c>
      <c r="F553" s="86"/>
      <c r="G553" s="149"/>
      <c r="H553" s="64">
        <f t="shared" si="72"/>
        <v>0</v>
      </c>
      <c r="I553" s="65"/>
      <c r="J553" s="24" t="str">
        <f t="shared" ca="1" si="65"/>
        <v/>
      </c>
      <c r="K553" s="15" t="str">
        <f t="shared" si="69"/>
        <v>E049Relocation of Existing Catch PitCW 2130-R13each</v>
      </c>
      <c r="L553" s="16">
        <f>MATCH(K553,'Pay Items'!$K$1:$K$647,0)</f>
        <v>553</v>
      </c>
      <c r="M553" s="17" t="str">
        <f t="shared" ca="1" si="66"/>
        <v>F0</v>
      </c>
      <c r="N553" s="17" t="str">
        <f t="shared" ca="1" si="67"/>
        <v>C2</v>
      </c>
      <c r="O553" s="17" t="str">
        <f t="shared" ca="1" si="68"/>
        <v>C2</v>
      </c>
    </row>
    <row r="554" spans="1:15" s="25" customFormat="1" ht="30" customHeight="1" x14ac:dyDescent="0.2">
      <c r="A554" s="66" t="s">
        <v>422</v>
      </c>
      <c r="B554" s="59" t="s">
        <v>474</v>
      </c>
      <c r="C554" s="60" t="s">
        <v>21</v>
      </c>
      <c r="D554" s="61" t="s">
        <v>1601</v>
      </c>
      <c r="E554" s="68" t="s">
        <v>180</v>
      </c>
      <c r="F554" s="86"/>
      <c r="G554" s="149"/>
      <c r="H554" s="64">
        <f t="shared" si="72"/>
        <v>0</v>
      </c>
      <c r="I554" s="65"/>
      <c r="J554" s="24" t="str">
        <f t="shared" ca="1" si="65"/>
        <v/>
      </c>
      <c r="K554" s="15" t="str">
        <f t="shared" si="69"/>
        <v>E050Abandoning Existing Drainage InletsCW 2130-R13each</v>
      </c>
      <c r="L554" s="16">
        <f>MATCH(K554,'Pay Items'!$K$1:$K$647,0)</f>
        <v>554</v>
      </c>
      <c r="M554" s="17" t="str">
        <f t="shared" ca="1" si="66"/>
        <v>F0</v>
      </c>
      <c r="N554" s="17" t="str">
        <f t="shared" ca="1" si="67"/>
        <v>C2</v>
      </c>
      <c r="O554" s="17" t="str">
        <f t="shared" ca="1" si="68"/>
        <v>C2</v>
      </c>
    </row>
    <row r="555" spans="1:15" s="25" customFormat="1" ht="30" customHeight="1" x14ac:dyDescent="0.2">
      <c r="A555" s="66" t="s">
        <v>0</v>
      </c>
      <c r="B555" s="59" t="s">
        <v>533</v>
      </c>
      <c r="C555" s="60" t="s">
        <v>1</v>
      </c>
      <c r="D555" s="61" t="s">
        <v>1561</v>
      </c>
      <c r="E555" s="68" t="s">
        <v>180</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2">
      <c r="A556" s="66" t="s">
        <v>423</v>
      </c>
      <c r="B556" s="59" t="s">
        <v>604</v>
      </c>
      <c r="C556" s="60" t="s">
        <v>301</v>
      </c>
      <c r="D556" s="61" t="s">
        <v>11</v>
      </c>
      <c r="E556" s="68" t="s">
        <v>181</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2">
      <c r="A557" s="66" t="s">
        <v>889</v>
      </c>
      <c r="B557" s="59" t="s">
        <v>665</v>
      </c>
      <c r="C557" s="109" t="s">
        <v>903</v>
      </c>
      <c r="D557" s="61" t="s">
        <v>942</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2">
      <c r="A558" s="66" t="s">
        <v>840</v>
      </c>
      <c r="B558" s="71" t="s">
        <v>337</v>
      </c>
      <c r="C558" s="60" t="s">
        <v>1492</v>
      </c>
      <c r="D558" s="61"/>
      <c r="E558" s="68" t="s">
        <v>181</v>
      </c>
      <c r="F558" s="86"/>
      <c r="G558" s="149"/>
      <c r="H558" s="64">
        <f t="shared" ref="H558:H563" si="73">ROUND(G558*F558,2)</f>
        <v>0</v>
      </c>
      <c r="I558" s="65" t="s">
        <v>1493</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2">
      <c r="A559" s="66" t="s">
        <v>900</v>
      </c>
      <c r="B559" s="71" t="s">
        <v>337</v>
      </c>
      <c r="C559" s="60" t="s">
        <v>1494</v>
      </c>
      <c r="D559" s="61"/>
      <c r="E559" s="68" t="s">
        <v>181</v>
      </c>
      <c r="F559" s="86"/>
      <c r="G559" s="149"/>
      <c r="H559" s="64">
        <f t="shared" si="73"/>
        <v>0</v>
      </c>
      <c r="I559" s="65" t="s">
        <v>1493</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2">
      <c r="A560" s="66" t="s">
        <v>841</v>
      </c>
      <c r="B560" s="71" t="s">
        <v>338</v>
      </c>
      <c r="C560" s="60" t="s">
        <v>1495</v>
      </c>
      <c r="D560" s="61"/>
      <c r="E560" s="68" t="s">
        <v>181</v>
      </c>
      <c r="F560" s="86"/>
      <c r="G560" s="149"/>
      <c r="H560" s="64">
        <f t="shared" si="73"/>
        <v>0</v>
      </c>
      <c r="I560" s="65" t="s">
        <v>1493</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2">
      <c r="A561" s="66" t="s">
        <v>842</v>
      </c>
      <c r="B561" s="71" t="s">
        <v>339</v>
      </c>
      <c r="C561" s="60" t="s">
        <v>1496</v>
      </c>
      <c r="D561" s="61"/>
      <c r="E561" s="68" t="s">
        <v>181</v>
      </c>
      <c r="F561" s="86"/>
      <c r="G561" s="149"/>
      <c r="H561" s="64">
        <f t="shared" si="73"/>
        <v>0</v>
      </c>
      <c r="I561" s="65" t="s">
        <v>1493</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2">
      <c r="A562" s="66" t="s">
        <v>843</v>
      </c>
      <c r="B562" s="71" t="s">
        <v>340</v>
      </c>
      <c r="C562" s="60" t="s">
        <v>1497</v>
      </c>
      <c r="D562" s="61"/>
      <c r="E562" s="68" t="s">
        <v>181</v>
      </c>
      <c r="F562" s="86"/>
      <c r="G562" s="149"/>
      <c r="H562" s="64">
        <f t="shared" si="73"/>
        <v>0</v>
      </c>
      <c r="I562" s="65" t="s">
        <v>1493</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2">
      <c r="A563" s="66" t="s">
        <v>844</v>
      </c>
      <c r="B563" s="71" t="s">
        <v>341</v>
      </c>
      <c r="C563" s="60" t="s">
        <v>1498</v>
      </c>
      <c r="D563" s="61"/>
      <c r="E563" s="68" t="s">
        <v>181</v>
      </c>
      <c r="F563" s="86"/>
      <c r="G563" s="149"/>
      <c r="H563" s="64">
        <f t="shared" si="73"/>
        <v>0</v>
      </c>
      <c r="I563" s="65" t="s">
        <v>1493</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2">
      <c r="A564" s="66" t="s">
        <v>845</v>
      </c>
      <c r="B564" s="59" t="s">
        <v>666</v>
      </c>
      <c r="C564" s="109" t="s">
        <v>904</v>
      </c>
      <c r="D564" s="61" t="s">
        <v>942</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2">
      <c r="A565" s="66" t="s">
        <v>846</v>
      </c>
      <c r="B565" s="71" t="s">
        <v>337</v>
      </c>
      <c r="C565" s="60" t="s">
        <v>1492</v>
      </c>
      <c r="D565" s="61"/>
      <c r="E565" s="68" t="s">
        <v>181</v>
      </c>
      <c r="F565" s="86"/>
      <c r="G565" s="149"/>
      <c r="H565" s="64">
        <f t="shared" ref="H565:H570" si="74">ROUND(G565*F565,2)</f>
        <v>0</v>
      </c>
      <c r="I565" s="65" t="s">
        <v>1493</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2">
      <c r="A566" s="66" t="s">
        <v>901</v>
      </c>
      <c r="B566" s="71" t="s">
        <v>337</v>
      </c>
      <c r="C566" s="60" t="s">
        <v>1494</v>
      </c>
      <c r="D566" s="61"/>
      <c r="E566" s="68" t="s">
        <v>181</v>
      </c>
      <c r="F566" s="86"/>
      <c r="G566" s="149"/>
      <c r="H566" s="64">
        <f t="shared" si="74"/>
        <v>0</v>
      </c>
      <c r="I566" s="65" t="s">
        <v>1493</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2">
      <c r="A567" s="66" t="s">
        <v>847</v>
      </c>
      <c r="B567" s="71" t="s">
        <v>338</v>
      </c>
      <c r="C567" s="60" t="s">
        <v>1499</v>
      </c>
      <c r="D567" s="61"/>
      <c r="E567" s="68" t="s">
        <v>181</v>
      </c>
      <c r="F567" s="86"/>
      <c r="G567" s="149"/>
      <c r="H567" s="64">
        <f t="shared" si="74"/>
        <v>0</v>
      </c>
      <c r="I567" s="65" t="s">
        <v>1493</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2">
      <c r="A568" s="66" t="s">
        <v>848</v>
      </c>
      <c r="B568" s="71" t="s">
        <v>339</v>
      </c>
      <c r="C568" s="60" t="s">
        <v>1500</v>
      </c>
      <c r="D568" s="61"/>
      <c r="E568" s="68" t="s">
        <v>181</v>
      </c>
      <c r="F568" s="86"/>
      <c r="G568" s="149"/>
      <c r="H568" s="64">
        <f t="shared" si="74"/>
        <v>0</v>
      </c>
      <c r="I568" s="65" t="s">
        <v>1493</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2">
      <c r="A569" s="66" t="s">
        <v>849</v>
      </c>
      <c r="B569" s="71" t="s">
        <v>340</v>
      </c>
      <c r="C569" s="60" t="s">
        <v>1501</v>
      </c>
      <c r="D569" s="61"/>
      <c r="E569" s="68" t="s">
        <v>181</v>
      </c>
      <c r="F569" s="86"/>
      <c r="G569" s="149"/>
      <c r="H569" s="64">
        <f t="shared" si="74"/>
        <v>0</v>
      </c>
      <c r="I569" s="65" t="s">
        <v>1493</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2">
      <c r="A570" s="66" t="s">
        <v>850</v>
      </c>
      <c r="B570" s="71" t="s">
        <v>341</v>
      </c>
      <c r="C570" s="60" t="s">
        <v>1498</v>
      </c>
      <c r="D570" s="61"/>
      <c r="E570" s="68" t="s">
        <v>181</v>
      </c>
      <c r="F570" s="86"/>
      <c r="G570" s="149"/>
      <c r="H570" s="64">
        <f t="shared" si="74"/>
        <v>0</v>
      </c>
      <c r="I570" s="65" t="s">
        <v>1493</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39.950000000000003" customHeight="1" x14ac:dyDescent="0.2">
      <c r="A571" s="66" t="s">
        <v>881</v>
      </c>
      <c r="B571" s="59" t="s">
        <v>667</v>
      </c>
      <c r="C571" s="109" t="s">
        <v>455</v>
      </c>
      <c r="D571" s="61" t="s">
        <v>942</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2">
      <c r="A572" s="66" t="s">
        <v>882</v>
      </c>
      <c r="B572" s="71" t="s">
        <v>337</v>
      </c>
      <c r="C572" s="60" t="s">
        <v>1502</v>
      </c>
      <c r="D572" s="61"/>
      <c r="E572" s="68" t="s">
        <v>181</v>
      </c>
      <c r="F572" s="86"/>
      <c r="G572" s="149"/>
      <c r="H572" s="64">
        <f>ROUND(G572*F572,2)</f>
        <v>0</v>
      </c>
      <c r="I572" s="110" t="s">
        <v>1466</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2">
      <c r="A573" s="66" t="s">
        <v>883</v>
      </c>
      <c r="B573" s="59" t="s">
        <v>3</v>
      </c>
      <c r="C573" s="109" t="s">
        <v>456</v>
      </c>
      <c r="D573" s="61" t="s">
        <v>942</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2">
      <c r="A574" s="66" t="s">
        <v>884</v>
      </c>
      <c r="B574" s="71" t="s">
        <v>337</v>
      </c>
      <c r="C574" s="60" t="s">
        <v>1502</v>
      </c>
      <c r="D574" s="61"/>
      <c r="E574" s="68" t="s">
        <v>181</v>
      </c>
      <c r="F574" s="86"/>
      <c r="G574" s="149"/>
      <c r="H574" s="64">
        <f>ROUND(G574*F574,2)</f>
        <v>0</v>
      </c>
      <c r="I574" s="110" t="s">
        <v>1466</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39.950000000000003" customHeight="1" x14ac:dyDescent="0.2">
      <c r="A575" s="66" t="s">
        <v>905</v>
      </c>
      <c r="B575" s="59" t="s">
        <v>912</v>
      </c>
      <c r="C575" s="109" t="s">
        <v>906</v>
      </c>
      <c r="D575" s="61" t="s">
        <v>942</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2">
      <c r="A576" s="66" t="s">
        <v>907</v>
      </c>
      <c r="B576" s="71" t="s">
        <v>337</v>
      </c>
      <c r="C576" s="60" t="s">
        <v>1503</v>
      </c>
      <c r="D576" s="61"/>
      <c r="E576" s="68" t="s">
        <v>181</v>
      </c>
      <c r="F576" s="86"/>
      <c r="G576" s="149"/>
      <c r="H576" s="64">
        <f>ROUND(G576*F576,2)</f>
        <v>0</v>
      </c>
      <c r="I576" s="65" t="s">
        <v>1504</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2">
      <c r="A577" s="66" t="s">
        <v>908</v>
      </c>
      <c r="B577" s="59" t="s">
        <v>915</v>
      </c>
      <c r="C577" s="109" t="s">
        <v>909</v>
      </c>
      <c r="D577" s="61" t="s">
        <v>942</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2">
      <c r="A578" s="66" t="s">
        <v>910</v>
      </c>
      <c r="B578" s="71" t="s">
        <v>337</v>
      </c>
      <c r="C578" s="60" t="s">
        <v>1503</v>
      </c>
      <c r="D578" s="61"/>
      <c r="E578" s="68" t="s">
        <v>181</v>
      </c>
      <c r="F578" s="86"/>
      <c r="G578" s="149"/>
      <c r="H578" s="64">
        <f t="shared" ref="H578:H583" si="80">ROUND(G578*F578,2)</f>
        <v>0</v>
      </c>
      <c r="I578" s="65" t="s">
        <v>1504</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2">
      <c r="A579" s="66" t="s">
        <v>711</v>
      </c>
      <c r="B579" s="59" t="s">
        <v>917</v>
      </c>
      <c r="C579" s="109" t="s">
        <v>207</v>
      </c>
      <c r="D579" s="61" t="s">
        <v>942</v>
      </c>
      <c r="E579" s="68" t="s">
        <v>180</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39.950000000000003" customHeight="1" x14ac:dyDescent="0.2">
      <c r="A580" s="66" t="s">
        <v>911</v>
      </c>
      <c r="B580" s="59" t="s">
        <v>945</v>
      </c>
      <c r="C580" s="60" t="s">
        <v>913</v>
      </c>
      <c r="D580" s="61" t="s">
        <v>942</v>
      </c>
      <c r="E580" s="68" t="s">
        <v>178</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2">
      <c r="A581" s="66" t="s">
        <v>914</v>
      </c>
      <c r="B581" s="59" t="s">
        <v>977</v>
      </c>
      <c r="C581" s="109" t="s">
        <v>920</v>
      </c>
      <c r="D581" s="61" t="s">
        <v>942</v>
      </c>
      <c r="E581" s="68" t="s">
        <v>181</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2">
      <c r="A582" s="66" t="s">
        <v>916</v>
      </c>
      <c r="B582" s="59" t="s">
        <v>1597</v>
      </c>
      <c r="C582" s="109" t="s">
        <v>921</v>
      </c>
      <c r="D582" s="61" t="s">
        <v>942</v>
      </c>
      <c r="E582" s="68" t="s">
        <v>181</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2">
      <c r="A583" s="66" t="s">
        <v>943</v>
      </c>
      <c r="B583" s="59" t="s">
        <v>1598</v>
      </c>
      <c r="C583" s="111" t="s">
        <v>944</v>
      </c>
      <c r="D583" s="67" t="s">
        <v>942</v>
      </c>
      <c r="E583" s="68" t="s">
        <v>180</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39.950000000000003" customHeight="1" x14ac:dyDescent="0.2">
      <c r="A584" s="66" t="s">
        <v>976</v>
      </c>
      <c r="B584" s="59" t="s">
        <v>1599</v>
      </c>
      <c r="C584" s="111" t="s">
        <v>978</v>
      </c>
      <c r="D584" s="67" t="s">
        <v>1505</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2">
      <c r="A585" s="66" t="s">
        <v>979</v>
      </c>
      <c r="B585" s="78" t="s">
        <v>337</v>
      </c>
      <c r="C585" s="60" t="s">
        <v>1506</v>
      </c>
      <c r="D585" s="67" t="s">
        <v>1507</v>
      </c>
      <c r="E585" s="68" t="s">
        <v>177</v>
      </c>
      <c r="F585" s="86"/>
      <c r="G585" s="149"/>
      <c r="H585" s="64">
        <f>ROUND(G585*F585,2)</f>
        <v>0</v>
      </c>
      <c r="I585" s="70" t="s">
        <v>1221</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25">
      <c r="A586" s="135" t="str">
        <f>A585</f>
        <v>E073</v>
      </c>
      <c r="B586" s="34" t="s">
        <v>203</v>
      </c>
      <c r="C586" s="48" t="s">
        <v>204</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25">
      <c r="A587" s="56"/>
      <c r="B587" s="43" t="s">
        <v>595</v>
      </c>
      <c r="C587" s="44" t="s">
        <v>200</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39.950000000000003" customHeight="1" x14ac:dyDescent="0.2">
      <c r="A588" s="66" t="s">
        <v>229</v>
      </c>
      <c r="B588" s="59" t="s">
        <v>134</v>
      </c>
      <c r="C588" s="100" t="s">
        <v>1041</v>
      </c>
      <c r="D588" s="101" t="s">
        <v>1040</v>
      </c>
      <c r="E588" s="68" t="s">
        <v>180</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2">
      <c r="A589" s="66" t="s">
        <v>230</v>
      </c>
      <c r="B589" s="59" t="s">
        <v>135</v>
      </c>
      <c r="C589" s="60" t="s">
        <v>668</v>
      </c>
      <c r="D589" s="61" t="s">
        <v>1601</v>
      </c>
      <c r="E589" s="68"/>
      <c r="F589" s="86"/>
      <c r="G589" s="64"/>
      <c r="H589" s="97"/>
      <c r="I589" s="65"/>
      <c r="J589" s="24" t="str">
        <f t="shared" ca="1" si="75"/>
        <v>LOCKED</v>
      </c>
      <c r="K589" s="15" t="str">
        <f t="shared" si="79"/>
        <v>F002Replacing Existing RisersCW 2130-R13</v>
      </c>
      <c r="L589" s="16">
        <f>MATCH(K589,'Pay Items'!$K$1:$K$647,0)</f>
        <v>589</v>
      </c>
      <c r="M589" s="17" t="str">
        <f t="shared" ca="1" si="76"/>
        <v>F0</v>
      </c>
      <c r="N589" s="17" t="str">
        <f t="shared" ca="1" si="77"/>
        <v>C2</v>
      </c>
      <c r="O589" s="17" t="str">
        <f t="shared" ca="1" si="78"/>
        <v>C2</v>
      </c>
    </row>
    <row r="590" spans="1:15" s="25" customFormat="1" ht="30" customHeight="1" x14ac:dyDescent="0.2">
      <c r="A590" s="66" t="s">
        <v>669</v>
      </c>
      <c r="B590" s="71" t="s">
        <v>337</v>
      </c>
      <c r="C590" s="60" t="s">
        <v>679</v>
      </c>
      <c r="D590" s="61"/>
      <c r="E590" s="68" t="s">
        <v>182</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2">
      <c r="A591" s="66" t="s">
        <v>670</v>
      </c>
      <c r="B591" s="71" t="s">
        <v>338</v>
      </c>
      <c r="C591" s="60" t="s">
        <v>680</v>
      </c>
      <c r="D591" s="61"/>
      <c r="E591" s="68" t="s">
        <v>182</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2">
      <c r="A592" s="66" t="s">
        <v>671</v>
      </c>
      <c r="B592" s="71" t="s">
        <v>339</v>
      </c>
      <c r="C592" s="60" t="s">
        <v>681</v>
      </c>
      <c r="D592" s="61"/>
      <c r="E592" s="68" t="s">
        <v>182</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2">
      <c r="A593" s="66" t="s">
        <v>231</v>
      </c>
      <c r="B593" s="59" t="s">
        <v>136</v>
      </c>
      <c r="C593" s="100" t="s">
        <v>1197</v>
      </c>
      <c r="D593" s="101" t="s">
        <v>1040</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2">
      <c r="A594" s="66" t="s">
        <v>232</v>
      </c>
      <c r="B594" s="71" t="s">
        <v>337</v>
      </c>
      <c r="C594" s="60" t="s">
        <v>862</v>
      </c>
      <c r="D594" s="61"/>
      <c r="E594" s="68" t="s">
        <v>180</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2">
      <c r="A595" s="66" t="s">
        <v>233</v>
      </c>
      <c r="B595" s="71" t="s">
        <v>338</v>
      </c>
      <c r="C595" s="60" t="s">
        <v>863</v>
      </c>
      <c r="D595" s="61"/>
      <c r="E595" s="68" t="s">
        <v>180</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2">
      <c r="A596" s="66" t="s">
        <v>234</v>
      </c>
      <c r="B596" s="71" t="s">
        <v>339</v>
      </c>
      <c r="C596" s="60" t="s">
        <v>864</v>
      </c>
      <c r="D596" s="61"/>
      <c r="E596" s="68" t="s">
        <v>180</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2">
      <c r="A597" s="66" t="s">
        <v>235</v>
      </c>
      <c r="B597" s="71" t="s">
        <v>340</v>
      </c>
      <c r="C597" s="60" t="s">
        <v>865</v>
      </c>
      <c r="D597" s="61"/>
      <c r="E597" s="68" t="s">
        <v>180</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2">
      <c r="A598" s="66" t="s">
        <v>236</v>
      </c>
      <c r="B598" s="59" t="s">
        <v>137</v>
      </c>
      <c r="C598" s="60" t="s">
        <v>584</v>
      </c>
      <c r="D598" s="101" t="s">
        <v>1040</v>
      </c>
      <c r="E598" s="68" t="s">
        <v>180</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2">
      <c r="A599" s="66" t="s">
        <v>444</v>
      </c>
      <c r="B599" s="59" t="s">
        <v>138</v>
      </c>
      <c r="C599" s="60" t="s">
        <v>586</v>
      </c>
      <c r="D599" s="101" t="s">
        <v>1040</v>
      </c>
      <c r="E599" s="68" t="s">
        <v>180</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2">
      <c r="A600" s="66" t="s">
        <v>237</v>
      </c>
      <c r="B600" s="59" t="s">
        <v>566</v>
      </c>
      <c r="C600" s="60" t="s">
        <v>585</v>
      </c>
      <c r="D600" s="101" t="s">
        <v>1040</v>
      </c>
      <c r="E600" s="68" t="s">
        <v>180</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2">
      <c r="A601" s="104" t="s">
        <v>240</v>
      </c>
      <c r="B601" s="112" t="s">
        <v>139</v>
      </c>
      <c r="C601" s="100" t="s">
        <v>587</v>
      </c>
      <c r="D601" s="101" t="s">
        <v>1040</v>
      </c>
      <c r="E601" s="106" t="s">
        <v>180</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2">
      <c r="A602" s="66" t="s">
        <v>238</v>
      </c>
      <c r="B602" s="59" t="s">
        <v>140</v>
      </c>
      <c r="C602" s="100" t="s">
        <v>1508</v>
      </c>
      <c r="D602" s="101" t="s">
        <v>1042</v>
      </c>
      <c r="E602" s="68" t="s">
        <v>180</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2">
      <c r="A603" s="66" t="s">
        <v>86</v>
      </c>
      <c r="B603" s="59" t="s">
        <v>432</v>
      </c>
      <c r="C603" s="100" t="s">
        <v>1509</v>
      </c>
      <c r="D603" s="101" t="s">
        <v>1042</v>
      </c>
      <c r="E603" s="68" t="s">
        <v>180</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39.950000000000003" customHeight="1" x14ac:dyDescent="0.2">
      <c r="A604" s="66" t="s">
        <v>239</v>
      </c>
      <c r="B604" s="59" t="s">
        <v>141</v>
      </c>
      <c r="C604" s="109" t="s">
        <v>583</v>
      </c>
      <c r="D604" s="101" t="s">
        <v>1040</v>
      </c>
      <c r="E604" s="68" t="s">
        <v>180</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39.950000000000003" customHeight="1" x14ac:dyDescent="0.2">
      <c r="A605" s="66" t="s">
        <v>87</v>
      </c>
      <c r="B605" s="59" t="s">
        <v>433</v>
      </c>
      <c r="C605" s="100" t="s">
        <v>1049</v>
      </c>
      <c r="D605" s="101" t="s">
        <v>1040</v>
      </c>
      <c r="E605" s="68" t="s">
        <v>180</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39.950000000000003" customHeight="1" x14ac:dyDescent="0.2">
      <c r="A606" s="104" t="s">
        <v>22</v>
      </c>
      <c r="B606" s="112" t="s">
        <v>142</v>
      </c>
      <c r="C606" s="103" t="s">
        <v>1198</v>
      </c>
      <c r="D606" s="101" t="s">
        <v>1204</v>
      </c>
      <c r="E606" s="106" t="s">
        <v>180</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2">
      <c r="A607" s="66" t="s">
        <v>431</v>
      </c>
      <c r="B607" s="59" t="s">
        <v>143</v>
      </c>
      <c r="C607" s="60" t="s">
        <v>870</v>
      </c>
      <c r="D607" s="61" t="s">
        <v>1562</v>
      </c>
      <c r="E607" s="68" t="s">
        <v>180</v>
      </c>
      <c r="F607" s="86"/>
      <c r="G607" s="149"/>
      <c r="H607" s="64">
        <f t="shared" si="81"/>
        <v>0</v>
      </c>
      <c r="I607" s="65" t="s">
        <v>13</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2">
      <c r="A608" s="66" t="s">
        <v>578</v>
      </c>
      <c r="B608" s="59" t="s">
        <v>975</v>
      </c>
      <c r="C608" s="60" t="s">
        <v>14</v>
      </c>
      <c r="D608" s="61" t="s">
        <v>1562</v>
      </c>
      <c r="E608" s="68" t="s">
        <v>180</v>
      </c>
      <c r="F608" s="86"/>
      <c r="G608" s="149"/>
      <c r="H608" s="64">
        <f t="shared" si="81"/>
        <v>0</v>
      </c>
      <c r="I608" s="65" t="s">
        <v>15</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2">
      <c r="A609" s="66" t="s">
        <v>579</v>
      </c>
      <c r="B609" s="59" t="s">
        <v>575</v>
      </c>
      <c r="C609" s="60" t="s">
        <v>1271</v>
      </c>
      <c r="D609" s="61" t="s">
        <v>1562</v>
      </c>
      <c r="E609" s="68" t="s">
        <v>180</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2">
      <c r="A610" s="66" t="s">
        <v>580</v>
      </c>
      <c r="B610" s="59" t="s">
        <v>576</v>
      </c>
      <c r="C610" s="60" t="s">
        <v>8</v>
      </c>
      <c r="D610" s="61" t="s">
        <v>1562</v>
      </c>
      <c r="E610" s="68" t="s">
        <v>180</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2">
      <c r="A611" s="66" t="s">
        <v>581</v>
      </c>
      <c r="B611" s="59" t="s">
        <v>577</v>
      </c>
      <c r="C611" s="60" t="s">
        <v>16</v>
      </c>
      <c r="D611" s="61" t="s">
        <v>1562</v>
      </c>
      <c r="E611" s="68" t="s">
        <v>180</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2">
      <c r="A612" s="66" t="s">
        <v>600</v>
      </c>
      <c r="B612" s="59" t="s">
        <v>675</v>
      </c>
      <c r="C612" s="60" t="s">
        <v>602</v>
      </c>
      <c r="D612" s="61" t="s">
        <v>1562</v>
      </c>
      <c r="E612" s="68" t="s">
        <v>180</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2">
      <c r="A613" s="66" t="s">
        <v>601</v>
      </c>
      <c r="B613" s="59" t="s">
        <v>1510</v>
      </c>
      <c r="C613" s="60" t="s">
        <v>603</v>
      </c>
      <c r="D613" s="61" t="s">
        <v>1562</v>
      </c>
      <c r="E613" s="68" t="s">
        <v>180</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39.950000000000003" customHeight="1" x14ac:dyDescent="0.2">
      <c r="A614" s="66" t="s">
        <v>24</v>
      </c>
      <c r="B614" s="59" t="s">
        <v>23</v>
      </c>
      <c r="C614" s="60" t="s">
        <v>25</v>
      </c>
      <c r="D614" s="61" t="s">
        <v>1040</v>
      </c>
      <c r="E614" s="68" t="s">
        <v>180</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2">
      <c r="A615" s="66" t="s">
        <v>24</v>
      </c>
      <c r="B615" s="59" t="s">
        <v>203</v>
      </c>
      <c r="C615" s="60" t="s">
        <v>204</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25">
      <c r="A616" s="74"/>
      <c r="B616" s="136" t="s">
        <v>596</v>
      </c>
      <c r="C616" s="75" t="s">
        <v>201</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2">
      <c r="A617" s="73" t="s">
        <v>241</v>
      </c>
      <c r="B617" s="59" t="s">
        <v>144</v>
      </c>
      <c r="C617" s="60" t="s">
        <v>146</v>
      </c>
      <c r="D617" s="61" t="s">
        <v>1512</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2">
      <c r="A618" s="73" t="s">
        <v>242</v>
      </c>
      <c r="B618" s="71" t="s">
        <v>337</v>
      </c>
      <c r="C618" s="60" t="s">
        <v>866</v>
      </c>
      <c r="D618" s="61"/>
      <c r="E618" s="68" t="s">
        <v>177</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2">
      <c r="A619" s="73" t="s">
        <v>243</v>
      </c>
      <c r="B619" s="71" t="s">
        <v>338</v>
      </c>
      <c r="C619" s="60" t="s">
        <v>867</v>
      </c>
      <c r="D619" s="61"/>
      <c r="E619" s="68" t="s">
        <v>177</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2">
      <c r="A620" s="73" t="s">
        <v>244</v>
      </c>
      <c r="B620" s="59" t="s">
        <v>145</v>
      </c>
      <c r="C620" s="60" t="s">
        <v>148</v>
      </c>
      <c r="D620" s="61" t="s">
        <v>26</v>
      </c>
      <c r="E620" s="68" t="s">
        <v>177</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2">
      <c r="A621" s="73" t="s">
        <v>851</v>
      </c>
      <c r="B621" s="59" t="s">
        <v>852</v>
      </c>
      <c r="C621" s="60" t="s">
        <v>9</v>
      </c>
      <c r="D621" s="61" t="s">
        <v>5</v>
      </c>
      <c r="E621" s="68" t="s">
        <v>177</v>
      </c>
      <c r="F621" s="69"/>
      <c r="G621" s="149"/>
      <c r="H621" s="64">
        <f>ROUND(G621*F621,2)</f>
        <v>0</v>
      </c>
      <c r="I621" s="65" t="s">
        <v>853</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25">
      <c r="A622" s="135" t="s">
        <v>851</v>
      </c>
      <c r="B622" s="34" t="s">
        <v>203</v>
      </c>
      <c r="C622" s="48" t="s">
        <v>204</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25">
      <c r="A623" s="56"/>
      <c r="B623" s="43" t="s">
        <v>597</v>
      </c>
      <c r="C623" s="44" t="s">
        <v>185</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2">
      <c r="A624" s="73" t="s">
        <v>445</v>
      </c>
      <c r="B624" s="81" t="s">
        <v>446</v>
      </c>
      <c r="C624" s="60" t="s">
        <v>495</v>
      </c>
      <c r="D624" s="61" t="s">
        <v>496</v>
      </c>
      <c r="E624" s="68" t="s">
        <v>180</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2">
      <c r="A625" s="73" t="s">
        <v>88</v>
      </c>
      <c r="B625" s="81" t="s">
        <v>147</v>
      </c>
      <c r="C625" s="60" t="s">
        <v>1511</v>
      </c>
      <c r="D625" s="61" t="s">
        <v>496</v>
      </c>
      <c r="E625" s="68" t="s">
        <v>181</v>
      </c>
      <c r="F625" s="69"/>
      <c r="G625" s="149"/>
      <c r="H625" s="64">
        <f t="shared" si="82"/>
        <v>0</v>
      </c>
      <c r="I625" s="65" t="s">
        <v>1466</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2">
      <c r="A626" s="73" t="s">
        <v>89</v>
      </c>
      <c r="B626" s="81" t="s">
        <v>497</v>
      </c>
      <c r="C626" s="60" t="s">
        <v>498</v>
      </c>
      <c r="D626" s="61" t="s">
        <v>496</v>
      </c>
      <c r="E626" s="68" t="s">
        <v>180</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39.950000000000003" customHeight="1" x14ac:dyDescent="0.2">
      <c r="A627" s="73" t="s">
        <v>90</v>
      </c>
      <c r="B627" s="81" t="s">
        <v>502</v>
      </c>
      <c r="C627" s="60" t="s">
        <v>506</v>
      </c>
      <c r="D627" s="61" t="s">
        <v>496</v>
      </c>
      <c r="E627" s="68" t="s">
        <v>180</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39.950000000000003" customHeight="1" x14ac:dyDescent="0.2">
      <c r="A628" s="73" t="s">
        <v>91</v>
      </c>
      <c r="B628" s="81" t="s">
        <v>503</v>
      </c>
      <c r="C628" s="60" t="s">
        <v>507</v>
      </c>
      <c r="D628" s="61" t="s">
        <v>496</v>
      </c>
      <c r="E628" s="68" t="s">
        <v>181</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2">
      <c r="A629" s="73" t="s">
        <v>499</v>
      </c>
      <c r="B629" s="81" t="s">
        <v>504</v>
      </c>
      <c r="C629" s="60" t="s">
        <v>508</v>
      </c>
      <c r="D629" s="61" t="s">
        <v>496</v>
      </c>
      <c r="E629" s="68" t="s">
        <v>180</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2">
      <c r="A630" s="73" t="s">
        <v>500</v>
      </c>
      <c r="B630" s="81" t="s">
        <v>505</v>
      </c>
      <c r="C630" s="60" t="s">
        <v>567</v>
      </c>
      <c r="D630" s="61" t="s">
        <v>918</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2">
      <c r="A631" s="73" t="s">
        <v>501</v>
      </c>
      <c r="B631" s="71" t="s">
        <v>337</v>
      </c>
      <c r="C631" s="60" t="s">
        <v>191</v>
      </c>
      <c r="D631" s="61"/>
      <c r="E631" s="68" t="s">
        <v>181</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2">
      <c r="A632" s="73" t="s">
        <v>509</v>
      </c>
      <c r="B632" s="71" t="s">
        <v>338</v>
      </c>
      <c r="C632" s="60" t="s">
        <v>192</v>
      </c>
      <c r="D632" s="61"/>
      <c r="E632" s="68" t="s">
        <v>181</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2">
      <c r="A633" s="73" t="s">
        <v>510</v>
      </c>
      <c r="B633" s="71" t="s">
        <v>339</v>
      </c>
      <c r="C633" s="60" t="s">
        <v>193</v>
      </c>
      <c r="D633" s="61"/>
      <c r="E633" s="68" t="s">
        <v>181</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2">
      <c r="A634" s="73" t="s">
        <v>511</v>
      </c>
      <c r="B634" s="59" t="s">
        <v>540</v>
      </c>
      <c r="C634" s="60" t="s">
        <v>919</v>
      </c>
      <c r="D634" s="61" t="s">
        <v>918</v>
      </c>
      <c r="E634" s="68" t="s">
        <v>181</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2">
      <c r="A635" s="73" t="s">
        <v>515</v>
      </c>
      <c r="B635" s="81" t="s">
        <v>541</v>
      </c>
      <c r="C635" s="60" t="s">
        <v>512</v>
      </c>
      <c r="D635" s="67" t="s">
        <v>936</v>
      </c>
      <c r="E635" s="68" t="s">
        <v>178</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2">
      <c r="A636" s="73" t="s">
        <v>516</v>
      </c>
      <c r="B636" s="81" t="s">
        <v>542</v>
      </c>
      <c r="C636" s="60" t="s">
        <v>513</v>
      </c>
      <c r="D636" s="67" t="s">
        <v>936</v>
      </c>
      <c r="E636" s="68" t="s">
        <v>178</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2">
      <c r="A637" s="73" t="s">
        <v>517</v>
      </c>
      <c r="B637" s="59" t="s">
        <v>543</v>
      </c>
      <c r="C637" s="60" t="s">
        <v>514</v>
      </c>
      <c r="D637" s="67" t="s">
        <v>936</v>
      </c>
      <c r="E637" s="68" t="s">
        <v>178</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2">
      <c r="A638" s="73" t="s">
        <v>534</v>
      </c>
      <c r="B638" s="81" t="s">
        <v>544</v>
      </c>
      <c r="C638" s="60" t="s">
        <v>518</v>
      </c>
      <c r="D638" s="61" t="s">
        <v>898</v>
      </c>
      <c r="E638" s="68" t="s">
        <v>180</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2">
      <c r="A639" s="73" t="s">
        <v>535</v>
      </c>
      <c r="B639" s="81" t="s">
        <v>545</v>
      </c>
      <c r="C639" s="60" t="s">
        <v>519</v>
      </c>
      <c r="D639" s="61" t="s">
        <v>898</v>
      </c>
      <c r="E639" s="68" t="s">
        <v>180</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2">
      <c r="A640" s="73" t="s">
        <v>536</v>
      </c>
      <c r="B640" s="59" t="s">
        <v>546</v>
      </c>
      <c r="C640" s="60" t="s">
        <v>569</v>
      </c>
      <c r="D640" s="61" t="s">
        <v>898</v>
      </c>
      <c r="E640" s="68" t="s">
        <v>181</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2">
      <c r="A641" s="73" t="s">
        <v>537</v>
      </c>
      <c r="B641" s="81" t="s">
        <v>547</v>
      </c>
      <c r="C641" s="60" t="s">
        <v>520</v>
      </c>
      <c r="D641" s="61" t="s">
        <v>898</v>
      </c>
      <c r="E641" s="68" t="s">
        <v>181</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2">
      <c r="A642" s="73" t="s">
        <v>538</v>
      </c>
      <c r="B642" s="81" t="s">
        <v>548</v>
      </c>
      <c r="C642" s="60" t="s">
        <v>521</v>
      </c>
      <c r="D642" s="61" t="s">
        <v>898</v>
      </c>
      <c r="E642" s="68" t="s">
        <v>177</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2">
      <c r="A643" s="73" t="s">
        <v>539</v>
      </c>
      <c r="B643" s="59" t="s">
        <v>549</v>
      </c>
      <c r="C643" s="60" t="s">
        <v>522</v>
      </c>
      <c r="D643" s="61" t="s">
        <v>898</v>
      </c>
      <c r="E643" s="68" t="s">
        <v>181</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2">
      <c r="A644" s="73" t="s">
        <v>568</v>
      </c>
      <c r="B644" s="81" t="s">
        <v>570</v>
      </c>
      <c r="C644" s="60" t="s">
        <v>523</v>
      </c>
      <c r="D644" s="61" t="s">
        <v>898</v>
      </c>
      <c r="E644" s="68" t="s">
        <v>180</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25">
      <c r="A645" s="140" t="s">
        <v>568</v>
      </c>
      <c r="B645" s="141" t="s">
        <v>203</v>
      </c>
      <c r="C645" s="142" t="s">
        <v>204</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25">
      <c r="A646" s="116"/>
      <c r="B646" s="117" t="s">
        <v>1211</v>
      </c>
      <c r="C646" s="118" t="s">
        <v>1212</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2">
      <c r="A647" s="122" t="s">
        <v>1213</v>
      </c>
      <c r="B647" s="123"/>
      <c r="C647" s="124" t="s">
        <v>1214</v>
      </c>
      <c r="D647" s="125"/>
      <c r="E647" s="126"/>
      <c r="F647" s="127"/>
      <c r="G647" s="156"/>
      <c r="H647" s="128"/>
      <c r="I647" s="129" t="s">
        <v>1220</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2">
      <c r="A648" s="54"/>
      <c r="B648" s="51"/>
      <c r="C648" s="52"/>
      <c r="D648" s="51"/>
      <c r="E648" s="51"/>
      <c r="F648" s="51"/>
      <c r="G648" s="51"/>
      <c r="H648" s="147">
        <f>SUM(H3:H645)</f>
        <v>0</v>
      </c>
      <c r="I648" s="40"/>
    </row>
  </sheetData>
  <sheetProtection selectLockedCells="1"/>
  <phoneticPr fontId="62" type="noConversion"/>
  <conditionalFormatting sqref="D1:D426">
    <cfRule type="cellIs" dxfId="132" priority="2" stopIfTrue="1" operator="equal">
      <formula>"CW 3120-R2"</formula>
    </cfRule>
    <cfRule type="cellIs" dxfId="131" priority="3" stopIfTrue="1" operator="equal">
      <formula>"CW 3240-R7"</formula>
    </cfRule>
  </conditionalFormatting>
  <conditionalFormatting sqref="D1:D442">
    <cfRule type="cellIs" dxfId="130" priority="1" stopIfTrue="1" operator="equal">
      <formula>"CW 2130-R11"</formula>
    </cfRule>
  </conditionalFormatting>
  <conditionalFormatting sqref="D427:D456">
    <cfRule type="cellIs" dxfId="129" priority="21" stopIfTrue="1" operator="equal">
      <formula>"CW 3120-R2"</formula>
    </cfRule>
    <cfRule type="cellIs" dxfId="128" priority="22" stopIfTrue="1" operator="equal">
      <formula>"CW 3240-R7"</formula>
    </cfRule>
  </conditionalFormatting>
  <conditionalFormatting sqref="D444:D447">
    <cfRule type="cellIs" dxfId="127" priority="20" stopIfTrue="1" operator="equal">
      <formula>"CW 2130-R11"</formula>
    </cfRule>
  </conditionalFormatting>
  <conditionalFormatting sqref="D457:D499">
    <cfRule type="cellIs" dxfId="126" priority="18" stopIfTrue="1" operator="equal">
      <formula>"CW 3120-R2"</formula>
    </cfRule>
    <cfRule type="cellIs" dxfId="125" priority="19" stopIfTrue="1" operator="equal">
      <formula>"CW 3240-R7"</formula>
    </cfRule>
  </conditionalFormatting>
  <conditionalFormatting sqref="D501:D537">
    <cfRule type="cellIs" dxfId="124" priority="13" stopIfTrue="1" operator="equal">
      <formula>"CW 3120-R2"</formula>
    </cfRule>
    <cfRule type="cellIs" dxfId="123" priority="14" stopIfTrue="1" operator="equal">
      <formula>"CW 3240-R7"</formula>
    </cfRule>
  </conditionalFormatting>
  <conditionalFormatting sqref="D510:D521">
    <cfRule type="cellIs" dxfId="122" priority="12" stopIfTrue="1" operator="equal">
      <formula>"CW 2130-R11"</formula>
    </cfRule>
  </conditionalFormatting>
  <conditionalFormatting sqref="D538">
    <cfRule type="cellIs" dxfId="121" priority="7" stopIfTrue="1" operator="equal">
      <formula>"CW 3120-R2"</formula>
    </cfRule>
    <cfRule type="cellIs" dxfId="120" priority="8" stopIfTrue="1" operator="equal">
      <formula>"CW 3240-R7"</formula>
    </cfRule>
  </conditionalFormatting>
  <conditionalFormatting sqref="D539:D545">
    <cfRule type="cellIs" dxfId="119" priority="15" stopIfTrue="1" operator="equal">
      <formula>"CW 2130-R11"</formula>
    </cfRule>
  </conditionalFormatting>
  <conditionalFormatting sqref="D539:D554">
    <cfRule type="cellIs" dxfId="118" priority="16" stopIfTrue="1" operator="equal">
      <formula>"CW 3120-R2"</formula>
    </cfRule>
  </conditionalFormatting>
  <conditionalFormatting sqref="D539:D556">
    <cfRule type="cellIs" dxfId="117" priority="17" stopIfTrue="1" operator="equal">
      <formula>"CW 3240-R7"</formula>
    </cfRule>
  </conditionalFormatting>
  <conditionalFormatting sqref="D555:D588">
    <cfRule type="cellIs" dxfId="116" priority="4" stopIfTrue="1" operator="equal">
      <formula>"CW 2130-R11"</formula>
    </cfRule>
  </conditionalFormatting>
  <conditionalFormatting sqref="D557:D582">
    <cfRule type="cellIs" dxfId="115" priority="5" stopIfTrue="1" operator="equal">
      <formula>"CW 3120-R2"</formula>
    </cfRule>
    <cfRule type="cellIs" dxfId="114" priority="6" stopIfTrue="1" operator="equal">
      <formula>"CW 3240-R7"</formula>
    </cfRule>
  </conditionalFormatting>
  <conditionalFormatting sqref="D583:D65539">
    <cfRule type="cellIs" dxfId="113" priority="10" stopIfTrue="1" operator="equal">
      <formula>"CW 3120-R2"</formula>
    </cfRule>
    <cfRule type="cellIs" dxfId="112" priority="11" stopIfTrue="1" operator="equal">
      <formula>"CW 3240-R7"</formula>
    </cfRule>
  </conditionalFormatting>
  <conditionalFormatting sqref="D590:D65539">
    <cfRule type="cellIs" dxfId="111"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2578125" defaultRowHeight="15" x14ac:dyDescent="0.2"/>
  <cols>
    <col min="1" max="1" width="31.7109375" style="12" customWidth="1"/>
    <col min="2" max="2" width="16.28515625" style="12" customWidth="1"/>
    <col min="3" max="16384" width="11.42578125" style="2"/>
  </cols>
  <sheetData>
    <row r="1" spans="1:2" x14ac:dyDescent="0.2">
      <c r="A1" s="7" t="s">
        <v>606</v>
      </c>
      <c r="B1" s="7" t="s">
        <v>613</v>
      </c>
    </row>
    <row r="2" spans="1:2" x14ac:dyDescent="0.2">
      <c r="A2" s="7">
        <v>0</v>
      </c>
      <c r="B2" s="7" t="s">
        <v>614</v>
      </c>
    </row>
    <row r="3" spans="1:2" x14ac:dyDescent="0.2">
      <c r="A3" s="7" t="s">
        <v>615</v>
      </c>
      <c r="B3" s="7" t="s">
        <v>616</v>
      </c>
    </row>
    <row r="4" spans="1:2" x14ac:dyDescent="0.2">
      <c r="A4" s="8" t="s">
        <v>617</v>
      </c>
      <c r="B4" s="7" t="s">
        <v>618</v>
      </c>
    </row>
    <row r="5" spans="1:2" x14ac:dyDescent="0.2">
      <c r="A5" s="7" t="s">
        <v>619</v>
      </c>
      <c r="B5" s="7" t="s">
        <v>620</v>
      </c>
    </row>
    <row r="6" spans="1:2" x14ac:dyDescent="0.2">
      <c r="A6" s="7" t="s">
        <v>621</v>
      </c>
      <c r="B6" s="7" t="s">
        <v>622</v>
      </c>
    </row>
    <row r="7" spans="1:2" x14ac:dyDescent="0.2">
      <c r="A7" s="7" t="s">
        <v>623</v>
      </c>
      <c r="B7" s="7" t="s">
        <v>624</v>
      </c>
    </row>
    <row r="8" spans="1:2" x14ac:dyDescent="0.2">
      <c r="A8" s="7" t="s">
        <v>625</v>
      </c>
      <c r="B8" s="7" t="s">
        <v>626</v>
      </c>
    </row>
    <row r="9" spans="1:2" x14ac:dyDescent="0.2">
      <c r="A9" s="7" t="s">
        <v>627</v>
      </c>
      <c r="B9" s="7" t="s">
        <v>628</v>
      </c>
    </row>
    <row r="10" spans="1:2" x14ac:dyDescent="0.2">
      <c r="A10" s="9">
        <v>0</v>
      </c>
      <c r="B10" s="7" t="s">
        <v>629</v>
      </c>
    </row>
    <row r="11" spans="1:2" x14ac:dyDescent="0.2">
      <c r="A11" s="10">
        <v>0</v>
      </c>
      <c r="B11" s="7" t="s">
        <v>630</v>
      </c>
    </row>
    <row r="12" spans="1:2" x14ac:dyDescent="0.2">
      <c r="A12" s="11">
        <v>0</v>
      </c>
      <c r="B12" s="7" t="s">
        <v>631</v>
      </c>
    </row>
    <row r="13" spans="1:2" x14ac:dyDescent="0.2">
      <c r="A13" s="7" t="s">
        <v>632</v>
      </c>
      <c r="B13" s="7" t="s">
        <v>613</v>
      </c>
    </row>
    <row r="14" spans="1:2" ht="30" x14ac:dyDescent="0.2">
      <c r="A14" s="7" t="s">
        <v>633</v>
      </c>
      <c r="B14" s="7" t="s">
        <v>634</v>
      </c>
    </row>
    <row r="15" spans="1:2" x14ac:dyDescent="0.2">
      <c r="A15" s="7" t="s">
        <v>635</v>
      </c>
      <c r="B15" s="7" t="s">
        <v>636</v>
      </c>
    </row>
    <row r="16" spans="1:2" x14ac:dyDescent="0.2">
      <c r="A16" s="7" t="s">
        <v>637</v>
      </c>
      <c r="B16" s="7" t="s">
        <v>638</v>
      </c>
    </row>
    <row r="17" spans="1:2" x14ac:dyDescent="0.2">
      <c r="A17" s="7" t="s">
        <v>639</v>
      </c>
      <c r="B17" s="7" t="s">
        <v>640</v>
      </c>
    </row>
    <row r="18" spans="1:2" x14ac:dyDescent="0.2">
      <c r="A18" s="7" t="s">
        <v>641</v>
      </c>
      <c r="B18" s="7" t="s">
        <v>642</v>
      </c>
    </row>
    <row r="19" spans="1:2" x14ac:dyDescent="0.2">
      <c r="A19" s="7" t="s">
        <v>643</v>
      </c>
      <c r="B19" s="7" t="s">
        <v>644</v>
      </c>
    </row>
    <row r="20" spans="1:2" x14ac:dyDescent="0.2">
      <c r="A20" s="7" t="s">
        <v>645</v>
      </c>
      <c r="B20" s="7" t="s">
        <v>646</v>
      </c>
    </row>
    <row r="21" spans="1:2" x14ac:dyDescent="0.2">
      <c r="A21" s="7" t="s">
        <v>647</v>
      </c>
      <c r="B21" s="7" t="s">
        <v>648</v>
      </c>
    </row>
    <row r="22" spans="1:2" x14ac:dyDescent="0.2">
      <c r="A22" s="7" t="s">
        <v>649</v>
      </c>
      <c r="B22" s="7" t="s">
        <v>650</v>
      </c>
    </row>
    <row r="34" spans="4:4" x14ac:dyDescent="0.2">
      <c r="D34" s="2" t="s">
        <v>855</v>
      </c>
    </row>
  </sheetData>
  <phoneticPr fontId="1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81743-7D90-467A-BA82-BB5A6CC0FCDB}">
  <sheetPr>
    <tabColor theme="0"/>
    <pageSetUpPr autoPageBreaks="0"/>
  </sheetPr>
  <dimension ref="A1:O476"/>
  <sheetViews>
    <sheetView showZeros="0" tabSelected="1" showOutlineSymbols="0" view="pageBreakPreview" topLeftCell="B1" zoomScale="87" zoomScaleNormal="87" zoomScaleSheetLayoutView="87" workbookViewId="0">
      <selection activeCell="G9" sqref="G9"/>
    </sheetView>
  </sheetViews>
  <sheetFormatPr defaultColWidth="12.42578125" defaultRowHeight="15" x14ac:dyDescent="0.2"/>
  <cols>
    <col min="1" max="1" width="9.28515625" style="264" hidden="1" customWidth="1"/>
    <col min="2" max="2" width="10.42578125" style="165" customWidth="1"/>
    <col min="3" max="3" width="43.5703125" style="160" customWidth="1"/>
    <col min="4" max="4" width="15.140625" style="265" customWidth="1"/>
    <col min="5" max="5" width="8.140625" style="160" customWidth="1"/>
    <col min="6" max="6" width="14" style="160" customWidth="1"/>
    <col min="7" max="7" width="14" style="264" customWidth="1"/>
    <col min="8" max="8" width="19.85546875" style="264" customWidth="1"/>
    <col min="9" max="9" width="14.28515625" style="160" hidden="1" customWidth="1"/>
    <col min="10" max="10" width="30.85546875" style="160" hidden="1" customWidth="1"/>
    <col min="11" max="14" width="0" style="160" hidden="1" customWidth="1"/>
    <col min="15" max="16384" width="12.42578125" style="160"/>
  </cols>
  <sheetData>
    <row r="1" spans="1:14" ht="15.75" x14ac:dyDescent="0.2">
      <c r="A1" s="157"/>
      <c r="B1" s="158" t="s">
        <v>1602</v>
      </c>
      <c r="C1" s="159"/>
      <c r="D1" s="159"/>
      <c r="E1" s="159"/>
      <c r="F1" s="159"/>
      <c r="G1" s="157"/>
      <c r="H1" s="159"/>
    </row>
    <row r="2" spans="1:14" x14ac:dyDescent="0.2">
      <c r="A2" s="161"/>
      <c r="B2" s="162" t="s">
        <v>1603</v>
      </c>
      <c r="C2" s="163"/>
      <c r="D2" s="163"/>
      <c r="E2" s="163"/>
      <c r="F2" s="163"/>
      <c r="G2" s="161"/>
      <c r="H2" s="163"/>
    </row>
    <row r="3" spans="1:14" x14ac:dyDescent="0.2">
      <c r="A3" s="164"/>
      <c r="B3" s="165" t="s">
        <v>1604</v>
      </c>
      <c r="D3" s="160"/>
      <c r="G3" s="166"/>
      <c r="H3" s="167"/>
    </row>
    <row r="4" spans="1:14" ht="15.95" customHeight="1" x14ac:dyDescent="0.25">
      <c r="A4" s="168" t="s">
        <v>202</v>
      </c>
      <c r="B4" s="169" t="s">
        <v>173</v>
      </c>
      <c r="C4" s="170" t="s">
        <v>174</v>
      </c>
      <c r="D4" s="171" t="s">
        <v>1605</v>
      </c>
      <c r="E4" s="172" t="s">
        <v>175</v>
      </c>
      <c r="F4" s="172" t="s">
        <v>1606</v>
      </c>
      <c r="G4" s="173" t="s">
        <v>171</v>
      </c>
      <c r="H4" s="171" t="s">
        <v>176</v>
      </c>
      <c r="I4" s="35" t="s">
        <v>1239</v>
      </c>
      <c r="J4" s="23" t="s">
        <v>1240</v>
      </c>
      <c r="K4" s="36" t="s">
        <v>1241</v>
      </c>
      <c r="L4" s="37" t="s">
        <v>1242</v>
      </c>
      <c r="M4" s="36" t="s">
        <v>1243</v>
      </c>
      <c r="N4" s="37" t="s">
        <v>1244</v>
      </c>
    </row>
    <row r="5" spans="1:14" ht="15.75" thickBot="1" x14ac:dyDescent="0.25">
      <c r="A5" s="174"/>
      <c r="B5" s="175"/>
      <c r="C5" s="176"/>
      <c r="D5" s="177" t="s">
        <v>1607</v>
      </c>
      <c r="E5" s="178"/>
      <c r="F5" s="179" t="s">
        <v>1608</v>
      </c>
      <c r="G5" s="180"/>
      <c r="H5" s="181"/>
      <c r="I5" s="24" t="str">
        <f t="shared" ref="I5:I68" ca="1" si="0">IF(CELL("protect",$G5)=1, "LOCKED", "")</f>
        <v>LOCKED</v>
      </c>
      <c r="J5" s="15" t="str">
        <f>CLEAN(CONCATENATE(TRIM($A5),TRIM($C5),IF(LEFT($D5)&lt;&gt;"E",TRIM($D5),),TRIM($E5)))</f>
        <v>REF.</v>
      </c>
      <c r="K5" s="16" t="e">
        <f>MATCH(J5,'Pay Items'!$K$1:$K$647,0)</f>
        <v>#N/A</v>
      </c>
      <c r="L5" s="17" t="str">
        <f t="shared" ref="L5:L68" ca="1" si="1">CELL("format",$F5)</f>
        <v>G</v>
      </c>
      <c r="M5" s="17" t="str">
        <f t="shared" ref="M5:M68" ca="1" si="2">CELL("format",$G5)</f>
        <v>C2</v>
      </c>
      <c r="N5" s="17" t="str">
        <f t="shared" ref="N5:N68" ca="1" si="3">CELL("format",$H5)</f>
        <v>G</v>
      </c>
    </row>
    <row r="6" spans="1:14" ht="30" customHeight="1" thickTop="1" x14ac:dyDescent="0.2">
      <c r="A6" s="182"/>
      <c r="B6" s="410" t="s">
        <v>1609</v>
      </c>
      <c r="C6" s="411"/>
      <c r="D6" s="411"/>
      <c r="E6" s="411"/>
      <c r="F6" s="412"/>
      <c r="G6" s="266"/>
      <c r="H6" s="267"/>
      <c r="I6" s="24" t="str">
        <f t="shared" ca="1" si="0"/>
        <v>LOCKED</v>
      </c>
      <c r="J6" s="15" t="str">
        <f t="shared" ref="J6:J69" si="4">CLEAN(CONCATENATE(TRIM($A6),TRIM($C6),IF(LEFT($D6)&lt;&gt;"E",TRIM($D6),),TRIM($E6)))</f>
        <v/>
      </c>
      <c r="K6" s="16" t="e">
        <f>MATCH(J6,'Pay Items'!$K$1:$K$647,0)</f>
        <v>#N/A</v>
      </c>
      <c r="L6" s="17" t="str">
        <f t="shared" ca="1" si="1"/>
        <v>G</v>
      </c>
      <c r="M6" s="17" t="str">
        <f t="shared" ca="1" si="2"/>
        <v>C2</v>
      </c>
      <c r="N6" s="17" t="str">
        <f t="shared" ca="1" si="3"/>
        <v>G</v>
      </c>
    </row>
    <row r="7" spans="1:14" s="184" customFormat="1" ht="45" customHeight="1" x14ac:dyDescent="0.2">
      <c r="A7" s="183"/>
      <c r="B7" s="268" t="s">
        <v>592</v>
      </c>
      <c r="C7" s="413" t="s">
        <v>1610</v>
      </c>
      <c r="D7" s="414"/>
      <c r="E7" s="414"/>
      <c r="F7" s="415"/>
      <c r="G7" s="269"/>
      <c r="H7" s="269" t="s">
        <v>172</v>
      </c>
      <c r="I7" s="24" t="str">
        <f t="shared" ca="1" si="0"/>
        <v>LOCKED</v>
      </c>
      <c r="J7" s="15" t="str">
        <f t="shared" si="4"/>
        <v>PAVEMENT REHABILITATION: CORYDON AVENUE FROM SHAFTESBURY BOULEVARD TO KENASTON BOULEVARD</v>
      </c>
      <c r="K7" s="16" t="e">
        <f>MATCH(J7,'Pay Items'!$K$1:$K$647,0)</f>
        <v>#N/A</v>
      </c>
      <c r="L7" s="17" t="str">
        <f t="shared" ca="1" si="1"/>
        <v>G</v>
      </c>
      <c r="M7" s="17" t="str">
        <f t="shared" ca="1" si="2"/>
        <v>C2</v>
      </c>
      <c r="N7" s="17" t="str">
        <f t="shared" ca="1" si="3"/>
        <v>C2</v>
      </c>
    </row>
    <row r="8" spans="1:14" ht="30" customHeight="1" x14ac:dyDescent="0.2">
      <c r="A8" s="182"/>
      <c r="B8" s="270"/>
      <c r="C8" s="271" t="s">
        <v>195</v>
      </c>
      <c r="D8" s="272"/>
      <c r="E8" s="273" t="s">
        <v>172</v>
      </c>
      <c r="F8" s="273" t="s">
        <v>172</v>
      </c>
      <c r="G8" s="274" t="s">
        <v>172</v>
      </c>
      <c r="H8" s="274"/>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ht="30" customHeight="1" x14ac:dyDescent="0.2">
      <c r="A9" s="185" t="s">
        <v>246</v>
      </c>
      <c r="B9" s="275" t="s">
        <v>196</v>
      </c>
      <c r="C9" s="276" t="s">
        <v>92</v>
      </c>
      <c r="D9" s="277" t="s">
        <v>1273</v>
      </c>
      <c r="E9" s="278" t="s">
        <v>177</v>
      </c>
      <c r="F9" s="279">
        <v>2900</v>
      </c>
      <c r="G9" s="280"/>
      <c r="H9" s="281">
        <f t="shared" ref="H9" si="5">ROUND(G9*F9,2)</f>
        <v>0</v>
      </c>
      <c r="I9" s="24" t="str">
        <f t="shared" ca="1" si="0"/>
        <v/>
      </c>
      <c r="J9" s="15" t="str">
        <f t="shared" si="4"/>
        <v>A004Sub-Grade CompactionCW 3110-R22m²</v>
      </c>
      <c r="K9" s="16">
        <f>MATCH(J9,'Pay Items'!$K$1:$K$647,0)</f>
        <v>7</v>
      </c>
      <c r="L9" s="17" t="str">
        <f t="shared" ca="1" si="1"/>
        <v>F0</v>
      </c>
      <c r="M9" s="17" t="str">
        <f t="shared" ca="1" si="2"/>
        <v>C2</v>
      </c>
      <c r="N9" s="17" t="str">
        <f t="shared" ca="1" si="3"/>
        <v>C2</v>
      </c>
    </row>
    <row r="10" spans="1:14" ht="30" customHeight="1" x14ac:dyDescent="0.2">
      <c r="A10" s="186" t="s">
        <v>248</v>
      </c>
      <c r="B10" s="275" t="s">
        <v>183</v>
      </c>
      <c r="C10" s="276" t="s">
        <v>1057</v>
      </c>
      <c r="D10" s="277" t="s">
        <v>1273</v>
      </c>
      <c r="E10" s="278"/>
      <c r="F10" s="273" t="s">
        <v>172</v>
      </c>
      <c r="G10" s="274"/>
      <c r="H10" s="274"/>
      <c r="I10" s="24" t="str">
        <f t="shared" ca="1" si="0"/>
        <v>LOCKED</v>
      </c>
      <c r="J10" s="15" t="str">
        <f t="shared" si="4"/>
        <v>A007Supplying and Placing Sub-base MaterialCW 3110-R22</v>
      </c>
      <c r="K10" s="16">
        <f>MATCH(J10,'Pay Items'!$K$1:$K$647,0)</f>
        <v>10</v>
      </c>
      <c r="L10" s="17" t="str">
        <f t="shared" ca="1" si="1"/>
        <v>G</v>
      </c>
      <c r="M10" s="17" t="str">
        <f t="shared" ca="1" si="2"/>
        <v>C2</v>
      </c>
      <c r="N10" s="17" t="str">
        <f t="shared" ca="1" si="3"/>
        <v>C2</v>
      </c>
    </row>
    <row r="11" spans="1:14" ht="30" customHeight="1" x14ac:dyDescent="0.2">
      <c r="A11" s="186" t="s">
        <v>1059</v>
      </c>
      <c r="B11" s="282" t="s">
        <v>337</v>
      </c>
      <c r="C11" s="276" t="s">
        <v>1060</v>
      </c>
      <c r="D11" s="277" t="s">
        <v>172</v>
      </c>
      <c r="E11" s="278" t="s">
        <v>179</v>
      </c>
      <c r="F11" s="279">
        <v>1075</v>
      </c>
      <c r="G11" s="280"/>
      <c r="H11" s="281">
        <f t="shared" ref="H11" si="6">ROUND(G11*F11,2)</f>
        <v>0</v>
      </c>
      <c r="I11" s="24" t="str">
        <f t="shared" ca="1" si="0"/>
        <v/>
      </c>
      <c r="J11" s="15" t="str">
        <f t="shared" si="4"/>
        <v>A007A150 mm Granular A Limestonetonne</v>
      </c>
      <c r="K11" s="16">
        <f>MATCH(J11,'Pay Items'!$K$1:$K$647,0)</f>
        <v>11</v>
      </c>
      <c r="L11" s="17" t="str">
        <f t="shared" ca="1" si="1"/>
        <v>F0</v>
      </c>
      <c r="M11" s="17" t="str">
        <f t="shared" ca="1" si="2"/>
        <v>C2</v>
      </c>
      <c r="N11" s="17" t="str">
        <f t="shared" ca="1" si="3"/>
        <v>C2</v>
      </c>
    </row>
    <row r="12" spans="1:14" ht="45" customHeight="1" x14ac:dyDescent="0.2">
      <c r="A12" s="186" t="s">
        <v>249</v>
      </c>
      <c r="B12" s="275" t="s">
        <v>100</v>
      </c>
      <c r="C12" s="276" t="s">
        <v>306</v>
      </c>
      <c r="D12" s="277" t="s">
        <v>1272</v>
      </c>
      <c r="E12" s="278"/>
      <c r="F12" s="273" t="s">
        <v>172</v>
      </c>
      <c r="G12" s="274"/>
      <c r="H12" s="274"/>
      <c r="I12" s="24" t="str">
        <f t="shared" ca="1" si="0"/>
        <v>LOCKED</v>
      </c>
      <c r="J12" s="15" t="str">
        <f t="shared" si="4"/>
        <v>A010Supplying and Placing Base Course MaterialCW 3110-R22</v>
      </c>
      <c r="K12" s="16">
        <f>MATCH(J12,'Pay Items'!$K$1:$K$647,0)</f>
        <v>27</v>
      </c>
      <c r="L12" s="17" t="str">
        <f t="shared" ca="1" si="1"/>
        <v>G</v>
      </c>
      <c r="M12" s="17" t="str">
        <f t="shared" ca="1" si="2"/>
        <v>C2</v>
      </c>
      <c r="N12" s="17" t="str">
        <f t="shared" ca="1" si="3"/>
        <v>C2</v>
      </c>
    </row>
    <row r="13" spans="1:14" ht="45" customHeight="1" x14ac:dyDescent="0.2">
      <c r="A13" s="186" t="s">
        <v>1090</v>
      </c>
      <c r="B13" s="282" t="s">
        <v>337</v>
      </c>
      <c r="C13" s="276" t="s">
        <v>1091</v>
      </c>
      <c r="D13" s="277" t="s">
        <v>172</v>
      </c>
      <c r="E13" s="278" t="s">
        <v>178</v>
      </c>
      <c r="F13" s="279">
        <v>310</v>
      </c>
      <c r="G13" s="280"/>
      <c r="H13" s="281">
        <f t="shared" ref="H13:H17" si="7">ROUND(G13*F13,2)</f>
        <v>0</v>
      </c>
      <c r="I13" s="24" t="str">
        <f t="shared" ca="1" si="0"/>
        <v/>
      </c>
      <c r="J13" s="15" t="str">
        <f t="shared" si="4"/>
        <v>A010A1Base Course Material - Granular A Limestonem³</v>
      </c>
      <c r="K13" s="16">
        <f>MATCH(J13,'Pay Items'!$K$1:$K$647,0)</f>
        <v>28</v>
      </c>
      <c r="L13" s="17" t="str">
        <f t="shared" ca="1" si="1"/>
        <v>F0</v>
      </c>
      <c r="M13" s="17" t="str">
        <f t="shared" ca="1" si="2"/>
        <v>C2</v>
      </c>
      <c r="N13" s="17" t="str">
        <f t="shared" ca="1" si="3"/>
        <v>C2</v>
      </c>
    </row>
    <row r="14" spans="1:14" ht="45" customHeight="1" x14ac:dyDescent="0.2">
      <c r="A14" s="186" t="s">
        <v>1100</v>
      </c>
      <c r="B14" s="282" t="s">
        <v>338</v>
      </c>
      <c r="C14" s="276" t="s">
        <v>1101</v>
      </c>
      <c r="D14" s="277" t="s">
        <v>172</v>
      </c>
      <c r="E14" s="278" t="s">
        <v>178</v>
      </c>
      <c r="F14" s="279">
        <v>500</v>
      </c>
      <c r="G14" s="280"/>
      <c r="H14" s="281">
        <f t="shared" si="7"/>
        <v>0</v>
      </c>
      <c r="I14" s="24" t="str">
        <f t="shared" ca="1" si="0"/>
        <v/>
      </c>
      <c r="J14" s="15" t="str">
        <f t="shared" si="4"/>
        <v>A010C2Base Course Material - Granular C Recycled Concretem³</v>
      </c>
      <c r="K14" s="16">
        <f>MATCH(J14,'Pay Items'!$K$1:$K$647,0)</f>
        <v>34</v>
      </c>
      <c r="L14" s="17" t="str">
        <f t="shared" ca="1" si="1"/>
        <v>F0</v>
      </c>
      <c r="M14" s="17" t="str">
        <f t="shared" ca="1" si="2"/>
        <v>C2</v>
      </c>
      <c r="N14" s="17" t="str">
        <f t="shared" ca="1" si="3"/>
        <v>C2</v>
      </c>
    </row>
    <row r="15" spans="1:14" ht="30" customHeight="1" x14ac:dyDescent="0.2">
      <c r="A15" s="187" t="s">
        <v>251</v>
      </c>
      <c r="B15" s="275" t="s">
        <v>101</v>
      </c>
      <c r="C15" s="276" t="s">
        <v>107</v>
      </c>
      <c r="D15" s="277" t="s">
        <v>1272</v>
      </c>
      <c r="E15" s="278" t="s">
        <v>177</v>
      </c>
      <c r="F15" s="279">
        <v>10000</v>
      </c>
      <c r="G15" s="280"/>
      <c r="H15" s="281">
        <f t="shared" si="7"/>
        <v>0</v>
      </c>
      <c r="I15" s="24" t="str">
        <f t="shared" ca="1" si="0"/>
        <v/>
      </c>
      <c r="J15" s="15" t="str">
        <f t="shared" si="4"/>
        <v>A012Grading of BoulevardsCW 3110-R22m²</v>
      </c>
      <c r="K15" s="16">
        <f>MATCH(J15,'Pay Items'!$K$1:$K$647,0)</f>
        <v>37</v>
      </c>
      <c r="L15" s="17" t="str">
        <f t="shared" ca="1" si="1"/>
        <v>F0</v>
      </c>
      <c r="M15" s="17" t="str">
        <f t="shared" ca="1" si="2"/>
        <v>C2</v>
      </c>
      <c r="N15" s="17" t="str">
        <f t="shared" ca="1" si="3"/>
        <v>C2</v>
      </c>
    </row>
    <row r="16" spans="1:14" ht="30" customHeight="1" x14ac:dyDescent="0.2">
      <c r="A16" s="186" t="s">
        <v>258</v>
      </c>
      <c r="B16" s="275" t="s">
        <v>116</v>
      </c>
      <c r="C16" s="276" t="s">
        <v>1103</v>
      </c>
      <c r="D16" s="277" t="s">
        <v>1104</v>
      </c>
      <c r="E16" s="278"/>
      <c r="F16" s="273" t="s">
        <v>172</v>
      </c>
      <c r="G16" s="274"/>
      <c r="H16" s="274"/>
      <c r="I16" s="24" t="str">
        <f t="shared" ca="1" si="0"/>
        <v>LOCKED</v>
      </c>
      <c r="J16" s="15" t="str">
        <f t="shared" si="4"/>
        <v>A022Geotextile FabricCW 3130-R5</v>
      </c>
      <c r="K16" s="16">
        <f>MATCH(J16,'Pay Items'!$K$1:$K$647,0)</f>
        <v>46</v>
      </c>
      <c r="L16" s="17" t="str">
        <f t="shared" ca="1" si="1"/>
        <v>G</v>
      </c>
      <c r="M16" s="17" t="str">
        <f t="shared" ca="1" si="2"/>
        <v>C2</v>
      </c>
      <c r="N16" s="17" t="str">
        <f t="shared" ca="1" si="3"/>
        <v>C2</v>
      </c>
    </row>
    <row r="17" spans="1:14" ht="30" customHeight="1" x14ac:dyDescent="0.2">
      <c r="A17" s="186" t="s">
        <v>1107</v>
      </c>
      <c r="B17" s="282" t="s">
        <v>337</v>
      </c>
      <c r="C17" s="276" t="s">
        <v>1108</v>
      </c>
      <c r="D17" s="277" t="s">
        <v>172</v>
      </c>
      <c r="E17" s="278" t="s">
        <v>177</v>
      </c>
      <c r="F17" s="279">
        <v>3400</v>
      </c>
      <c r="G17" s="280"/>
      <c r="H17" s="281">
        <f t="shared" si="7"/>
        <v>0</v>
      </c>
      <c r="I17" s="24" t="str">
        <f t="shared" ca="1" si="0"/>
        <v/>
      </c>
      <c r="J17" s="15" t="str">
        <f t="shared" si="4"/>
        <v>A022A2Separation/Filtration Fabricm²</v>
      </c>
      <c r="K17" s="16">
        <f>MATCH(J17,'Pay Items'!$K$1:$K$647,0)</f>
        <v>48</v>
      </c>
      <c r="L17" s="17" t="str">
        <f t="shared" ca="1" si="1"/>
        <v>F0</v>
      </c>
      <c r="M17" s="17" t="str">
        <f t="shared" ca="1" si="2"/>
        <v>C2</v>
      </c>
      <c r="N17" s="17" t="str">
        <f t="shared" ca="1" si="3"/>
        <v>C2</v>
      </c>
    </row>
    <row r="18" spans="1:14" s="189" customFormat="1" ht="30.6" customHeight="1" x14ac:dyDescent="0.2">
      <c r="A18" s="188" t="s">
        <v>1111</v>
      </c>
      <c r="B18" s="283" t="s">
        <v>1590</v>
      </c>
      <c r="C18" s="276" t="s">
        <v>712</v>
      </c>
      <c r="D18" s="284" t="s">
        <v>1112</v>
      </c>
      <c r="E18" s="285"/>
      <c r="F18" s="273" t="s">
        <v>172</v>
      </c>
      <c r="G18" s="274"/>
      <c r="H18" s="274"/>
      <c r="I18" s="24" t="str">
        <f t="shared" ca="1" si="0"/>
        <v>LOCKED</v>
      </c>
      <c r="J18" s="15" t="str">
        <f t="shared" si="4"/>
        <v>A022A4Supply and Install GeogridCW 3135-R2</v>
      </c>
      <c r="K18" s="16">
        <f>MATCH(J18,'Pay Items'!$K$1:$K$647,0)</f>
        <v>50</v>
      </c>
      <c r="L18" s="17" t="str">
        <f t="shared" ca="1" si="1"/>
        <v>G</v>
      </c>
      <c r="M18" s="17" t="str">
        <f t="shared" ca="1" si="2"/>
        <v>C2</v>
      </c>
      <c r="N18" s="17" t="str">
        <f t="shared" ca="1" si="3"/>
        <v>C2</v>
      </c>
    </row>
    <row r="19" spans="1:14" s="189" customFormat="1" ht="30.6" customHeight="1" x14ac:dyDescent="0.2">
      <c r="A19" s="188" t="s">
        <v>1113</v>
      </c>
      <c r="B19" s="286" t="s">
        <v>337</v>
      </c>
      <c r="C19" s="276" t="s">
        <v>1114</v>
      </c>
      <c r="D19" s="284" t="s">
        <v>172</v>
      </c>
      <c r="E19" s="285" t="s">
        <v>177</v>
      </c>
      <c r="F19" s="279">
        <v>2900</v>
      </c>
      <c r="G19" s="280"/>
      <c r="H19" s="287">
        <f>ROUND(G19*F19,2)</f>
        <v>0</v>
      </c>
      <c r="I19" s="24" t="str">
        <f t="shared" ca="1" si="0"/>
        <v/>
      </c>
      <c r="J19" s="15" t="str">
        <f t="shared" si="4"/>
        <v>A022A5Class A Geogridm²</v>
      </c>
      <c r="K19" s="16">
        <f>MATCH(J19,'Pay Items'!$K$1:$K$647,0)</f>
        <v>51</v>
      </c>
      <c r="L19" s="17" t="str">
        <f t="shared" ca="1" si="1"/>
        <v>F0</v>
      </c>
      <c r="M19" s="17" t="str">
        <f t="shared" ca="1" si="2"/>
        <v>C2</v>
      </c>
      <c r="N19" s="17" t="str">
        <f t="shared" ca="1" si="3"/>
        <v>C2</v>
      </c>
    </row>
    <row r="20" spans="1:14" ht="30" customHeight="1" x14ac:dyDescent="0.2">
      <c r="A20" s="186" t="s">
        <v>481</v>
      </c>
      <c r="B20" s="275" t="s">
        <v>102</v>
      </c>
      <c r="C20" s="276" t="s">
        <v>477</v>
      </c>
      <c r="D20" s="277" t="s">
        <v>574</v>
      </c>
      <c r="E20" s="278" t="s">
        <v>178</v>
      </c>
      <c r="F20" s="279">
        <v>550</v>
      </c>
      <c r="G20" s="280"/>
      <c r="H20" s="281">
        <f>ROUND(G20*F20,2)</f>
        <v>0</v>
      </c>
      <c r="I20" s="24" t="str">
        <f t="shared" ca="1" si="0"/>
        <v/>
      </c>
      <c r="J20" s="15" t="str">
        <f t="shared" si="4"/>
        <v>A028Common Excavation- Suitable site materialCW 3170-R3m³</v>
      </c>
      <c r="K20" s="16">
        <f>MATCH(J20,'Pay Items'!$K$1:$K$647,0)</f>
        <v>60</v>
      </c>
      <c r="L20" s="17" t="str">
        <f t="shared" ca="1" si="1"/>
        <v>F0</v>
      </c>
      <c r="M20" s="17" t="str">
        <f t="shared" ca="1" si="2"/>
        <v>C2</v>
      </c>
      <c r="N20" s="17" t="str">
        <f t="shared" ca="1" si="3"/>
        <v>C2</v>
      </c>
    </row>
    <row r="21" spans="1:14" ht="45" customHeight="1" x14ac:dyDescent="0.2">
      <c r="A21" s="187" t="s">
        <v>482</v>
      </c>
      <c r="B21" s="275" t="s">
        <v>1591</v>
      </c>
      <c r="C21" s="276" t="s">
        <v>478</v>
      </c>
      <c r="D21" s="277" t="s">
        <v>574</v>
      </c>
      <c r="E21" s="278" t="s">
        <v>178</v>
      </c>
      <c r="F21" s="279">
        <v>200</v>
      </c>
      <c r="G21" s="280"/>
      <c r="H21" s="281">
        <f>ROUND(G21*F21,2)</f>
        <v>0</v>
      </c>
      <c r="I21" s="24" t="str">
        <f t="shared" ca="1" si="0"/>
        <v/>
      </c>
      <c r="J21" s="15" t="str">
        <f t="shared" si="4"/>
        <v>A029Common Excavation- Unsuitable site materialCW 3170-R3m³</v>
      </c>
      <c r="K21" s="16">
        <f>MATCH(J21,'Pay Items'!$K$1:$K$647,0)</f>
        <v>61</v>
      </c>
      <c r="L21" s="17" t="str">
        <f t="shared" ca="1" si="1"/>
        <v>F0</v>
      </c>
      <c r="M21" s="17" t="str">
        <f t="shared" ca="1" si="2"/>
        <v>C2</v>
      </c>
      <c r="N21" s="17" t="str">
        <f t="shared" ca="1" si="3"/>
        <v>C2</v>
      </c>
    </row>
    <row r="22" spans="1:14" ht="30" customHeight="1" x14ac:dyDescent="0.2">
      <c r="A22" s="187" t="s">
        <v>483</v>
      </c>
      <c r="B22" s="275" t="s">
        <v>104</v>
      </c>
      <c r="C22" s="276" t="s">
        <v>479</v>
      </c>
      <c r="D22" s="277" t="s">
        <v>574</v>
      </c>
      <c r="E22" s="278"/>
      <c r="F22" s="273" t="s">
        <v>172</v>
      </c>
      <c r="G22" s="274"/>
      <c r="H22" s="274"/>
      <c r="I22" s="24" t="str">
        <f t="shared" ca="1" si="0"/>
        <v>LOCKED</v>
      </c>
      <c r="J22" s="15" t="str">
        <f t="shared" si="4"/>
        <v>A030Fill MaterialCW 3170-R3</v>
      </c>
      <c r="K22" s="16">
        <f>MATCH(J22,'Pay Items'!$K$1:$K$647,0)</f>
        <v>62</v>
      </c>
      <c r="L22" s="17" t="str">
        <f t="shared" ca="1" si="1"/>
        <v>G</v>
      </c>
      <c r="M22" s="17" t="str">
        <f t="shared" ca="1" si="2"/>
        <v>C2</v>
      </c>
      <c r="N22" s="17" t="str">
        <f t="shared" ca="1" si="3"/>
        <v>C2</v>
      </c>
    </row>
    <row r="23" spans="1:14" ht="30" customHeight="1" x14ac:dyDescent="0.2">
      <c r="A23" s="186" t="s">
        <v>484</v>
      </c>
      <c r="B23" s="282" t="s">
        <v>337</v>
      </c>
      <c r="C23" s="276" t="s">
        <v>491</v>
      </c>
      <c r="D23" s="288"/>
      <c r="E23" s="278" t="s">
        <v>178</v>
      </c>
      <c r="F23" s="289">
        <v>550</v>
      </c>
      <c r="G23" s="280"/>
      <c r="H23" s="281">
        <f>ROUND(G23*F23,2)</f>
        <v>0</v>
      </c>
      <c r="I23" s="24" t="str">
        <f t="shared" ca="1" si="0"/>
        <v/>
      </c>
      <c r="J23" s="15" t="str">
        <f t="shared" si="4"/>
        <v>A031Placing Suitable Site Materialm³</v>
      </c>
      <c r="K23" s="16">
        <f>MATCH(J23,'Pay Items'!$K$1:$K$647,0)</f>
        <v>63</v>
      </c>
      <c r="L23" s="17" t="str">
        <f t="shared" ca="1" si="1"/>
        <v>F0</v>
      </c>
      <c r="M23" s="17" t="str">
        <f t="shared" ca="1" si="2"/>
        <v>C2</v>
      </c>
      <c r="N23" s="17" t="str">
        <f t="shared" ca="1" si="3"/>
        <v>C2</v>
      </c>
    </row>
    <row r="24" spans="1:14" ht="30" customHeight="1" x14ac:dyDescent="0.2">
      <c r="A24" s="187" t="s">
        <v>486</v>
      </c>
      <c r="B24" s="282" t="s">
        <v>338</v>
      </c>
      <c r="C24" s="276" t="s">
        <v>552</v>
      </c>
      <c r="D24" s="288"/>
      <c r="E24" s="278" t="s">
        <v>178</v>
      </c>
      <c r="F24" s="289">
        <v>160</v>
      </c>
      <c r="G24" s="280"/>
      <c r="H24" s="281">
        <f>ROUND(G24*F24,2)</f>
        <v>0</v>
      </c>
      <c r="I24" s="24" t="str">
        <f t="shared" ca="1" si="0"/>
        <v/>
      </c>
      <c r="J24" s="15" t="str">
        <f t="shared" si="4"/>
        <v>A033Supplying and Placing Imported Materialm³</v>
      </c>
      <c r="K24" s="16">
        <f>MATCH(J24,'Pay Items'!$K$1:$K$647,0)</f>
        <v>65</v>
      </c>
      <c r="L24" s="17" t="str">
        <f t="shared" ca="1" si="1"/>
        <v>F0</v>
      </c>
      <c r="M24" s="17" t="str">
        <f t="shared" ca="1" si="2"/>
        <v>C2</v>
      </c>
      <c r="N24" s="17" t="str">
        <f t="shared" ca="1" si="3"/>
        <v>C2</v>
      </c>
    </row>
    <row r="25" spans="1:14" ht="30" customHeight="1" x14ac:dyDescent="0.2">
      <c r="A25" s="182"/>
      <c r="B25" s="270"/>
      <c r="C25" s="290" t="s">
        <v>1563</v>
      </c>
      <c r="D25" s="272"/>
      <c r="E25" s="291"/>
      <c r="F25" s="273" t="s">
        <v>172</v>
      </c>
      <c r="G25" s="274"/>
      <c r="H25" s="274"/>
      <c r="I25" s="24" t="str">
        <f t="shared" ca="1" si="0"/>
        <v>LOCKED</v>
      </c>
      <c r="J25" s="15" t="str">
        <f t="shared" si="4"/>
        <v>ROADWORK - REMOVALS/RENEWALS</v>
      </c>
      <c r="K25" s="16">
        <f>MATCH(J25,'Pay Items'!$K$1:$K$647,0)</f>
        <v>68</v>
      </c>
      <c r="L25" s="17" t="str">
        <f t="shared" ca="1" si="1"/>
        <v>G</v>
      </c>
      <c r="M25" s="17" t="str">
        <f t="shared" ca="1" si="2"/>
        <v>C2</v>
      </c>
      <c r="N25" s="17" t="str">
        <f t="shared" ca="1" si="3"/>
        <v>C2</v>
      </c>
    </row>
    <row r="26" spans="1:14" ht="30" customHeight="1" x14ac:dyDescent="0.2">
      <c r="A26" s="190" t="s">
        <v>358</v>
      </c>
      <c r="B26" s="275" t="s">
        <v>1592</v>
      </c>
      <c r="C26" s="276" t="s">
        <v>303</v>
      </c>
      <c r="D26" s="277" t="s">
        <v>1272</v>
      </c>
      <c r="E26" s="278"/>
      <c r="F26" s="273" t="s">
        <v>172</v>
      </c>
      <c r="G26" s="274"/>
      <c r="H26" s="274"/>
      <c r="I26" s="24" t="str">
        <f t="shared" ca="1" si="0"/>
        <v>LOCKED</v>
      </c>
      <c r="J26" s="15" t="str">
        <f t="shared" si="4"/>
        <v>B001Pavement RemovalCW 3110-R22</v>
      </c>
      <c r="K26" s="16">
        <f>MATCH(J26,'Pay Items'!$K$1:$K$647,0)</f>
        <v>69</v>
      </c>
      <c r="L26" s="17" t="str">
        <f t="shared" ca="1" si="1"/>
        <v>G</v>
      </c>
      <c r="M26" s="17" t="str">
        <f t="shared" ca="1" si="2"/>
        <v>C2</v>
      </c>
      <c r="N26" s="17" t="str">
        <f t="shared" ca="1" si="3"/>
        <v>C2</v>
      </c>
    </row>
    <row r="27" spans="1:14" ht="30" customHeight="1" x14ac:dyDescent="0.2">
      <c r="A27" s="190" t="s">
        <v>428</v>
      </c>
      <c r="B27" s="282" t="s">
        <v>337</v>
      </c>
      <c r="C27" s="276" t="s">
        <v>304</v>
      </c>
      <c r="D27" s="277" t="s">
        <v>172</v>
      </c>
      <c r="E27" s="278" t="s">
        <v>177</v>
      </c>
      <c r="F27" s="279">
        <v>3350</v>
      </c>
      <c r="G27" s="280"/>
      <c r="H27" s="281">
        <f>ROUND(G27*F27,2)</f>
        <v>0</v>
      </c>
      <c r="I27" s="24" t="str">
        <f t="shared" ca="1" si="0"/>
        <v/>
      </c>
      <c r="J27" s="15" t="str">
        <f t="shared" si="4"/>
        <v>B002Concrete Pavementm²</v>
      </c>
      <c r="K27" s="16">
        <f>MATCH(J27,'Pay Items'!$K$1:$K$647,0)</f>
        <v>70</v>
      </c>
      <c r="L27" s="17" t="str">
        <f t="shared" ca="1" si="1"/>
        <v>F0</v>
      </c>
      <c r="M27" s="17" t="str">
        <f t="shared" ca="1" si="2"/>
        <v>C2</v>
      </c>
      <c r="N27" s="17" t="str">
        <f t="shared" ca="1" si="3"/>
        <v>C2</v>
      </c>
    </row>
    <row r="28" spans="1:14" ht="30" customHeight="1" x14ac:dyDescent="0.2">
      <c r="A28" s="190" t="s">
        <v>261</v>
      </c>
      <c r="B28" s="282" t="s">
        <v>338</v>
      </c>
      <c r="C28" s="276" t="s">
        <v>305</v>
      </c>
      <c r="D28" s="277" t="s">
        <v>172</v>
      </c>
      <c r="E28" s="278" t="s">
        <v>177</v>
      </c>
      <c r="F28" s="279">
        <v>4750</v>
      </c>
      <c r="G28" s="280"/>
      <c r="H28" s="281">
        <f>ROUND(G28*F28,2)</f>
        <v>0</v>
      </c>
      <c r="I28" s="24" t="str">
        <f t="shared" ca="1" si="0"/>
        <v/>
      </c>
      <c r="J28" s="15" t="str">
        <f t="shared" si="4"/>
        <v>B003Asphalt Pavementm²</v>
      </c>
      <c r="K28" s="16">
        <f>MATCH(J28,'Pay Items'!$K$1:$K$647,0)</f>
        <v>71</v>
      </c>
      <c r="L28" s="17" t="str">
        <f t="shared" ca="1" si="1"/>
        <v>F0</v>
      </c>
      <c r="M28" s="17" t="str">
        <f t="shared" ca="1" si="2"/>
        <v>C2</v>
      </c>
      <c r="N28" s="17" t="str">
        <f t="shared" ca="1" si="3"/>
        <v>C2</v>
      </c>
    </row>
    <row r="29" spans="1:14" ht="30" customHeight="1" x14ac:dyDescent="0.2">
      <c r="A29" s="190" t="s">
        <v>262</v>
      </c>
      <c r="B29" s="275" t="s">
        <v>105</v>
      </c>
      <c r="C29" s="276" t="s">
        <v>447</v>
      </c>
      <c r="D29" s="277" t="s">
        <v>1611</v>
      </c>
      <c r="E29" s="278"/>
      <c r="F29" s="273" t="s">
        <v>172</v>
      </c>
      <c r="G29" s="274"/>
      <c r="H29" s="274"/>
      <c r="I29" s="24" t="str">
        <f t="shared" ca="1" si="0"/>
        <v>LOCKED</v>
      </c>
      <c r="J29" s="15" t="str">
        <f t="shared" si="4"/>
        <v>B004Slab ReplacementCW 3230-R8, E13</v>
      </c>
      <c r="K29" s="16" t="e">
        <f>MATCH(J29,'Pay Items'!$K$1:$K$647,0)</f>
        <v>#N/A</v>
      </c>
      <c r="L29" s="17" t="str">
        <f t="shared" ca="1" si="1"/>
        <v>G</v>
      </c>
      <c r="M29" s="17" t="str">
        <f t="shared" ca="1" si="2"/>
        <v>C2</v>
      </c>
      <c r="N29" s="17" t="str">
        <f t="shared" ca="1" si="3"/>
        <v>C2</v>
      </c>
    </row>
    <row r="30" spans="1:14" ht="45" customHeight="1" x14ac:dyDescent="0.2">
      <c r="A30" s="190" t="s">
        <v>267</v>
      </c>
      <c r="B30" s="282" t="s">
        <v>337</v>
      </c>
      <c r="C30" s="276" t="s">
        <v>1612</v>
      </c>
      <c r="D30" s="277" t="s">
        <v>172</v>
      </c>
      <c r="E30" s="278" t="s">
        <v>177</v>
      </c>
      <c r="F30" s="279">
        <v>900</v>
      </c>
      <c r="G30" s="280"/>
      <c r="H30" s="281">
        <f>ROUND(G30*F30,2)</f>
        <v>0</v>
      </c>
      <c r="I30" s="24" t="str">
        <f t="shared" ca="1" si="0"/>
        <v/>
      </c>
      <c r="J30" s="15" t="str">
        <f t="shared" si="4"/>
        <v>B011200 mm Type 1 Concrete Pavement (Reinforced)m²</v>
      </c>
      <c r="K30" s="16" t="e">
        <f>MATCH(J30,'Pay Items'!$K$1:$K$647,0)</f>
        <v>#N/A</v>
      </c>
      <c r="L30" s="17" t="str">
        <f t="shared" ca="1" si="1"/>
        <v>F0</v>
      </c>
      <c r="M30" s="17" t="str">
        <f t="shared" ca="1" si="2"/>
        <v>C2</v>
      </c>
      <c r="N30" s="17" t="str">
        <f t="shared" ca="1" si="3"/>
        <v>C2</v>
      </c>
    </row>
    <row r="31" spans="1:14" ht="30" customHeight="1" x14ac:dyDescent="0.2">
      <c r="A31" s="190" t="s">
        <v>271</v>
      </c>
      <c r="B31" s="275" t="s">
        <v>106</v>
      </c>
      <c r="C31" s="276" t="s">
        <v>448</v>
      </c>
      <c r="D31" s="277" t="s">
        <v>1613</v>
      </c>
      <c r="E31" s="278"/>
      <c r="F31" s="273" t="s">
        <v>172</v>
      </c>
      <c r="G31" s="274"/>
      <c r="H31" s="274"/>
      <c r="I31" s="24" t="str">
        <f t="shared" ca="1" si="0"/>
        <v>LOCKED</v>
      </c>
      <c r="J31" s="15" t="str">
        <f t="shared" si="4"/>
        <v>B017Partial Slab PatchesCW 3230-R8</v>
      </c>
      <c r="K31" s="16">
        <f>MATCH(J31,'Pay Items'!$K$1:$K$647,0)</f>
        <v>81</v>
      </c>
      <c r="L31" s="17" t="str">
        <f t="shared" ca="1" si="1"/>
        <v>G</v>
      </c>
      <c r="M31" s="17" t="str">
        <f t="shared" ca="1" si="2"/>
        <v>C2</v>
      </c>
      <c r="N31" s="17" t="str">
        <f t="shared" ca="1" si="3"/>
        <v>C2</v>
      </c>
    </row>
    <row r="32" spans="1:14" ht="45" customHeight="1" x14ac:dyDescent="0.2">
      <c r="A32" s="190" t="s">
        <v>280</v>
      </c>
      <c r="B32" s="282" t="s">
        <v>337</v>
      </c>
      <c r="C32" s="276" t="s">
        <v>1614</v>
      </c>
      <c r="D32" s="277" t="s">
        <v>172</v>
      </c>
      <c r="E32" s="278" t="s">
        <v>177</v>
      </c>
      <c r="F32" s="279">
        <v>15</v>
      </c>
      <c r="G32" s="280"/>
      <c r="H32" s="281">
        <f t="shared" ref="H32:H34" si="8">ROUND(G32*F32,2)</f>
        <v>0</v>
      </c>
      <c r="I32" s="24" t="str">
        <f t="shared" ca="1" si="0"/>
        <v/>
      </c>
      <c r="J32" s="15" t="str">
        <f t="shared" si="4"/>
        <v>B026200 mm Type 1 Concrete Pavement (Type A)m²</v>
      </c>
      <c r="K32" s="16" t="e">
        <f>MATCH(J32,'Pay Items'!$K$1:$K$647,0)</f>
        <v>#N/A</v>
      </c>
      <c r="L32" s="17" t="str">
        <f t="shared" ca="1" si="1"/>
        <v>F0</v>
      </c>
      <c r="M32" s="17" t="str">
        <f t="shared" ca="1" si="2"/>
        <v>C2</v>
      </c>
      <c r="N32" s="17" t="str">
        <f t="shared" ca="1" si="3"/>
        <v>C2</v>
      </c>
    </row>
    <row r="33" spans="1:14" ht="45" customHeight="1" x14ac:dyDescent="0.2">
      <c r="A33" s="190" t="s">
        <v>281</v>
      </c>
      <c r="B33" s="282" t="s">
        <v>338</v>
      </c>
      <c r="C33" s="276" t="s">
        <v>1615</v>
      </c>
      <c r="D33" s="277" t="s">
        <v>172</v>
      </c>
      <c r="E33" s="278" t="s">
        <v>177</v>
      </c>
      <c r="F33" s="279">
        <v>350</v>
      </c>
      <c r="G33" s="280"/>
      <c r="H33" s="281">
        <f t="shared" si="8"/>
        <v>0</v>
      </c>
      <c r="I33" s="24" t="str">
        <f t="shared" ca="1" si="0"/>
        <v/>
      </c>
      <c r="J33" s="15" t="str">
        <f t="shared" si="4"/>
        <v>B027200 mm Type 1 Concrete Pavement (Type B)m²</v>
      </c>
      <c r="K33" s="16" t="e">
        <f>MATCH(J33,'Pay Items'!$K$1:$K$647,0)</f>
        <v>#N/A</v>
      </c>
      <c r="L33" s="17" t="str">
        <f t="shared" ca="1" si="1"/>
        <v>F0</v>
      </c>
      <c r="M33" s="17" t="str">
        <f t="shared" ca="1" si="2"/>
        <v>C2</v>
      </c>
      <c r="N33" s="17" t="str">
        <f t="shared" ca="1" si="3"/>
        <v>C2</v>
      </c>
    </row>
    <row r="34" spans="1:14" ht="45" customHeight="1" x14ac:dyDescent="0.2">
      <c r="A34" s="190" t="s">
        <v>283</v>
      </c>
      <c r="B34" s="282" t="s">
        <v>339</v>
      </c>
      <c r="C34" s="276" t="s">
        <v>1616</v>
      </c>
      <c r="D34" s="277" t="s">
        <v>172</v>
      </c>
      <c r="E34" s="278" t="s">
        <v>177</v>
      </c>
      <c r="F34" s="279">
        <v>500</v>
      </c>
      <c r="G34" s="280"/>
      <c r="H34" s="281">
        <f t="shared" si="8"/>
        <v>0</v>
      </c>
      <c r="I34" s="24" t="str">
        <f t="shared" ca="1" si="0"/>
        <v/>
      </c>
      <c r="J34" s="15" t="str">
        <f t="shared" si="4"/>
        <v>B029200 mm Type 1 Concrete Pavement (Type D)m²</v>
      </c>
      <c r="K34" s="16" t="e">
        <f>MATCH(J34,'Pay Items'!$K$1:$K$647,0)</f>
        <v>#N/A</v>
      </c>
      <c r="L34" s="17" t="str">
        <f t="shared" ca="1" si="1"/>
        <v>F0</v>
      </c>
      <c r="M34" s="17" t="str">
        <f t="shared" ca="1" si="2"/>
        <v>C2</v>
      </c>
      <c r="N34" s="17" t="str">
        <f t="shared" ca="1" si="3"/>
        <v>C2</v>
      </c>
    </row>
    <row r="35" spans="1:14" ht="45" customHeight="1" x14ac:dyDescent="0.2">
      <c r="A35" s="190" t="s">
        <v>721</v>
      </c>
      <c r="B35" s="275" t="s">
        <v>108</v>
      </c>
      <c r="C35" s="276" t="s">
        <v>449</v>
      </c>
      <c r="D35" s="277" t="s">
        <v>1611</v>
      </c>
      <c r="E35" s="278"/>
      <c r="F35" s="273" t="s">
        <v>172</v>
      </c>
      <c r="G35" s="274"/>
      <c r="H35" s="274"/>
      <c r="I35" s="24" t="str">
        <f t="shared" ca="1" si="0"/>
        <v>LOCKED</v>
      </c>
      <c r="J35" s="15" t="str">
        <f t="shared" si="4"/>
        <v>B034-24Slab Replacement - Early Opening (24 hour)CW 3230-R8, E13</v>
      </c>
      <c r="K35" s="16" t="e">
        <f>MATCH(J35,'Pay Items'!$K$1:$K$647,0)</f>
        <v>#N/A</v>
      </c>
      <c r="L35" s="17" t="str">
        <f t="shared" ca="1" si="1"/>
        <v>G</v>
      </c>
      <c r="M35" s="17" t="str">
        <f t="shared" ca="1" si="2"/>
        <v>C2</v>
      </c>
      <c r="N35" s="17" t="str">
        <f t="shared" ca="1" si="3"/>
        <v>C2</v>
      </c>
    </row>
    <row r="36" spans="1:14" ht="45" customHeight="1" x14ac:dyDescent="0.2">
      <c r="A36" s="190" t="s">
        <v>726</v>
      </c>
      <c r="B36" s="282" t="s">
        <v>337</v>
      </c>
      <c r="C36" s="276" t="s">
        <v>1517</v>
      </c>
      <c r="D36" s="277" t="s">
        <v>172</v>
      </c>
      <c r="E36" s="278" t="s">
        <v>177</v>
      </c>
      <c r="F36" s="279">
        <v>100</v>
      </c>
      <c r="G36" s="280"/>
      <c r="H36" s="281">
        <f>ROUND(G36*F36,2)</f>
        <v>0</v>
      </c>
      <c r="I36" s="24" t="str">
        <f t="shared" ca="1" si="0"/>
        <v/>
      </c>
      <c r="J36" s="15" t="str">
        <f t="shared" si="4"/>
        <v>B041-24200 mm Type 3 Concrete Pavement (Reinforced)m²</v>
      </c>
      <c r="K36" s="16">
        <f>MATCH(J36,'Pay Items'!$K$1:$K$647,0)</f>
        <v>103</v>
      </c>
      <c r="L36" s="17" t="str">
        <f t="shared" ca="1" si="1"/>
        <v>F0</v>
      </c>
      <c r="M36" s="17" t="str">
        <f t="shared" ca="1" si="2"/>
        <v>C2</v>
      </c>
      <c r="N36" s="17" t="str">
        <f t="shared" ca="1" si="3"/>
        <v>C2</v>
      </c>
    </row>
    <row r="37" spans="1:14" ht="45" customHeight="1" x14ac:dyDescent="0.2">
      <c r="A37" s="190" t="s">
        <v>730</v>
      </c>
      <c r="B37" s="275" t="s">
        <v>110</v>
      </c>
      <c r="C37" s="276" t="s">
        <v>450</v>
      </c>
      <c r="D37" s="277" t="s">
        <v>902</v>
      </c>
      <c r="E37" s="278"/>
      <c r="F37" s="273" t="s">
        <v>172</v>
      </c>
      <c r="G37" s="274"/>
      <c r="H37" s="274"/>
      <c r="I37" s="24" t="str">
        <f t="shared" ca="1" si="0"/>
        <v>LOCKED</v>
      </c>
      <c r="J37" s="15" t="str">
        <f t="shared" si="4"/>
        <v>B047-24Partial Slab Patches - Early Opening (24 hour)CW 3230-R8</v>
      </c>
      <c r="K37" s="16">
        <f>MATCH(J37,'Pay Items'!$K$1:$K$647,0)</f>
        <v>107</v>
      </c>
      <c r="L37" s="17" t="str">
        <f t="shared" ca="1" si="1"/>
        <v>G</v>
      </c>
      <c r="M37" s="17" t="str">
        <f t="shared" ca="1" si="2"/>
        <v>C2</v>
      </c>
      <c r="N37" s="17" t="str">
        <f t="shared" ca="1" si="3"/>
        <v>C2</v>
      </c>
    </row>
    <row r="38" spans="1:14" ht="45" customHeight="1" x14ac:dyDescent="0.2">
      <c r="A38" s="190" t="s">
        <v>739</v>
      </c>
      <c r="B38" s="282" t="s">
        <v>337</v>
      </c>
      <c r="C38" s="276" t="s">
        <v>1529</v>
      </c>
      <c r="D38" s="277" t="s">
        <v>172</v>
      </c>
      <c r="E38" s="278" t="s">
        <v>177</v>
      </c>
      <c r="F38" s="279">
        <v>5</v>
      </c>
      <c r="G38" s="280"/>
      <c r="H38" s="281">
        <f t="shared" ref="H38:H40" si="9">ROUND(G38*F38,2)</f>
        <v>0</v>
      </c>
      <c r="I38" s="24" t="str">
        <f t="shared" ca="1" si="0"/>
        <v/>
      </c>
      <c r="J38" s="15" t="str">
        <f t="shared" si="4"/>
        <v>B056-24200 mm Type 3 Concrete Pavement (Type A)m²</v>
      </c>
      <c r="K38" s="16">
        <f>MATCH(J38,'Pay Items'!$K$1:$K$647,0)</f>
        <v>116</v>
      </c>
      <c r="L38" s="17" t="str">
        <f t="shared" ca="1" si="1"/>
        <v>F0</v>
      </c>
      <c r="M38" s="17" t="str">
        <f t="shared" ca="1" si="2"/>
        <v>C2</v>
      </c>
      <c r="N38" s="17" t="str">
        <f t="shared" ca="1" si="3"/>
        <v>C2</v>
      </c>
    </row>
    <row r="39" spans="1:14" ht="45" customHeight="1" x14ac:dyDescent="0.2">
      <c r="A39" s="190" t="s">
        <v>740</v>
      </c>
      <c r="B39" s="282" t="s">
        <v>338</v>
      </c>
      <c r="C39" s="276" t="s">
        <v>1530</v>
      </c>
      <c r="D39" s="277" t="s">
        <v>172</v>
      </c>
      <c r="E39" s="278" t="s">
        <v>177</v>
      </c>
      <c r="F39" s="279">
        <v>50</v>
      </c>
      <c r="G39" s="280"/>
      <c r="H39" s="281">
        <f t="shared" si="9"/>
        <v>0</v>
      </c>
      <c r="I39" s="24" t="str">
        <f t="shared" ca="1" si="0"/>
        <v/>
      </c>
      <c r="J39" s="15" t="str">
        <f t="shared" si="4"/>
        <v>B057-24200 mm Type 3 Concrete Pavement (Type B)m²</v>
      </c>
      <c r="K39" s="16">
        <f>MATCH(J39,'Pay Items'!$K$1:$K$647,0)</f>
        <v>117</v>
      </c>
      <c r="L39" s="17" t="str">
        <f t="shared" ca="1" si="1"/>
        <v>F0</v>
      </c>
      <c r="M39" s="17" t="str">
        <f t="shared" ca="1" si="2"/>
        <v>C2</v>
      </c>
      <c r="N39" s="17" t="str">
        <f t="shared" ca="1" si="3"/>
        <v>C2</v>
      </c>
    </row>
    <row r="40" spans="1:14" ht="45" customHeight="1" x14ac:dyDescent="0.2">
      <c r="A40" s="190" t="s">
        <v>742</v>
      </c>
      <c r="B40" s="282" t="s">
        <v>339</v>
      </c>
      <c r="C40" s="276" t="s">
        <v>1532</v>
      </c>
      <c r="D40" s="277" t="s">
        <v>172</v>
      </c>
      <c r="E40" s="278" t="s">
        <v>177</v>
      </c>
      <c r="F40" s="279">
        <v>40</v>
      </c>
      <c r="G40" s="280"/>
      <c r="H40" s="281">
        <f t="shared" si="9"/>
        <v>0</v>
      </c>
      <c r="I40" s="24" t="str">
        <f t="shared" ca="1" si="0"/>
        <v/>
      </c>
      <c r="J40" s="15" t="str">
        <f t="shared" si="4"/>
        <v>B059-24200 mm Type 3 Concrete Pavement (Type D)m²</v>
      </c>
      <c r="K40" s="16">
        <f>MATCH(J40,'Pay Items'!$K$1:$K$647,0)</f>
        <v>119</v>
      </c>
      <c r="L40" s="17" t="str">
        <f t="shared" ca="1" si="1"/>
        <v>F0</v>
      </c>
      <c r="M40" s="17" t="str">
        <f t="shared" ca="1" si="2"/>
        <v>C2</v>
      </c>
      <c r="N40" s="17" t="str">
        <f t="shared" ca="1" si="3"/>
        <v>C2</v>
      </c>
    </row>
    <row r="41" spans="1:14" ht="45" customHeight="1" x14ac:dyDescent="0.2">
      <c r="A41" s="190" t="s">
        <v>747</v>
      </c>
      <c r="B41" s="275" t="s">
        <v>111</v>
      </c>
      <c r="C41" s="276" t="s">
        <v>560</v>
      </c>
      <c r="D41" s="277" t="s">
        <v>1611</v>
      </c>
      <c r="E41" s="278"/>
      <c r="F41" s="273" t="s">
        <v>172</v>
      </c>
      <c r="G41" s="274"/>
      <c r="H41" s="274"/>
      <c r="I41" s="24" t="str">
        <f t="shared" ca="1" si="0"/>
        <v>LOCKED</v>
      </c>
      <c r="J41" s="15" t="str">
        <f t="shared" si="4"/>
        <v>B064-72Slab Replacement - Early Opening (72 hour)CW 3230-R8, E13</v>
      </c>
      <c r="K41" s="16" t="e">
        <f>MATCH(J41,'Pay Items'!$K$1:$K$647,0)</f>
        <v>#N/A</v>
      </c>
      <c r="L41" s="17" t="str">
        <f t="shared" ca="1" si="1"/>
        <v>G</v>
      </c>
      <c r="M41" s="17" t="str">
        <f t="shared" ca="1" si="2"/>
        <v>C2</v>
      </c>
      <c r="N41" s="17" t="str">
        <f t="shared" ca="1" si="3"/>
        <v>C2</v>
      </c>
    </row>
    <row r="42" spans="1:14" ht="45" customHeight="1" x14ac:dyDescent="0.2">
      <c r="A42" s="190" t="s">
        <v>752</v>
      </c>
      <c r="B42" s="282" t="s">
        <v>337</v>
      </c>
      <c r="C42" s="276" t="s">
        <v>1541</v>
      </c>
      <c r="D42" s="277" t="s">
        <v>172</v>
      </c>
      <c r="E42" s="278" t="s">
        <v>177</v>
      </c>
      <c r="F42" s="279">
        <v>185</v>
      </c>
      <c r="G42" s="280"/>
      <c r="H42" s="281">
        <f>ROUND(G42*F42,2)</f>
        <v>0</v>
      </c>
      <c r="I42" s="24" t="str">
        <f t="shared" ca="1" si="0"/>
        <v/>
      </c>
      <c r="J42" s="15" t="str">
        <f t="shared" si="4"/>
        <v>B071-72200 mm Type 4 Concrete Pavement (Reinforced)m²</v>
      </c>
      <c r="K42" s="16">
        <f>MATCH(J42,'Pay Items'!$K$1:$K$647,0)</f>
        <v>129</v>
      </c>
      <c r="L42" s="17" t="str">
        <f t="shared" ca="1" si="1"/>
        <v>F0</v>
      </c>
      <c r="M42" s="17" t="str">
        <f t="shared" ca="1" si="2"/>
        <v>C2</v>
      </c>
      <c r="N42" s="17" t="str">
        <f t="shared" ca="1" si="3"/>
        <v>C2</v>
      </c>
    </row>
    <row r="43" spans="1:14" ht="45" customHeight="1" x14ac:dyDescent="0.2">
      <c r="A43" s="190" t="s">
        <v>756</v>
      </c>
      <c r="B43" s="292" t="s">
        <v>112</v>
      </c>
      <c r="C43" s="276" t="s">
        <v>451</v>
      </c>
      <c r="D43" s="277" t="s">
        <v>1613</v>
      </c>
      <c r="E43" s="278"/>
      <c r="F43" s="273" t="s">
        <v>172</v>
      </c>
      <c r="G43" s="274"/>
      <c r="H43" s="274"/>
      <c r="I43" s="24" t="str">
        <f t="shared" ca="1" si="0"/>
        <v>LOCKED</v>
      </c>
      <c r="J43" s="15" t="str">
        <f t="shared" si="4"/>
        <v>B077-72Partial Slab Patches - Early Opening (72 hour)CW 3230-R8</v>
      </c>
      <c r="K43" s="16">
        <f>MATCH(J43,'Pay Items'!$K$1:$K$647,0)</f>
        <v>133</v>
      </c>
      <c r="L43" s="17" t="str">
        <f t="shared" ca="1" si="1"/>
        <v>G</v>
      </c>
      <c r="M43" s="17" t="str">
        <f t="shared" ca="1" si="2"/>
        <v>C2</v>
      </c>
      <c r="N43" s="17" t="str">
        <f t="shared" ca="1" si="3"/>
        <v>C2</v>
      </c>
    </row>
    <row r="44" spans="1:14" ht="45" customHeight="1" x14ac:dyDescent="0.2">
      <c r="A44" s="190" t="s">
        <v>765</v>
      </c>
      <c r="B44" s="282" t="s">
        <v>337</v>
      </c>
      <c r="C44" s="276" t="s">
        <v>1553</v>
      </c>
      <c r="D44" s="277" t="s">
        <v>172</v>
      </c>
      <c r="E44" s="278" t="s">
        <v>177</v>
      </c>
      <c r="F44" s="279">
        <v>5</v>
      </c>
      <c r="G44" s="280"/>
      <c r="H44" s="281">
        <f t="shared" ref="H44:H46" si="10">ROUND(G44*F44,2)</f>
        <v>0</v>
      </c>
      <c r="I44" s="24" t="str">
        <f t="shared" ca="1" si="0"/>
        <v/>
      </c>
      <c r="J44" s="15" t="str">
        <f t="shared" si="4"/>
        <v>B086-72200 mm Type 4 Concrete Pavement (Type A)m²</v>
      </c>
      <c r="K44" s="16">
        <f>MATCH(J44,'Pay Items'!$K$1:$K$647,0)</f>
        <v>142</v>
      </c>
      <c r="L44" s="17" t="str">
        <f t="shared" ca="1" si="1"/>
        <v>F0</v>
      </c>
      <c r="M44" s="17" t="str">
        <f t="shared" ca="1" si="2"/>
        <v>C2</v>
      </c>
      <c r="N44" s="17" t="str">
        <f t="shared" ca="1" si="3"/>
        <v>C2</v>
      </c>
    </row>
    <row r="45" spans="1:14" ht="45" customHeight="1" x14ac:dyDescent="0.2">
      <c r="A45" s="190" t="s">
        <v>766</v>
      </c>
      <c r="B45" s="282" t="s">
        <v>338</v>
      </c>
      <c r="C45" s="276" t="s">
        <v>1554</v>
      </c>
      <c r="D45" s="277" t="s">
        <v>172</v>
      </c>
      <c r="E45" s="278" t="s">
        <v>177</v>
      </c>
      <c r="F45" s="279">
        <v>55</v>
      </c>
      <c r="G45" s="280"/>
      <c r="H45" s="281">
        <f t="shared" si="10"/>
        <v>0</v>
      </c>
      <c r="I45" s="24" t="str">
        <f t="shared" ca="1" si="0"/>
        <v/>
      </c>
      <c r="J45" s="15" t="str">
        <f t="shared" si="4"/>
        <v>B087-72200 mm Type 4 Concrete Pavement (Type B)m²</v>
      </c>
      <c r="K45" s="16">
        <f>MATCH(J45,'Pay Items'!$K$1:$K$647,0)</f>
        <v>143</v>
      </c>
      <c r="L45" s="17" t="str">
        <f t="shared" ca="1" si="1"/>
        <v>F0</v>
      </c>
      <c r="M45" s="17" t="str">
        <f t="shared" ca="1" si="2"/>
        <v>C2</v>
      </c>
      <c r="N45" s="17" t="str">
        <f t="shared" ca="1" si="3"/>
        <v>C2</v>
      </c>
    </row>
    <row r="46" spans="1:14" ht="45" customHeight="1" x14ac:dyDescent="0.2">
      <c r="A46" s="190" t="s">
        <v>768</v>
      </c>
      <c r="B46" s="282" t="s">
        <v>339</v>
      </c>
      <c r="C46" s="276" t="s">
        <v>1556</v>
      </c>
      <c r="D46" s="277" t="s">
        <v>172</v>
      </c>
      <c r="E46" s="278" t="s">
        <v>177</v>
      </c>
      <c r="F46" s="279">
        <v>100</v>
      </c>
      <c r="G46" s="280"/>
      <c r="H46" s="281">
        <f t="shared" si="10"/>
        <v>0</v>
      </c>
      <c r="I46" s="24" t="str">
        <f t="shared" ca="1" si="0"/>
        <v/>
      </c>
      <c r="J46" s="15" t="str">
        <f t="shared" si="4"/>
        <v>B089-72200 mm Type 4 Concrete Pavement (Type D)m²</v>
      </c>
      <c r="K46" s="16">
        <f>MATCH(J46,'Pay Items'!$K$1:$K$647,0)</f>
        <v>145</v>
      </c>
      <c r="L46" s="17" t="str">
        <f t="shared" ca="1" si="1"/>
        <v>F0</v>
      </c>
      <c r="M46" s="17" t="str">
        <f t="shared" ca="1" si="2"/>
        <v>C2</v>
      </c>
      <c r="N46" s="17" t="str">
        <f t="shared" ca="1" si="3"/>
        <v>C2</v>
      </c>
    </row>
    <row r="47" spans="1:14" ht="30" customHeight="1" x14ac:dyDescent="0.2">
      <c r="A47" s="190" t="s">
        <v>288</v>
      </c>
      <c r="B47" s="275" t="s">
        <v>113</v>
      </c>
      <c r="C47" s="276" t="s">
        <v>160</v>
      </c>
      <c r="D47" s="277" t="s">
        <v>902</v>
      </c>
      <c r="E47" s="278"/>
      <c r="F47" s="273" t="s">
        <v>172</v>
      </c>
      <c r="G47" s="274"/>
      <c r="H47" s="274"/>
      <c r="I47" s="24" t="str">
        <f t="shared" ca="1" si="0"/>
        <v>LOCKED</v>
      </c>
      <c r="J47" s="15" t="str">
        <f t="shared" si="4"/>
        <v>B094Drilled DowelsCW 3230-R8</v>
      </c>
      <c r="K47" s="16">
        <f>MATCH(J47,'Pay Items'!$K$1:$K$647,0)</f>
        <v>152</v>
      </c>
      <c r="L47" s="17" t="str">
        <f t="shared" ca="1" si="1"/>
        <v>G</v>
      </c>
      <c r="M47" s="17" t="str">
        <f t="shared" ca="1" si="2"/>
        <v>C2</v>
      </c>
      <c r="N47" s="17" t="str">
        <f t="shared" ca="1" si="3"/>
        <v>C2</v>
      </c>
    </row>
    <row r="48" spans="1:14" ht="30" customHeight="1" x14ac:dyDescent="0.2">
      <c r="A48" s="190" t="s">
        <v>289</v>
      </c>
      <c r="B48" s="282" t="s">
        <v>337</v>
      </c>
      <c r="C48" s="276" t="s">
        <v>188</v>
      </c>
      <c r="D48" s="277" t="s">
        <v>172</v>
      </c>
      <c r="E48" s="278" t="s">
        <v>180</v>
      </c>
      <c r="F48" s="279">
        <v>1400</v>
      </c>
      <c r="G48" s="280"/>
      <c r="H48" s="281">
        <f>ROUND(G48*F48,2)</f>
        <v>0</v>
      </c>
      <c r="I48" s="24" t="str">
        <f t="shared" ca="1" si="0"/>
        <v/>
      </c>
      <c r="J48" s="15" t="str">
        <f t="shared" si="4"/>
        <v>B09519.1 mm Diametereach</v>
      </c>
      <c r="K48" s="16">
        <f>MATCH(J48,'Pay Items'!$K$1:$K$647,0)</f>
        <v>153</v>
      </c>
      <c r="L48" s="17" t="str">
        <f t="shared" ca="1" si="1"/>
        <v>F0</v>
      </c>
      <c r="M48" s="17" t="str">
        <f t="shared" ca="1" si="2"/>
        <v>C2</v>
      </c>
      <c r="N48" s="17" t="str">
        <f t="shared" ca="1" si="3"/>
        <v>C2</v>
      </c>
    </row>
    <row r="49" spans="1:14" ht="30" customHeight="1" x14ac:dyDescent="0.2">
      <c r="A49" s="190" t="s">
        <v>291</v>
      </c>
      <c r="B49" s="275" t="s">
        <v>295</v>
      </c>
      <c r="C49" s="276" t="s">
        <v>161</v>
      </c>
      <c r="D49" s="277" t="s">
        <v>902</v>
      </c>
      <c r="E49" s="278"/>
      <c r="F49" s="273" t="s">
        <v>172</v>
      </c>
      <c r="G49" s="274"/>
      <c r="H49" s="274"/>
      <c r="I49" s="24" t="str">
        <f t="shared" ca="1" si="0"/>
        <v>LOCKED</v>
      </c>
      <c r="J49" s="15" t="str">
        <f t="shared" si="4"/>
        <v>B097Drilled Tie BarsCW 3230-R8</v>
      </c>
      <c r="K49" s="16">
        <f>MATCH(J49,'Pay Items'!$K$1:$K$647,0)</f>
        <v>155</v>
      </c>
      <c r="L49" s="17" t="str">
        <f t="shared" ca="1" si="1"/>
        <v>G</v>
      </c>
      <c r="M49" s="17" t="str">
        <f t="shared" ca="1" si="2"/>
        <v>C2</v>
      </c>
      <c r="N49" s="17" t="str">
        <f t="shared" ca="1" si="3"/>
        <v>C2</v>
      </c>
    </row>
    <row r="50" spans="1:14" ht="30" customHeight="1" x14ac:dyDescent="0.2">
      <c r="A50" s="190" t="s">
        <v>292</v>
      </c>
      <c r="B50" s="282" t="s">
        <v>337</v>
      </c>
      <c r="C50" s="276" t="s">
        <v>186</v>
      </c>
      <c r="D50" s="277" t="s">
        <v>172</v>
      </c>
      <c r="E50" s="278" t="s">
        <v>180</v>
      </c>
      <c r="F50" s="279">
        <v>3300</v>
      </c>
      <c r="G50" s="280"/>
      <c r="H50" s="281">
        <f>ROUND(G50*F50,2)</f>
        <v>0</v>
      </c>
      <c r="I50" s="24" t="str">
        <f t="shared" ca="1" si="0"/>
        <v/>
      </c>
      <c r="J50" s="15" t="str">
        <f t="shared" si="4"/>
        <v>B09820 M Deformed Tie Bareach</v>
      </c>
      <c r="K50" s="16">
        <f>MATCH(J50,'Pay Items'!$K$1:$K$647,0)</f>
        <v>157</v>
      </c>
      <c r="L50" s="17" t="str">
        <f t="shared" ca="1" si="1"/>
        <v>F0</v>
      </c>
      <c r="M50" s="17" t="str">
        <f t="shared" ca="1" si="2"/>
        <v>C2</v>
      </c>
      <c r="N50" s="17" t="str">
        <f t="shared" ca="1" si="3"/>
        <v>C2</v>
      </c>
    </row>
    <row r="51" spans="1:14" ht="30" customHeight="1" x14ac:dyDescent="0.2">
      <c r="A51" s="190" t="s">
        <v>773</v>
      </c>
      <c r="B51" s="275" t="s">
        <v>296</v>
      </c>
      <c r="C51" s="276" t="s">
        <v>316</v>
      </c>
      <c r="D51" s="277" t="s">
        <v>6</v>
      </c>
      <c r="E51" s="278"/>
      <c r="F51" s="273" t="s">
        <v>172</v>
      </c>
      <c r="G51" s="274"/>
      <c r="H51" s="274"/>
      <c r="I51" s="24" t="str">
        <f t="shared" ca="1" si="0"/>
        <v>LOCKED</v>
      </c>
      <c r="J51" s="15" t="str">
        <f t="shared" si="4"/>
        <v>B100rMiscellaneous Concrete Slab RemovalCW 3235-R9</v>
      </c>
      <c r="K51" s="16">
        <f>MATCH(J51,'Pay Items'!$K$1:$K$647,0)</f>
        <v>159</v>
      </c>
      <c r="L51" s="17" t="str">
        <f t="shared" ca="1" si="1"/>
        <v>G</v>
      </c>
      <c r="M51" s="17" t="str">
        <f t="shared" ca="1" si="2"/>
        <v>C2</v>
      </c>
      <c r="N51" s="17" t="str">
        <f t="shared" ca="1" si="3"/>
        <v>C2</v>
      </c>
    </row>
    <row r="52" spans="1:14" ht="30" customHeight="1" x14ac:dyDescent="0.2">
      <c r="A52" s="190" t="s">
        <v>775</v>
      </c>
      <c r="B52" s="282" t="s">
        <v>337</v>
      </c>
      <c r="C52" s="276" t="s">
        <v>382</v>
      </c>
      <c r="D52" s="277" t="s">
        <v>172</v>
      </c>
      <c r="E52" s="278" t="s">
        <v>177</v>
      </c>
      <c r="F52" s="279">
        <v>10</v>
      </c>
      <c r="G52" s="280"/>
      <c r="H52" s="281">
        <f t="shared" ref="H52:H55" si="11">ROUND(G52*F52,2)</f>
        <v>0</v>
      </c>
      <c r="I52" s="24" t="str">
        <f t="shared" ca="1" si="0"/>
        <v/>
      </c>
      <c r="J52" s="15" t="str">
        <f t="shared" si="4"/>
        <v>B102rMonolithic Median Slabm²</v>
      </c>
      <c r="K52" s="16">
        <f>MATCH(J52,'Pay Items'!$K$1:$K$647,0)</f>
        <v>161</v>
      </c>
      <c r="L52" s="17" t="str">
        <f t="shared" ca="1" si="1"/>
        <v>F0</v>
      </c>
      <c r="M52" s="17" t="str">
        <f t="shared" ca="1" si="2"/>
        <v>C2</v>
      </c>
      <c r="N52" s="17" t="str">
        <f t="shared" ca="1" si="3"/>
        <v>C2</v>
      </c>
    </row>
    <row r="53" spans="1:14" ht="30" customHeight="1" x14ac:dyDescent="0.2">
      <c r="A53" s="190" t="s">
        <v>777</v>
      </c>
      <c r="B53" s="282" t="s">
        <v>338</v>
      </c>
      <c r="C53" s="276" t="s">
        <v>10</v>
      </c>
      <c r="D53" s="277" t="s">
        <v>172</v>
      </c>
      <c r="E53" s="278" t="s">
        <v>177</v>
      </c>
      <c r="F53" s="279">
        <v>1300</v>
      </c>
      <c r="G53" s="280"/>
      <c r="H53" s="281">
        <f t="shared" si="11"/>
        <v>0</v>
      </c>
      <c r="I53" s="24" t="str">
        <f t="shared" ca="1" si="0"/>
        <v/>
      </c>
      <c r="J53" s="15" t="str">
        <f t="shared" si="4"/>
        <v>B104r100 mm Sidewalkm²</v>
      </c>
      <c r="K53" s="16">
        <f>MATCH(J53,'Pay Items'!$K$1:$K$647,0)</f>
        <v>163</v>
      </c>
      <c r="L53" s="17" t="str">
        <f t="shared" ca="1" si="1"/>
        <v>F0</v>
      </c>
      <c r="M53" s="17" t="str">
        <f t="shared" ca="1" si="2"/>
        <v>C2</v>
      </c>
      <c r="N53" s="17" t="str">
        <f t="shared" ca="1" si="3"/>
        <v>C2</v>
      </c>
    </row>
    <row r="54" spans="1:14" ht="30" customHeight="1" x14ac:dyDescent="0.2">
      <c r="A54" s="190" t="s">
        <v>778</v>
      </c>
      <c r="B54" s="282" t="s">
        <v>339</v>
      </c>
      <c r="C54" s="276" t="s">
        <v>319</v>
      </c>
      <c r="D54" s="277" t="s">
        <v>172</v>
      </c>
      <c r="E54" s="278" t="s">
        <v>177</v>
      </c>
      <c r="F54" s="279">
        <v>30</v>
      </c>
      <c r="G54" s="280"/>
      <c r="H54" s="281">
        <f t="shared" si="11"/>
        <v>0</v>
      </c>
      <c r="I54" s="24" t="str">
        <f t="shared" ca="1" si="0"/>
        <v/>
      </c>
      <c r="J54" s="15" t="str">
        <f t="shared" si="4"/>
        <v>B105rBullnosem²</v>
      </c>
      <c r="K54" s="16">
        <f>MATCH(J54,'Pay Items'!$K$1:$K$647,0)</f>
        <v>165</v>
      </c>
      <c r="L54" s="17" t="str">
        <f t="shared" ca="1" si="1"/>
        <v>F0</v>
      </c>
      <c r="M54" s="17" t="str">
        <f t="shared" ca="1" si="2"/>
        <v>C2</v>
      </c>
      <c r="N54" s="17" t="str">
        <f t="shared" ca="1" si="3"/>
        <v>C2</v>
      </c>
    </row>
    <row r="55" spans="1:14" ht="30" customHeight="1" x14ac:dyDescent="0.2">
      <c r="A55" s="190" t="s">
        <v>779</v>
      </c>
      <c r="B55" s="282" t="s">
        <v>340</v>
      </c>
      <c r="C55" s="276" t="s">
        <v>320</v>
      </c>
      <c r="D55" s="277" t="s">
        <v>172</v>
      </c>
      <c r="E55" s="278" t="s">
        <v>177</v>
      </c>
      <c r="F55" s="279">
        <v>220</v>
      </c>
      <c r="G55" s="280"/>
      <c r="H55" s="281">
        <f t="shared" si="11"/>
        <v>0</v>
      </c>
      <c r="I55" s="24" t="str">
        <f t="shared" ca="1" si="0"/>
        <v/>
      </c>
      <c r="J55" s="15" t="str">
        <f t="shared" si="4"/>
        <v>B106rMonolithic Curb and Sidewalkm²</v>
      </c>
      <c r="K55" s="16">
        <f>MATCH(J55,'Pay Items'!$K$1:$K$647,0)</f>
        <v>166</v>
      </c>
      <c r="L55" s="17" t="str">
        <f t="shared" ca="1" si="1"/>
        <v>F0</v>
      </c>
      <c r="M55" s="17" t="str">
        <f t="shared" ca="1" si="2"/>
        <v>C2</v>
      </c>
      <c r="N55" s="17" t="str">
        <f t="shared" ca="1" si="3"/>
        <v>C2</v>
      </c>
    </row>
    <row r="56" spans="1:14" ht="30" customHeight="1" x14ac:dyDescent="0.2">
      <c r="A56" s="190" t="s">
        <v>780</v>
      </c>
      <c r="B56" s="275" t="s">
        <v>720</v>
      </c>
      <c r="C56" s="276" t="s">
        <v>321</v>
      </c>
      <c r="D56" s="277" t="s">
        <v>1308</v>
      </c>
      <c r="E56" s="278"/>
      <c r="F56" s="273" t="s">
        <v>172</v>
      </c>
      <c r="G56" s="274"/>
      <c r="H56" s="274"/>
      <c r="I56" s="24" t="str">
        <f t="shared" ca="1" si="0"/>
        <v>LOCKED</v>
      </c>
      <c r="J56" s="15" t="str">
        <f t="shared" si="4"/>
        <v>B107iMiscellaneous Concrete Slab InstallationCW 3235-R9</v>
      </c>
      <c r="K56" s="16">
        <f>MATCH(J56,'Pay Items'!$K$1:$K$647,0)</f>
        <v>167</v>
      </c>
      <c r="L56" s="17" t="str">
        <f t="shared" ca="1" si="1"/>
        <v>G</v>
      </c>
      <c r="M56" s="17" t="str">
        <f t="shared" ca="1" si="2"/>
        <v>C2</v>
      </c>
      <c r="N56" s="17" t="str">
        <f t="shared" ca="1" si="3"/>
        <v>C2</v>
      </c>
    </row>
    <row r="57" spans="1:14" ht="30" customHeight="1" x14ac:dyDescent="0.2">
      <c r="A57" s="190" t="s">
        <v>781</v>
      </c>
      <c r="B57" s="282" t="s">
        <v>337</v>
      </c>
      <c r="C57" s="276" t="s">
        <v>1617</v>
      </c>
      <c r="D57" s="277" t="s">
        <v>325</v>
      </c>
      <c r="E57" s="278" t="s">
        <v>177</v>
      </c>
      <c r="F57" s="279">
        <v>55</v>
      </c>
      <c r="G57" s="280"/>
      <c r="H57" s="281">
        <f t="shared" ref="H57:H64" si="12">ROUND(G57*F57,2)</f>
        <v>0</v>
      </c>
      <c r="I57" s="24" t="str">
        <f t="shared" ca="1" si="0"/>
        <v/>
      </c>
      <c r="J57" s="15" t="str">
        <f t="shared" si="4"/>
        <v>B108iType 1 Concrete Median SlabSD-227Am²</v>
      </c>
      <c r="K57" s="16" t="e">
        <f>MATCH(J57,'Pay Items'!$K$1:$K$647,0)</f>
        <v>#N/A</v>
      </c>
      <c r="L57" s="17" t="str">
        <f t="shared" ca="1" si="1"/>
        <v>F0</v>
      </c>
      <c r="M57" s="17" t="str">
        <f t="shared" ca="1" si="2"/>
        <v>C2</v>
      </c>
      <c r="N57" s="17" t="str">
        <f t="shared" ca="1" si="3"/>
        <v>C2</v>
      </c>
    </row>
    <row r="58" spans="1:14" ht="30" customHeight="1" x14ac:dyDescent="0.2">
      <c r="A58" s="190" t="s">
        <v>782</v>
      </c>
      <c r="B58" s="282" t="s">
        <v>338</v>
      </c>
      <c r="C58" s="276" t="s">
        <v>1618</v>
      </c>
      <c r="D58" s="277" t="s">
        <v>323</v>
      </c>
      <c r="E58" s="278" t="s">
        <v>177</v>
      </c>
      <c r="F58" s="279">
        <v>90</v>
      </c>
      <c r="G58" s="280"/>
      <c r="H58" s="281">
        <f t="shared" si="12"/>
        <v>0</v>
      </c>
      <c r="I58" s="24" t="str">
        <f t="shared" ca="1" si="0"/>
        <v/>
      </c>
      <c r="J58" s="15" t="str">
        <f t="shared" si="4"/>
        <v>B109iType 1 Concrete Monolithic Median SlabSD-226Am²</v>
      </c>
      <c r="K58" s="16" t="e">
        <f>MATCH(J58,'Pay Items'!$K$1:$K$647,0)</f>
        <v>#N/A</v>
      </c>
      <c r="L58" s="17" t="str">
        <f t="shared" ca="1" si="1"/>
        <v>F0</v>
      </c>
      <c r="M58" s="17" t="str">
        <f t="shared" ca="1" si="2"/>
        <v>C2</v>
      </c>
      <c r="N58" s="17" t="str">
        <f t="shared" ca="1" si="3"/>
        <v>C2</v>
      </c>
    </row>
    <row r="59" spans="1:14" ht="30" customHeight="1" x14ac:dyDescent="0.2">
      <c r="A59" s="190" t="s">
        <v>892</v>
      </c>
      <c r="B59" s="282" t="s">
        <v>339</v>
      </c>
      <c r="C59" s="276" t="s">
        <v>1619</v>
      </c>
      <c r="D59" s="277" t="s">
        <v>1620</v>
      </c>
      <c r="E59" s="278" t="s">
        <v>177</v>
      </c>
      <c r="F59" s="279">
        <v>1000</v>
      </c>
      <c r="G59" s="280"/>
      <c r="H59" s="281">
        <f t="shared" si="12"/>
        <v>0</v>
      </c>
      <c r="I59" s="24" t="str">
        <f t="shared" ca="1" si="0"/>
        <v/>
      </c>
      <c r="J59" s="15" t="str">
        <f t="shared" si="4"/>
        <v>B111iType 5 Concrete 100 mm SidewalkSD-228A, E15m²</v>
      </c>
      <c r="K59" s="16" t="e">
        <f>MATCH(J59,'Pay Items'!$K$1:$K$647,0)</f>
        <v>#N/A</v>
      </c>
      <c r="L59" s="17" t="str">
        <f t="shared" ca="1" si="1"/>
        <v>F0</v>
      </c>
      <c r="M59" s="17" t="str">
        <f t="shared" ca="1" si="2"/>
        <v>C2</v>
      </c>
      <c r="N59" s="17" t="str">
        <f t="shared" ca="1" si="3"/>
        <v>C2</v>
      </c>
    </row>
    <row r="60" spans="1:14" ht="30" customHeight="1" x14ac:dyDescent="0.2">
      <c r="A60" s="190" t="s">
        <v>784</v>
      </c>
      <c r="B60" s="282" t="s">
        <v>340</v>
      </c>
      <c r="C60" s="276" t="s">
        <v>1621</v>
      </c>
      <c r="D60" s="277" t="s">
        <v>589</v>
      </c>
      <c r="E60" s="278" t="s">
        <v>177</v>
      </c>
      <c r="F60" s="279">
        <v>65</v>
      </c>
      <c r="G60" s="280"/>
      <c r="H60" s="281">
        <f t="shared" si="12"/>
        <v>0</v>
      </c>
      <c r="I60" s="24" t="str">
        <f t="shared" ca="1" si="0"/>
        <v/>
      </c>
      <c r="J60" s="15" t="str">
        <f t="shared" si="4"/>
        <v>B112iType 1 Concrete BullnoseSD-227Cm²</v>
      </c>
      <c r="K60" s="16" t="e">
        <f>MATCH(J60,'Pay Items'!$K$1:$K$647,0)</f>
        <v>#N/A</v>
      </c>
      <c r="L60" s="17" t="str">
        <f t="shared" ca="1" si="1"/>
        <v>F0</v>
      </c>
      <c r="M60" s="17" t="str">
        <f t="shared" ca="1" si="2"/>
        <v>C2</v>
      </c>
      <c r="N60" s="17" t="str">
        <f t="shared" ca="1" si="3"/>
        <v>C2</v>
      </c>
    </row>
    <row r="61" spans="1:14" ht="45" customHeight="1" x14ac:dyDescent="0.2">
      <c r="A61" s="190" t="s">
        <v>785</v>
      </c>
      <c r="B61" s="282" t="s">
        <v>341</v>
      </c>
      <c r="C61" s="276" t="s">
        <v>1622</v>
      </c>
      <c r="D61" s="277" t="s">
        <v>1623</v>
      </c>
      <c r="E61" s="278" t="s">
        <v>177</v>
      </c>
      <c r="F61" s="279">
        <v>520</v>
      </c>
      <c r="G61" s="280"/>
      <c r="H61" s="281">
        <f t="shared" si="12"/>
        <v>0</v>
      </c>
      <c r="I61" s="24" t="str">
        <f t="shared" ca="1" si="0"/>
        <v/>
      </c>
      <c r="J61" s="15" t="str">
        <f t="shared" si="4"/>
        <v>B113iType 1 Concrete Monolithic Curb and SidewalkSD-228B, E14, E15m²</v>
      </c>
      <c r="K61" s="16" t="e">
        <f>MATCH(J61,'Pay Items'!$K$1:$K$647,0)</f>
        <v>#N/A</v>
      </c>
      <c r="L61" s="17" t="str">
        <f t="shared" ca="1" si="1"/>
        <v>F0</v>
      </c>
      <c r="M61" s="17" t="str">
        <f t="shared" ca="1" si="2"/>
        <v>C2</v>
      </c>
      <c r="N61" s="17" t="str">
        <f t="shared" ca="1" si="3"/>
        <v>C2</v>
      </c>
    </row>
    <row r="62" spans="1:14" ht="30" customHeight="1" x14ac:dyDescent="0.2">
      <c r="A62" s="190" t="s">
        <v>457</v>
      </c>
      <c r="B62" s="275" t="s">
        <v>1593</v>
      </c>
      <c r="C62" s="276" t="s">
        <v>398</v>
      </c>
      <c r="D62" s="277" t="s">
        <v>6</v>
      </c>
      <c r="E62" s="278" t="s">
        <v>177</v>
      </c>
      <c r="F62" s="293">
        <v>10</v>
      </c>
      <c r="G62" s="280"/>
      <c r="H62" s="281">
        <f t="shared" si="12"/>
        <v>0</v>
      </c>
      <c r="I62" s="24" t="str">
        <f t="shared" ca="1" si="0"/>
        <v/>
      </c>
      <c r="J62" s="15" t="str">
        <f t="shared" si="4"/>
        <v>B124Adjustment of Precast Sidewalk BlocksCW 3235-R9m²</v>
      </c>
      <c r="K62" s="16">
        <f>MATCH(J62,'Pay Items'!$K$1:$K$647,0)</f>
        <v>194</v>
      </c>
      <c r="L62" s="17" t="str">
        <f t="shared" ca="1" si="1"/>
        <v>F0</v>
      </c>
      <c r="M62" s="17" t="str">
        <f t="shared" ca="1" si="2"/>
        <v>C2</v>
      </c>
      <c r="N62" s="17" t="str">
        <f t="shared" ca="1" si="3"/>
        <v>C2</v>
      </c>
    </row>
    <row r="63" spans="1:14" ht="30" customHeight="1" x14ac:dyDescent="0.2">
      <c r="A63" s="190" t="s">
        <v>458</v>
      </c>
      <c r="B63" s="275" t="s">
        <v>487</v>
      </c>
      <c r="C63" s="276" t="s">
        <v>399</v>
      </c>
      <c r="D63" s="277" t="s">
        <v>6</v>
      </c>
      <c r="E63" s="278" t="s">
        <v>177</v>
      </c>
      <c r="F63" s="279">
        <v>10</v>
      </c>
      <c r="G63" s="280"/>
      <c r="H63" s="281">
        <f t="shared" si="12"/>
        <v>0</v>
      </c>
      <c r="I63" s="24" t="str">
        <f t="shared" ca="1" si="0"/>
        <v/>
      </c>
      <c r="J63" s="15" t="str">
        <f t="shared" si="4"/>
        <v>B125Supply of Precast Sidewalk BlocksCW 3235-R9m²</v>
      </c>
      <c r="K63" s="16">
        <f>MATCH(J63,'Pay Items'!$K$1:$K$647,0)</f>
        <v>195</v>
      </c>
      <c r="L63" s="17" t="str">
        <f t="shared" ca="1" si="1"/>
        <v>F0</v>
      </c>
      <c r="M63" s="17" t="str">
        <f t="shared" ca="1" si="2"/>
        <v>C2</v>
      </c>
      <c r="N63" s="17" t="str">
        <f t="shared" ca="1" si="3"/>
        <v>C2</v>
      </c>
    </row>
    <row r="64" spans="1:14" ht="30" customHeight="1" x14ac:dyDescent="0.2">
      <c r="A64" s="190" t="s">
        <v>598</v>
      </c>
      <c r="B64" s="275" t="s">
        <v>488</v>
      </c>
      <c r="C64" s="276" t="s">
        <v>588</v>
      </c>
      <c r="D64" s="277" t="s">
        <v>6</v>
      </c>
      <c r="E64" s="278" t="s">
        <v>177</v>
      </c>
      <c r="F64" s="279">
        <v>10</v>
      </c>
      <c r="G64" s="280"/>
      <c r="H64" s="281">
        <f t="shared" si="12"/>
        <v>0</v>
      </c>
      <c r="I64" s="24" t="str">
        <f t="shared" ca="1" si="0"/>
        <v/>
      </c>
      <c r="J64" s="15" t="str">
        <f t="shared" si="4"/>
        <v>B125ARemoval of Precast Sidewalk BlocksCW 3235-R9m²</v>
      </c>
      <c r="K64" s="16">
        <f>MATCH(J64,'Pay Items'!$K$1:$K$647,0)</f>
        <v>196</v>
      </c>
      <c r="L64" s="17" t="str">
        <f t="shared" ca="1" si="1"/>
        <v>F0</v>
      </c>
      <c r="M64" s="17" t="str">
        <f t="shared" ca="1" si="2"/>
        <v>C2</v>
      </c>
      <c r="N64" s="17" t="str">
        <f t="shared" ca="1" si="3"/>
        <v>C2</v>
      </c>
    </row>
    <row r="65" spans="1:14" ht="30" customHeight="1" x14ac:dyDescent="0.2">
      <c r="A65" s="190" t="s">
        <v>796</v>
      </c>
      <c r="B65" s="275" t="s">
        <v>489</v>
      </c>
      <c r="C65" s="276" t="s">
        <v>326</v>
      </c>
      <c r="D65" s="277" t="s">
        <v>899</v>
      </c>
      <c r="E65" s="278"/>
      <c r="F65" s="273" t="s">
        <v>172</v>
      </c>
      <c r="G65" s="274"/>
      <c r="H65" s="274"/>
      <c r="I65" s="24" t="str">
        <f t="shared" ca="1" si="0"/>
        <v>LOCKED</v>
      </c>
      <c r="J65" s="15" t="str">
        <f t="shared" si="4"/>
        <v>B126rConcrete Curb RemovalCW 3240-R10</v>
      </c>
      <c r="K65" s="16">
        <f>MATCH(J65,'Pay Items'!$K$1:$K$647,0)</f>
        <v>197</v>
      </c>
      <c r="L65" s="17" t="str">
        <f t="shared" ca="1" si="1"/>
        <v>G</v>
      </c>
      <c r="M65" s="17" t="str">
        <f t="shared" ca="1" si="2"/>
        <v>C2</v>
      </c>
      <c r="N65" s="17" t="str">
        <f t="shared" ca="1" si="3"/>
        <v>C2</v>
      </c>
    </row>
    <row r="66" spans="1:14" ht="30" customHeight="1" x14ac:dyDescent="0.2">
      <c r="A66" s="190" t="s">
        <v>1122</v>
      </c>
      <c r="B66" s="282" t="s">
        <v>337</v>
      </c>
      <c r="C66" s="276" t="s">
        <v>947</v>
      </c>
      <c r="D66" s="277" t="s">
        <v>172</v>
      </c>
      <c r="E66" s="278" t="s">
        <v>181</v>
      </c>
      <c r="F66" s="279">
        <v>2250</v>
      </c>
      <c r="G66" s="280"/>
      <c r="H66" s="281">
        <f t="shared" ref="H66:H69" si="13">ROUND(G66*F66,2)</f>
        <v>0</v>
      </c>
      <c r="I66" s="24" t="str">
        <f t="shared" ca="1" si="0"/>
        <v/>
      </c>
      <c r="J66" s="15" t="str">
        <f t="shared" si="4"/>
        <v>B127rABarrier Integralm</v>
      </c>
      <c r="K66" s="16">
        <f>MATCH(J66,'Pay Items'!$K$1:$K$647,0)</f>
        <v>199</v>
      </c>
      <c r="L66" s="17" t="str">
        <f t="shared" ca="1" si="1"/>
        <v>F0</v>
      </c>
      <c r="M66" s="17" t="str">
        <f t="shared" ca="1" si="2"/>
        <v>C2</v>
      </c>
      <c r="N66" s="17" t="str">
        <f t="shared" ca="1" si="3"/>
        <v>C2</v>
      </c>
    </row>
    <row r="67" spans="1:14" ht="30" customHeight="1" x14ac:dyDescent="0.2">
      <c r="A67" s="190" t="s">
        <v>803</v>
      </c>
      <c r="B67" s="282" t="s">
        <v>338</v>
      </c>
      <c r="C67" s="276" t="s">
        <v>673</v>
      </c>
      <c r="D67" s="277" t="s">
        <v>172</v>
      </c>
      <c r="E67" s="278" t="s">
        <v>181</v>
      </c>
      <c r="F67" s="279">
        <v>100</v>
      </c>
      <c r="G67" s="280"/>
      <c r="H67" s="281">
        <f t="shared" si="13"/>
        <v>0</v>
      </c>
      <c r="I67" s="24" t="str">
        <f t="shared" ca="1" si="0"/>
        <v/>
      </c>
      <c r="J67" s="15" t="str">
        <f t="shared" si="4"/>
        <v>B132rCurb Rampm</v>
      </c>
      <c r="K67" s="16">
        <f>MATCH(J67,'Pay Items'!$K$1:$K$647,0)</f>
        <v>205</v>
      </c>
      <c r="L67" s="17" t="str">
        <f t="shared" ca="1" si="1"/>
        <v>F0</v>
      </c>
      <c r="M67" s="17" t="str">
        <f t="shared" ca="1" si="2"/>
        <v>C2</v>
      </c>
      <c r="N67" s="17" t="str">
        <f t="shared" ca="1" si="3"/>
        <v>C2</v>
      </c>
    </row>
    <row r="68" spans="1:14" ht="30" customHeight="1" x14ac:dyDescent="0.2">
      <c r="A68" s="190" t="s">
        <v>804</v>
      </c>
      <c r="B68" s="282" t="s">
        <v>339</v>
      </c>
      <c r="C68" s="276" t="s">
        <v>327</v>
      </c>
      <c r="D68" s="277" t="s">
        <v>172</v>
      </c>
      <c r="E68" s="278" t="s">
        <v>181</v>
      </c>
      <c r="F68" s="279">
        <v>30</v>
      </c>
      <c r="G68" s="280"/>
      <c r="H68" s="281">
        <f t="shared" si="13"/>
        <v>0</v>
      </c>
      <c r="I68" s="24" t="str">
        <f t="shared" ca="1" si="0"/>
        <v/>
      </c>
      <c r="J68" s="15" t="str">
        <f t="shared" si="4"/>
        <v>B133rSafety Curbm</v>
      </c>
      <c r="K68" s="16">
        <f>MATCH(J68,'Pay Items'!$K$1:$K$647,0)</f>
        <v>206</v>
      </c>
      <c r="L68" s="17" t="str">
        <f t="shared" ca="1" si="1"/>
        <v>F0</v>
      </c>
      <c r="M68" s="17" t="str">
        <f t="shared" ca="1" si="2"/>
        <v>C2</v>
      </c>
      <c r="N68" s="17" t="str">
        <f t="shared" ca="1" si="3"/>
        <v>C2</v>
      </c>
    </row>
    <row r="69" spans="1:14" ht="30" customHeight="1" x14ac:dyDescent="0.2">
      <c r="A69" s="190" t="s">
        <v>1125</v>
      </c>
      <c r="B69" s="282" t="s">
        <v>340</v>
      </c>
      <c r="C69" s="276" t="s">
        <v>951</v>
      </c>
      <c r="D69" s="277"/>
      <c r="E69" s="278" t="s">
        <v>181</v>
      </c>
      <c r="F69" s="294">
        <v>445</v>
      </c>
      <c r="G69" s="280"/>
      <c r="H69" s="281">
        <f t="shared" si="13"/>
        <v>0</v>
      </c>
      <c r="I69" s="24" t="str">
        <f t="shared" ref="I69:I132" ca="1" si="14">IF(CELL("protect",$G69)=1, "LOCKED", "")</f>
        <v/>
      </c>
      <c r="J69" s="15" t="str">
        <f t="shared" si="4"/>
        <v>B134rBSplash Strip Separatem</v>
      </c>
      <c r="K69" s="16">
        <f>MATCH(J69,'Pay Items'!$K$1:$K$647,0)</f>
        <v>209</v>
      </c>
      <c r="L69" s="17" t="str">
        <f t="shared" ref="L69:L132" ca="1" si="15">CELL("format",$F69)</f>
        <v>F0</v>
      </c>
      <c r="M69" s="17" t="str">
        <f t="shared" ref="M69:M132" ca="1" si="16">CELL("format",$G69)</f>
        <v>C2</v>
      </c>
      <c r="N69" s="17" t="str">
        <f t="shared" ref="N69:N132" ca="1" si="17">CELL("format",$H69)</f>
        <v>C2</v>
      </c>
    </row>
    <row r="70" spans="1:14" ht="30" customHeight="1" x14ac:dyDescent="0.2">
      <c r="A70" s="190" t="s">
        <v>806</v>
      </c>
      <c r="B70" s="275" t="s">
        <v>490</v>
      </c>
      <c r="C70" s="276" t="s">
        <v>328</v>
      </c>
      <c r="D70" s="277" t="s">
        <v>899</v>
      </c>
      <c r="E70" s="278"/>
      <c r="F70" s="273" t="s">
        <v>172</v>
      </c>
      <c r="G70" s="274"/>
      <c r="H70" s="274"/>
      <c r="I70" s="24" t="str">
        <f t="shared" ca="1" si="14"/>
        <v>LOCKED</v>
      </c>
      <c r="J70" s="15" t="str">
        <f t="shared" ref="J70:J133" si="18">CLEAN(CONCATENATE(TRIM($A70),TRIM($C70),IF(LEFT($D70)&lt;&gt;"E",TRIM($D70),),TRIM($E70)))</f>
        <v>B135iConcrete Curb InstallationCW 3240-R10</v>
      </c>
      <c r="K70" s="16">
        <f>MATCH(J70,'Pay Items'!$K$1:$K$647,0)</f>
        <v>210</v>
      </c>
      <c r="L70" s="17" t="str">
        <f t="shared" ca="1" si="15"/>
        <v>G</v>
      </c>
      <c r="M70" s="17" t="str">
        <f t="shared" ca="1" si="16"/>
        <v>C2</v>
      </c>
      <c r="N70" s="17" t="str">
        <f t="shared" ca="1" si="17"/>
        <v>C2</v>
      </c>
    </row>
    <row r="71" spans="1:14" ht="45" customHeight="1" x14ac:dyDescent="0.2">
      <c r="A71" s="190" t="s">
        <v>1126</v>
      </c>
      <c r="B71" s="282" t="s">
        <v>337</v>
      </c>
      <c r="C71" s="276" t="s">
        <v>1624</v>
      </c>
      <c r="D71" s="277" t="s">
        <v>384</v>
      </c>
      <c r="E71" s="278" t="s">
        <v>181</v>
      </c>
      <c r="F71" s="294">
        <v>275</v>
      </c>
      <c r="G71" s="280"/>
      <c r="H71" s="281">
        <f t="shared" ref="H71:H75" si="19">ROUND(G71*F71,2)</f>
        <v>0</v>
      </c>
      <c r="I71" s="24" t="str">
        <f t="shared" ca="1" si="14"/>
        <v/>
      </c>
      <c r="J71" s="15" t="str">
        <f t="shared" si="18"/>
        <v>B136iAType 1 Concrete Barrier (150 mm reveal ht, Dowelled)SD-205m</v>
      </c>
      <c r="K71" s="16" t="e">
        <f>MATCH(J71,'Pay Items'!$K$1:$K$647,0)</f>
        <v>#N/A</v>
      </c>
      <c r="L71" s="17" t="str">
        <f t="shared" ca="1" si="15"/>
        <v>F0</v>
      </c>
      <c r="M71" s="17" t="str">
        <f t="shared" ca="1" si="16"/>
        <v>C2</v>
      </c>
      <c r="N71" s="17" t="str">
        <f t="shared" ca="1" si="17"/>
        <v>C2</v>
      </c>
    </row>
    <row r="72" spans="1:14" s="189" customFormat="1" ht="40.35" customHeight="1" x14ac:dyDescent="0.2">
      <c r="A72" s="191" t="s">
        <v>1128</v>
      </c>
      <c r="B72" s="286" t="s">
        <v>338</v>
      </c>
      <c r="C72" s="295" t="s">
        <v>1625</v>
      </c>
      <c r="D72" s="284" t="s">
        <v>561</v>
      </c>
      <c r="E72" s="285" t="s">
        <v>181</v>
      </c>
      <c r="F72" s="296">
        <v>50</v>
      </c>
      <c r="G72" s="297"/>
      <c r="H72" s="287">
        <f t="shared" si="19"/>
        <v>0</v>
      </c>
      <c r="I72" s="24" t="str">
        <f t="shared" ca="1" si="14"/>
        <v/>
      </c>
      <c r="J72" s="15" t="str">
        <f t="shared" si="18"/>
        <v>B137iAType 1 Concrete Barrier (150 mm reveal ht, Separate)SD-203Am</v>
      </c>
      <c r="K72" s="16" t="e">
        <f>MATCH(J72,'Pay Items'!$K$1:$K$647,0)</f>
        <v>#N/A</v>
      </c>
      <c r="L72" s="17" t="str">
        <f t="shared" ca="1" si="15"/>
        <v>F0</v>
      </c>
      <c r="M72" s="17" t="str">
        <f t="shared" ca="1" si="16"/>
        <v>C2</v>
      </c>
      <c r="N72" s="17" t="str">
        <f t="shared" ca="1" si="17"/>
        <v>C2</v>
      </c>
    </row>
    <row r="73" spans="1:14" ht="45" customHeight="1" x14ac:dyDescent="0.2">
      <c r="A73" s="190" t="s">
        <v>1132</v>
      </c>
      <c r="B73" s="282" t="s">
        <v>339</v>
      </c>
      <c r="C73" s="276" t="s">
        <v>1626</v>
      </c>
      <c r="D73" s="277" t="s">
        <v>385</v>
      </c>
      <c r="E73" s="278" t="s">
        <v>181</v>
      </c>
      <c r="F73" s="294">
        <v>50</v>
      </c>
      <c r="G73" s="280"/>
      <c r="H73" s="281">
        <f t="shared" si="19"/>
        <v>0</v>
      </c>
      <c r="I73" s="24" t="str">
        <f t="shared" ca="1" si="14"/>
        <v/>
      </c>
      <c r="J73" s="15" t="str">
        <f t="shared" si="18"/>
        <v>B139iAType 1 Concrete Modified Barrier (150 mm reveal ht, Dowelled)SD-203Bm</v>
      </c>
      <c r="K73" s="16" t="e">
        <f>MATCH(J73,'Pay Items'!$K$1:$K$647,0)</f>
        <v>#N/A</v>
      </c>
      <c r="L73" s="17" t="str">
        <f t="shared" ca="1" si="15"/>
        <v>F0</v>
      </c>
      <c r="M73" s="17" t="str">
        <f t="shared" ca="1" si="16"/>
        <v>C2</v>
      </c>
      <c r="N73" s="17" t="str">
        <f t="shared" ca="1" si="17"/>
        <v>C2</v>
      </c>
    </row>
    <row r="74" spans="1:14" ht="45" customHeight="1" x14ac:dyDescent="0.2">
      <c r="A74" s="190" t="s">
        <v>922</v>
      </c>
      <c r="B74" s="282" t="s">
        <v>340</v>
      </c>
      <c r="C74" s="276" t="s">
        <v>1627</v>
      </c>
      <c r="D74" s="277" t="s">
        <v>354</v>
      </c>
      <c r="E74" s="278" t="s">
        <v>181</v>
      </c>
      <c r="F74" s="279">
        <v>75</v>
      </c>
      <c r="G74" s="280"/>
      <c r="H74" s="281">
        <f t="shared" si="19"/>
        <v>0</v>
      </c>
      <c r="I74" s="24" t="str">
        <f t="shared" ca="1" si="14"/>
        <v/>
      </c>
      <c r="J74" s="15" t="str">
        <f t="shared" si="18"/>
        <v>B150iAType 1 Concrete Curb Ramp (8-12 mm reveal ht, Monolithic)SD-229A,B,Cm</v>
      </c>
      <c r="K74" s="16" t="e">
        <f>MATCH(J74,'Pay Items'!$K$1:$K$647,0)</f>
        <v>#N/A</v>
      </c>
      <c r="L74" s="17" t="str">
        <f t="shared" ca="1" si="15"/>
        <v>F0</v>
      </c>
      <c r="M74" s="17" t="str">
        <f t="shared" ca="1" si="16"/>
        <v>C2</v>
      </c>
      <c r="N74" s="17" t="str">
        <f t="shared" ca="1" si="17"/>
        <v>C2</v>
      </c>
    </row>
    <row r="75" spans="1:14" ht="45" customHeight="1" x14ac:dyDescent="0.2">
      <c r="A75" s="190" t="s">
        <v>824</v>
      </c>
      <c r="B75" s="282" t="s">
        <v>341</v>
      </c>
      <c r="C75" s="276" t="s">
        <v>1628</v>
      </c>
      <c r="D75" s="277" t="s">
        <v>334</v>
      </c>
      <c r="E75" s="278" t="s">
        <v>181</v>
      </c>
      <c r="F75" s="279">
        <v>30</v>
      </c>
      <c r="G75" s="280"/>
      <c r="H75" s="281">
        <f t="shared" si="19"/>
        <v>0</v>
      </c>
      <c r="I75" s="24" t="str">
        <f t="shared" ca="1" si="14"/>
        <v/>
      </c>
      <c r="J75" s="15" t="str">
        <f t="shared" si="18"/>
        <v>B151iType 1 Concrete Safety Curb (330 mm reveal ht)SD-206Bm</v>
      </c>
      <c r="K75" s="16" t="e">
        <f>MATCH(J75,'Pay Items'!$K$1:$K$647,0)</f>
        <v>#N/A</v>
      </c>
      <c r="L75" s="17" t="str">
        <f t="shared" ca="1" si="15"/>
        <v>F0</v>
      </c>
      <c r="M75" s="17" t="str">
        <f t="shared" ca="1" si="16"/>
        <v>C2</v>
      </c>
      <c r="N75" s="17" t="str">
        <f t="shared" ca="1" si="17"/>
        <v>C2</v>
      </c>
    </row>
    <row r="76" spans="1:14" ht="60" customHeight="1" x14ac:dyDescent="0.2">
      <c r="A76" s="190" t="s">
        <v>924</v>
      </c>
      <c r="B76" s="282" t="s">
        <v>342</v>
      </c>
      <c r="C76" s="276" t="s">
        <v>1629</v>
      </c>
      <c r="D76" s="277" t="s">
        <v>689</v>
      </c>
      <c r="E76" s="278" t="s">
        <v>181</v>
      </c>
      <c r="F76" s="279">
        <v>3330</v>
      </c>
      <c r="G76" s="280"/>
      <c r="H76" s="281">
        <f>ROUND(G76*F76,2)</f>
        <v>0</v>
      </c>
      <c r="I76" s="24" t="str">
        <f t="shared" ca="1" si="14"/>
        <v/>
      </c>
      <c r="J76" s="15" t="str">
        <f t="shared" si="18"/>
        <v>B153BType 1 Concrete Splash Strip (150 mm reveal ht, Monolithic Barrier Curb, 750 mm width)SD-223Am</v>
      </c>
      <c r="K76" s="16" t="e">
        <f>MATCH(J76,'Pay Items'!$K$1:$K$647,0)</f>
        <v>#N/A</v>
      </c>
      <c r="L76" s="17" t="str">
        <f t="shared" ca="1" si="15"/>
        <v>F0</v>
      </c>
      <c r="M76" s="17" t="str">
        <f t="shared" ca="1" si="16"/>
        <v>C2</v>
      </c>
      <c r="N76" s="17" t="str">
        <f t="shared" ca="1" si="17"/>
        <v>C2</v>
      </c>
    </row>
    <row r="77" spans="1:14" ht="60" customHeight="1" x14ac:dyDescent="0.2">
      <c r="A77" s="190" t="s">
        <v>925</v>
      </c>
      <c r="B77" s="282" t="s">
        <v>343</v>
      </c>
      <c r="C77" s="276" t="s">
        <v>1630</v>
      </c>
      <c r="D77" s="277" t="s">
        <v>689</v>
      </c>
      <c r="E77" s="278" t="s">
        <v>181</v>
      </c>
      <c r="F77" s="279">
        <v>170</v>
      </c>
      <c r="G77" s="280"/>
      <c r="H77" s="281">
        <f>ROUND(G77*F77,2)</f>
        <v>0</v>
      </c>
      <c r="I77" s="24" t="str">
        <f t="shared" ca="1" si="14"/>
        <v/>
      </c>
      <c r="J77" s="15" t="str">
        <f t="shared" si="18"/>
        <v>B153CType 1 Concrete Splash Strip (150 mm reveal ht, Monolithic Modified Barrier Curb, 750 mm width)SD-223Am</v>
      </c>
      <c r="K77" s="16" t="e">
        <f>MATCH(J77,'Pay Items'!$K$1:$K$647,0)</f>
        <v>#N/A</v>
      </c>
      <c r="L77" s="17" t="str">
        <f t="shared" ca="1" si="15"/>
        <v>F0</v>
      </c>
      <c r="M77" s="17" t="str">
        <f t="shared" ca="1" si="16"/>
        <v>C2</v>
      </c>
      <c r="N77" s="17" t="str">
        <f t="shared" ca="1" si="17"/>
        <v>C2</v>
      </c>
    </row>
    <row r="78" spans="1:14" ht="30" customHeight="1" x14ac:dyDescent="0.2">
      <c r="A78" s="190" t="s">
        <v>471</v>
      </c>
      <c r="B78" s="275" t="s">
        <v>1631</v>
      </c>
      <c r="C78" s="276" t="s">
        <v>98</v>
      </c>
      <c r="D78" s="277" t="s">
        <v>940</v>
      </c>
      <c r="E78" s="278"/>
      <c r="F78" s="273" t="s">
        <v>172</v>
      </c>
      <c r="G78" s="274"/>
      <c r="H78" s="274"/>
      <c r="I78" s="24" t="str">
        <f t="shared" ca="1" si="14"/>
        <v>LOCKED</v>
      </c>
      <c r="J78" s="15" t="str">
        <f t="shared" si="18"/>
        <v>B200Planing of PavementCW 3450-R6</v>
      </c>
      <c r="K78" s="16">
        <f>MATCH(J78,'Pay Items'!$K$1:$K$647,0)</f>
        <v>319</v>
      </c>
      <c r="L78" s="17" t="str">
        <f t="shared" ca="1" si="15"/>
        <v>G</v>
      </c>
      <c r="M78" s="17" t="str">
        <f t="shared" ca="1" si="16"/>
        <v>C2</v>
      </c>
      <c r="N78" s="17" t="str">
        <f t="shared" ca="1" si="17"/>
        <v>C2</v>
      </c>
    </row>
    <row r="79" spans="1:14" ht="30" customHeight="1" x14ac:dyDescent="0.2">
      <c r="A79" s="190" t="s">
        <v>472</v>
      </c>
      <c r="B79" s="282" t="s">
        <v>337</v>
      </c>
      <c r="C79" s="276" t="s">
        <v>983</v>
      </c>
      <c r="D79" s="277" t="s">
        <v>172</v>
      </c>
      <c r="E79" s="278" t="s">
        <v>177</v>
      </c>
      <c r="F79" s="279">
        <v>6600</v>
      </c>
      <c r="G79" s="280"/>
      <c r="H79" s="281">
        <f t="shared" ref="H79:H83" si="20">ROUND(G79*F79,2)</f>
        <v>0</v>
      </c>
      <c r="I79" s="24" t="str">
        <f t="shared" ca="1" si="14"/>
        <v/>
      </c>
      <c r="J79" s="15" t="str">
        <f t="shared" si="18"/>
        <v>B2011 - 50 mm Depth (Asphalt)m²</v>
      </c>
      <c r="K79" s="16">
        <f>MATCH(J79,'Pay Items'!$K$1:$K$647,0)</f>
        <v>320</v>
      </c>
      <c r="L79" s="17" t="str">
        <f t="shared" ca="1" si="15"/>
        <v>F0</v>
      </c>
      <c r="M79" s="17" t="str">
        <f t="shared" ca="1" si="16"/>
        <v>C2</v>
      </c>
      <c r="N79" s="17" t="str">
        <f t="shared" ca="1" si="17"/>
        <v>C2</v>
      </c>
    </row>
    <row r="80" spans="1:14" ht="30" customHeight="1" x14ac:dyDescent="0.2">
      <c r="A80" s="190" t="s">
        <v>473</v>
      </c>
      <c r="B80" s="282" t="s">
        <v>338</v>
      </c>
      <c r="C80" s="276" t="s">
        <v>93</v>
      </c>
      <c r="D80" s="277" t="s">
        <v>172</v>
      </c>
      <c r="E80" s="278" t="s">
        <v>177</v>
      </c>
      <c r="F80" s="279">
        <v>13900</v>
      </c>
      <c r="G80" s="280"/>
      <c r="H80" s="281">
        <f t="shared" si="20"/>
        <v>0</v>
      </c>
      <c r="I80" s="24" t="str">
        <f t="shared" ca="1" si="14"/>
        <v/>
      </c>
      <c r="J80" s="15" t="str">
        <f t="shared" si="18"/>
        <v>B20250 - 100 mm Depth (Asphalt)m²</v>
      </c>
      <c r="K80" s="16">
        <f>MATCH(J80,'Pay Items'!$K$1:$K$647,0)</f>
        <v>321</v>
      </c>
      <c r="L80" s="17" t="str">
        <f t="shared" ca="1" si="15"/>
        <v>F0</v>
      </c>
      <c r="M80" s="17" t="str">
        <f t="shared" ca="1" si="16"/>
        <v>C2</v>
      </c>
      <c r="N80" s="17" t="str">
        <f t="shared" ca="1" si="17"/>
        <v>C2</v>
      </c>
    </row>
    <row r="81" spans="1:14" ht="30" customHeight="1" x14ac:dyDescent="0.2">
      <c r="A81" s="190" t="s">
        <v>556</v>
      </c>
      <c r="B81" s="275" t="s">
        <v>1632</v>
      </c>
      <c r="C81" s="276" t="s">
        <v>1269</v>
      </c>
      <c r="D81" s="277" t="s">
        <v>1399</v>
      </c>
      <c r="E81" s="278"/>
      <c r="F81" s="273" t="s">
        <v>172</v>
      </c>
      <c r="G81" s="274"/>
      <c r="H81" s="274"/>
      <c r="I81" s="24" t="str">
        <f t="shared" ca="1" si="14"/>
        <v>LOCKED</v>
      </c>
      <c r="J81" s="15" t="str">
        <f t="shared" si="18"/>
        <v>B206Supply and Install Pavement Repair FabricCW 3140-R1</v>
      </c>
      <c r="K81" s="16">
        <f>MATCH(J81,'Pay Items'!$K$1:$K$647,0)</f>
        <v>325</v>
      </c>
      <c r="L81" s="17" t="str">
        <f t="shared" ca="1" si="15"/>
        <v>G</v>
      </c>
      <c r="M81" s="17" t="str">
        <f t="shared" ca="1" si="16"/>
        <v>C2</v>
      </c>
      <c r="N81" s="17" t="str">
        <f t="shared" ca="1" si="17"/>
        <v>C2</v>
      </c>
    </row>
    <row r="82" spans="1:14" ht="30" customHeight="1" x14ac:dyDescent="0.2">
      <c r="A82" s="190" t="s">
        <v>1265</v>
      </c>
      <c r="B82" s="282" t="s">
        <v>337</v>
      </c>
      <c r="C82" s="276" t="s">
        <v>1267</v>
      </c>
      <c r="D82" s="277"/>
      <c r="E82" s="278" t="s">
        <v>177</v>
      </c>
      <c r="F82" s="293">
        <v>3750</v>
      </c>
      <c r="G82" s="280"/>
      <c r="H82" s="281">
        <f t="shared" si="20"/>
        <v>0</v>
      </c>
      <c r="I82" s="24" t="str">
        <f t="shared" ca="1" si="14"/>
        <v/>
      </c>
      <c r="J82" s="15" t="str">
        <f t="shared" si="18"/>
        <v>B206AType Am²</v>
      </c>
      <c r="K82" s="16">
        <f>MATCH(J82,'Pay Items'!$K$1:$K$647,0)</f>
        <v>326</v>
      </c>
      <c r="L82" s="17" t="str">
        <f t="shared" ca="1" si="15"/>
        <v>F0</v>
      </c>
      <c r="M82" s="17" t="str">
        <f t="shared" ca="1" si="16"/>
        <v>C2</v>
      </c>
      <c r="N82" s="17" t="str">
        <f t="shared" ca="1" si="17"/>
        <v>C2</v>
      </c>
    </row>
    <row r="83" spans="1:14" ht="30" customHeight="1" x14ac:dyDescent="0.2">
      <c r="A83" s="190" t="s">
        <v>856</v>
      </c>
      <c r="B83" s="275" t="s">
        <v>1633</v>
      </c>
      <c r="C83" s="276" t="s">
        <v>890</v>
      </c>
      <c r="D83" s="277" t="s">
        <v>941</v>
      </c>
      <c r="E83" s="278" t="s">
        <v>180</v>
      </c>
      <c r="F83" s="293">
        <v>48</v>
      </c>
      <c r="G83" s="280"/>
      <c r="H83" s="281">
        <f t="shared" si="20"/>
        <v>0</v>
      </c>
      <c r="I83" s="24" t="str">
        <f t="shared" ca="1" si="14"/>
        <v/>
      </c>
      <c r="J83" s="15" t="str">
        <f t="shared" si="18"/>
        <v>B219Detectable Warning Surface TilesCW 3326-R3each</v>
      </c>
      <c r="K83" s="16">
        <f>MATCH(J83,'Pay Items'!$K$1:$K$647,0)</f>
        <v>331</v>
      </c>
      <c r="L83" s="17" t="str">
        <f t="shared" ca="1" si="15"/>
        <v>F0</v>
      </c>
      <c r="M83" s="17" t="str">
        <f t="shared" ca="1" si="16"/>
        <v>C2</v>
      </c>
      <c r="N83" s="17" t="str">
        <f t="shared" ca="1" si="17"/>
        <v>C2</v>
      </c>
    </row>
    <row r="84" spans="1:14" ht="30" customHeight="1" x14ac:dyDescent="0.2">
      <c r="A84" s="192"/>
      <c r="B84" s="298"/>
      <c r="C84" s="290" t="s">
        <v>1634</v>
      </c>
      <c r="D84" s="272"/>
      <c r="E84" s="299"/>
      <c r="F84" s="273" t="s">
        <v>172</v>
      </c>
      <c r="G84" s="274"/>
      <c r="H84" s="274"/>
      <c r="I84" s="24" t="str">
        <f t="shared" ca="1" si="14"/>
        <v>LOCKED</v>
      </c>
      <c r="J84" s="15" t="str">
        <f t="shared" si="18"/>
        <v>ROADWORKS - NEW CONSTRUCTION</v>
      </c>
      <c r="K84" s="16" t="e">
        <f>MATCH(J84,'Pay Items'!$K$1:$K$647,0)</f>
        <v>#N/A</v>
      </c>
      <c r="L84" s="17" t="str">
        <f t="shared" ca="1" si="15"/>
        <v>G</v>
      </c>
      <c r="M84" s="17" t="str">
        <f t="shared" ca="1" si="16"/>
        <v>C2</v>
      </c>
      <c r="N84" s="17" t="str">
        <f t="shared" ca="1" si="17"/>
        <v>C2</v>
      </c>
    </row>
    <row r="85" spans="1:14" ht="45" customHeight="1" x14ac:dyDescent="0.2">
      <c r="A85" s="187" t="s">
        <v>208</v>
      </c>
      <c r="B85" s="275" t="s">
        <v>1635</v>
      </c>
      <c r="C85" s="276" t="s">
        <v>453</v>
      </c>
      <c r="D85" s="277" t="s">
        <v>1636</v>
      </c>
      <c r="E85" s="278"/>
      <c r="F85" s="273" t="s">
        <v>172</v>
      </c>
      <c r="G85" s="274"/>
      <c r="H85" s="274"/>
      <c r="I85" s="24" t="str">
        <f t="shared" ca="1" si="14"/>
        <v>LOCKED</v>
      </c>
      <c r="J85" s="15" t="str">
        <f t="shared" si="18"/>
        <v>C001Concrete Pavements, Median Slabs, Bull-noses, and Safety MediansCW 3310-R19, E13</v>
      </c>
      <c r="K85" s="16" t="e">
        <f>MATCH(J85,'Pay Items'!$K$1:$K$647,0)</f>
        <v>#N/A</v>
      </c>
      <c r="L85" s="17" t="str">
        <f t="shared" ca="1" si="15"/>
        <v>G</v>
      </c>
      <c r="M85" s="17" t="str">
        <f t="shared" ca="1" si="16"/>
        <v>C2</v>
      </c>
      <c r="N85" s="17" t="str">
        <f t="shared" ca="1" si="17"/>
        <v>C2</v>
      </c>
    </row>
    <row r="86" spans="1:14" ht="45" customHeight="1" x14ac:dyDescent="0.2">
      <c r="A86" s="187" t="s">
        <v>442</v>
      </c>
      <c r="B86" s="282" t="s">
        <v>337</v>
      </c>
      <c r="C86" s="276" t="s">
        <v>1637</v>
      </c>
      <c r="D86" s="277" t="s">
        <v>172</v>
      </c>
      <c r="E86" s="278" t="s">
        <v>177</v>
      </c>
      <c r="F86" s="293">
        <v>2100</v>
      </c>
      <c r="G86" s="280"/>
      <c r="H86" s="281">
        <f t="shared" ref="H86" si="21">ROUND(G86*F86,2)</f>
        <v>0</v>
      </c>
      <c r="I86" s="24" t="str">
        <f t="shared" ca="1" si="14"/>
        <v/>
      </c>
      <c r="J86" s="15" t="str">
        <f t="shared" si="18"/>
        <v>C008Construction of 200 mm Type 1 Concrete Pavement - (Reinforced)m²</v>
      </c>
      <c r="K86" s="16" t="e">
        <f>MATCH(J86,'Pay Items'!$K$1:$K$647,0)</f>
        <v>#N/A</v>
      </c>
      <c r="L86" s="17" t="str">
        <f t="shared" ca="1" si="15"/>
        <v>F0</v>
      </c>
      <c r="M86" s="17" t="str">
        <f t="shared" ca="1" si="16"/>
        <v>C2</v>
      </c>
      <c r="N86" s="17" t="str">
        <f t="shared" ca="1" si="17"/>
        <v>C2</v>
      </c>
    </row>
    <row r="87" spans="1:14" ht="30" customHeight="1" x14ac:dyDescent="0.2">
      <c r="A87" s="187" t="s">
        <v>366</v>
      </c>
      <c r="B87" s="275" t="s">
        <v>1638</v>
      </c>
      <c r="C87" s="276" t="s">
        <v>122</v>
      </c>
      <c r="D87" s="277" t="s">
        <v>1636</v>
      </c>
      <c r="E87" s="278"/>
      <c r="F87" s="273" t="s">
        <v>172</v>
      </c>
      <c r="G87" s="274"/>
      <c r="H87" s="274"/>
      <c r="I87" s="24" t="str">
        <f t="shared" ca="1" si="14"/>
        <v>LOCKED</v>
      </c>
      <c r="J87" s="15" t="str">
        <f t="shared" si="18"/>
        <v>C019Concrete Pavements for Early OpeningCW 3310-R19, E13</v>
      </c>
      <c r="K87" s="16" t="e">
        <f>MATCH(J87,'Pay Items'!$K$1:$K$647,0)</f>
        <v>#N/A</v>
      </c>
      <c r="L87" s="17" t="str">
        <f t="shared" ca="1" si="15"/>
        <v>G</v>
      </c>
      <c r="M87" s="17" t="str">
        <f t="shared" ca="1" si="16"/>
        <v>C2</v>
      </c>
      <c r="N87" s="17" t="str">
        <f t="shared" ca="1" si="17"/>
        <v>C2</v>
      </c>
    </row>
    <row r="88" spans="1:14" ht="60" customHeight="1" x14ac:dyDescent="0.2">
      <c r="A88" s="187" t="s">
        <v>1167</v>
      </c>
      <c r="B88" s="282" t="s">
        <v>337</v>
      </c>
      <c r="C88" s="276" t="s">
        <v>1253</v>
      </c>
      <c r="D88" s="277"/>
      <c r="E88" s="278" t="s">
        <v>177</v>
      </c>
      <c r="F88" s="293">
        <v>300</v>
      </c>
      <c r="G88" s="280"/>
      <c r="H88" s="281">
        <f t="shared" ref="H88:H89" si="22">ROUND(G88*F88,2)</f>
        <v>0</v>
      </c>
      <c r="I88" s="24" t="str">
        <f t="shared" ca="1" si="14"/>
        <v/>
      </c>
      <c r="J88" s="15" t="str">
        <f t="shared" si="18"/>
        <v>C026-24Construction of 200 mm Type 3 Concrete Pavement for Early Opening 24 Hour (Reinforced)m²</v>
      </c>
      <c r="K88" s="16">
        <f>MATCH(J88,'Pay Items'!$K$1:$K$647,0)</f>
        <v>363</v>
      </c>
      <c r="L88" s="17" t="str">
        <f t="shared" ca="1" si="15"/>
        <v>F0</v>
      </c>
      <c r="M88" s="17" t="str">
        <f t="shared" ca="1" si="16"/>
        <v>C2</v>
      </c>
      <c r="N88" s="17" t="str">
        <f t="shared" ca="1" si="17"/>
        <v>C2</v>
      </c>
    </row>
    <row r="89" spans="1:14" ht="60" customHeight="1" x14ac:dyDescent="0.2">
      <c r="A89" s="187" t="s">
        <v>1168</v>
      </c>
      <c r="B89" s="282" t="s">
        <v>338</v>
      </c>
      <c r="C89" s="276" t="s">
        <v>1254</v>
      </c>
      <c r="D89" s="277"/>
      <c r="E89" s="278" t="s">
        <v>177</v>
      </c>
      <c r="F89" s="293">
        <v>400</v>
      </c>
      <c r="G89" s="280"/>
      <c r="H89" s="281">
        <f t="shared" si="22"/>
        <v>0</v>
      </c>
      <c r="I89" s="24" t="str">
        <f t="shared" ca="1" si="14"/>
        <v/>
      </c>
      <c r="J89" s="15" t="str">
        <f t="shared" si="18"/>
        <v>C026-72Construction of 200 mm Type 4 Concrete Pavement for Early Opening 72 Hour (Reinforced)m²</v>
      </c>
      <c r="K89" s="16">
        <f>MATCH(J89,'Pay Items'!$K$1:$K$647,0)</f>
        <v>364</v>
      </c>
      <c r="L89" s="17" t="str">
        <f t="shared" ca="1" si="15"/>
        <v>F0</v>
      </c>
      <c r="M89" s="17" t="str">
        <f t="shared" ca="1" si="16"/>
        <v>C2</v>
      </c>
      <c r="N89" s="17" t="str">
        <f t="shared" ca="1" si="17"/>
        <v>C2</v>
      </c>
    </row>
    <row r="90" spans="1:14" s="189" customFormat="1" ht="39.950000000000003" customHeight="1" x14ac:dyDescent="0.2">
      <c r="A90" s="193" t="s">
        <v>35</v>
      </c>
      <c r="B90" s="283" t="s">
        <v>1639</v>
      </c>
      <c r="C90" s="295" t="s">
        <v>390</v>
      </c>
      <c r="D90" s="277" t="s">
        <v>1640</v>
      </c>
      <c r="E90" s="300"/>
      <c r="F90" s="273" t="s">
        <v>172</v>
      </c>
      <c r="G90" s="274"/>
      <c r="H90" s="274"/>
      <c r="I90" s="24" t="str">
        <f t="shared" ca="1" si="14"/>
        <v>LOCKED</v>
      </c>
      <c r="J90" s="15" t="str">
        <f t="shared" si="18"/>
        <v>C055Construction of Asphaltic Concrete PavementsCW 3410-R12, E18</v>
      </c>
      <c r="K90" s="16" t="e">
        <f>MATCH(J90,'Pay Items'!$K$1:$K$647,0)</f>
        <v>#N/A</v>
      </c>
      <c r="L90" s="17" t="str">
        <f t="shared" ca="1" si="15"/>
        <v>G</v>
      </c>
      <c r="M90" s="17" t="str">
        <f t="shared" ca="1" si="16"/>
        <v>C2</v>
      </c>
      <c r="N90" s="17" t="str">
        <f t="shared" ca="1" si="17"/>
        <v>C2</v>
      </c>
    </row>
    <row r="91" spans="1:14" s="189" customFormat="1" ht="30" customHeight="1" x14ac:dyDescent="0.2">
      <c r="A91" s="193" t="s">
        <v>391</v>
      </c>
      <c r="B91" s="286" t="s">
        <v>337</v>
      </c>
      <c r="C91" s="295" t="s">
        <v>350</v>
      </c>
      <c r="D91" s="284"/>
      <c r="E91" s="285"/>
      <c r="F91" s="273" t="s">
        <v>172</v>
      </c>
      <c r="G91" s="274"/>
      <c r="H91" s="274"/>
      <c r="I91" s="24" t="str">
        <f t="shared" ca="1" si="14"/>
        <v>LOCKED</v>
      </c>
      <c r="J91" s="15" t="str">
        <f t="shared" si="18"/>
        <v>C056Main Line Paving</v>
      </c>
      <c r="K91" s="16">
        <f>MATCH(J91,'Pay Items'!$K$1:$K$647,0)</f>
        <v>416</v>
      </c>
      <c r="L91" s="17" t="str">
        <f t="shared" ca="1" si="15"/>
        <v>G</v>
      </c>
      <c r="M91" s="17" t="str">
        <f t="shared" ca="1" si="16"/>
        <v>C2</v>
      </c>
      <c r="N91" s="17" t="str">
        <f t="shared" ca="1" si="17"/>
        <v>C2</v>
      </c>
    </row>
    <row r="92" spans="1:14" s="189" customFormat="1" ht="30" customHeight="1" x14ac:dyDescent="0.2">
      <c r="A92" s="66" t="s">
        <v>1571</v>
      </c>
      <c r="B92" s="408" t="s">
        <v>683</v>
      </c>
      <c r="C92" s="409" t="s">
        <v>1565</v>
      </c>
      <c r="D92" s="284"/>
      <c r="E92" s="278" t="s">
        <v>179</v>
      </c>
      <c r="F92" s="279">
        <v>5350</v>
      </c>
      <c r="G92" s="280"/>
      <c r="H92" s="281">
        <f>ROUND(G92*F92,2)</f>
        <v>0</v>
      </c>
      <c r="I92" s="24" t="str">
        <f t="shared" ca="1" si="14"/>
        <v/>
      </c>
      <c r="J92" s="15" t="str">
        <f t="shared" si="18"/>
        <v>C058AType MS1tonne</v>
      </c>
      <c r="K92" s="16">
        <f>MATCH(J92,'Pay Items'!$K$1:$K$647,0)</f>
        <v>419</v>
      </c>
      <c r="L92" s="17" t="str">
        <f t="shared" ca="1" si="15"/>
        <v>F0</v>
      </c>
      <c r="M92" s="17" t="str">
        <f t="shared" ca="1" si="16"/>
        <v>C2</v>
      </c>
      <c r="N92" s="17" t="str">
        <f t="shared" ca="1" si="17"/>
        <v>C2</v>
      </c>
    </row>
    <row r="93" spans="1:14" s="189" customFormat="1" ht="30" customHeight="1" x14ac:dyDescent="0.2">
      <c r="A93" s="193" t="s">
        <v>394</v>
      </c>
      <c r="B93" s="286" t="s">
        <v>338</v>
      </c>
      <c r="C93" s="295" t="s">
        <v>351</v>
      </c>
      <c r="D93" s="284"/>
      <c r="E93" s="278"/>
      <c r="F93" s="273" t="s">
        <v>172</v>
      </c>
      <c r="G93" s="274"/>
      <c r="H93" s="274"/>
      <c r="I93" s="24" t="str">
        <f t="shared" ca="1" si="14"/>
        <v>LOCKED</v>
      </c>
      <c r="J93" s="15" t="str">
        <f t="shared" si="18"/>
        <v>C059Tie-ins and Approaches</v>
      </c>
      <c r="K93" s="16">
        <f>MATCH(J93,'Pay Items'!$K$1:$K$647,0)</f>
        <v>423</v>
      </c>
      <c r="L93" s="17" t="str">
        <f t="shared" ca="1" si="15"/>
        <v>G</v>
      </c>
      <c r="M93" s="17" t="str">
        <f t="shared" ca="1" si="16"/>
        <v>C2</v>
      </c>
      <c r="N93" s="17" t="str">
        <f t="shared" ca="1" si="17"/>
        <v>C2</v>
      </c>
    </row>
    <row r="94" spans="1:14" s="189" customFormat="1" ht="30" customHeight="1" x14ac:dyDescent="0.2">
      <c r="A94" s="66" t="s">
        <v>1578</v>
      </c>
      <c r="B94" s="408" t="s">
        <v>683</v>
      </c>
      <c r="C94" s="409" t="s">
        <v>1565</v>
      </c>
      <c r="D94" s="284"/>
      <c r="E94" s="278" t="s">
        <v>179</v>
      </c>
      <c r="F94" s="279">
        <v>1300</v>
      </c>
      <c r="G94" s="280"/>
      <c r="H94" s="281">
        <f t="shared" ref="H94" si="23">ROUND(G94*F94,2)</f>
        <v>0</v>
      </c>
      <c r="I94" s="24" t="str">
        <f t="shared" ca="1" si="14"/>
        <v/>
      </c>
      <c r="J94" s="15" t="str">
        <f t="shared" si="18"/>
        <v>C060AType MS1tonne</v>
      </c>
      <c r="K94" s="16">
        <f>MATCH(J94,'Pay Items'!$K$1:$K$647,0)</f>
        <v>425</v>
      </c>
      <c r="L94" s="17" t="str">
        <f t="shared" ca="1" si="15"/>
        <v>F0</v>
      </c>
      <c r="M94" s="17" t="str">
        <f t="shared" ca="1" si="16"/>
        <v>C2</v>
      </c>
      <c r="N94" s="17" t="str">
        <f t="shared" ca="1" si="17"/>
        <v>C2</v>
      </c>
    </row>
    <row r="95" spans="1:14" ht="30" customHeight="1" x14ac:dyDescent="0.2">
      <c r="A95" s="192"/>
      <c r="B95" s="298"/>
      <c r="C95" s="290" t="s">
        <v>198</v>
      </c>
      <c r="D95" s="272"/>
      <c r="E95" s="299"/>
      <c r="F95" s="273" t="s">
        <v>172</v>
      </c>
      <c r="G95" s="274"/>
      <c r="H95" s="274"/>
      <c r="I95" s="24" t="str">
        <f t="shared" ca="1" si="14"/>
        <v>LOCKED</v>
      </c>
      <c r="J95" s="15" t="str">
        <f t="shared" si="18"/>
        <v>JOINT AND CRACK SEALING</v>
      </c>
      <c r="K95" s="16">
        <f>MATCH(J95,'Pay Items'!$K$1:$K$647,0)</f>
        <v>434</v>
      </c>
      <c r="L95" s="17" t="str">
        <f t="shared" ca="1" si="15"/>
        <v>G</v>
      </c>
      <c r="M95" s="17" t="str">
        <f t="shared" ca="1" si="16"/>
        <v>C2</v>
      </c>
      <c r="N95" s="17" t="str">
        <f t="shared" ca="1" si="17"/>
        <v>C2</v>
      </c>
    </row>
    <row r="96" spans="1:14" ht="30" customHeight="1" x14ac:dyDescent="0.2">
      <c r="A96" s="187" t="s">
        <v>532</v>
      </c>
      <c r="B96" s="275" t="s">
        <v>1641</v>
      </c>
      <c r="C96" s="276" t="s">
        <v>97</v>
      </c>
      <c r="D96" s="277" t="s">
        <v>717</v>
      </c>
      <c r="E96" s="278" t="s">
        <v>181</v>
      </c>
      <c r="F96" s="293">
        <v>8000</v>
      </c>
      <c r="G96" s="280"/>
      <c r="H96" s="281">
        <f>ROUND(G96*F96,2)</f>
        <v>0</v>
      </c>
      <c r="I96" s="24" t="str">
        <f t="shared" ca="1" si="14"/>
        <v/>
      </c>
      <c r="J96" s="15" t="str">
        <f t="shared" si="18"/>
        <v>D006Reflective Crack MaintenanceCW 3250-R7m</v>
      </c>
      <c r="K96" s="16">
        <f>MATCH(J96,'Pay Items'!$K$1:$K$647,0)</f>
        <v>440</v>
      </c>
      <c r="L96" s="17" t="str">
        <f t="shared" ca="1" si="15"/>
        <v>F0</v>
      </c>
      <c r="M96" s="17" t="str">
        <f t="shared" ca="1" si="16"/>
        <v>C2</v>
      </c>
      <c r="N96" s="17" t="str">
        <f t="shared" ca="1" si="17"/>
        <v>C2</v>
      </c>
    </row>
    <row r="97" spans="1:14" ht="45" customHeight="1" x14ac:dyDescent="0.2">
      <c r="A97" s="192"/>
      <c r="B97" s="298"/>
      <c r="C97" s="290" t="s">
        <v>199</v>
      </c>
      <c r="D97" s="272"/>
      <c r="E97" s="299"/>
      <c r="F97" s="273" t="s">
        <v>172</v>
      </c>
      <c r="G97" s="274"/>
      <c r="H97" s="274"/>
      <c r="I97" s="24" t="str">
        <f t="shared" ca="1" si="14"/>
        <v>LOCKED</v>
      </c>
      <c r="J97" s="15" t="str">
        <f t="shared" si="18"/>
        <v>ASSOCIATED DRAINAGE AND UNDERGROUND WORKS</v>
      </c>
      <c r="K97" s="16">
        <f>MATCH(J97,'Pay Items'!$K$1:$K$647,0)</f>
        <v>442</v>
      </c>
      <c r="L97" s="17" t="str">
        <f t="shared" ca="1" si="15"/>
        <v>G</v>
      </c>
      <c r="M97" s="17" t="str">
        <f t="shared" ca="1" si="16"/>
        <v>C2</v>
      </c>
      <c r="N97" s="17" t="str">
        <f t="shared" ca="1" si="17"/>
        <v>C2</v>
      </c>
    </row>
    <row r="98" spans="1:14" ht="30" customHeight="1" x14ac:dyDescent="0.2">
      <c r="A98" s="187" t="s">
        <v>223</v>
      </c>
      <c r="B98" s="275" t="s">
        <v>1642</v>
      </c>
      <c r="C98" s="276" t="s">
        <v>401</v>
      </c>
      <c r="D98" s="277" t="s">
        <v>1643</v>
      </c>
      <c r="E98" s="278"/>
      <c r="F98" s="273" t="s">
        <v>172</v>
      </c>
      <c r="G98" s="274"/>
      <c r="H98" s="274"/>
      <c r="I98" s="24" t="str">
        <f t="shared" ca="1" si="14"/>
        <v>LOCKED</v>
      </c>
      <c r="J98" s="15" t="str">
        <f t="shared" si="18"/>
        <v>E003Catch BasinCW 2130-R13, E17</v>
      </c>
      <c r="K98" s="16" t="e">
        <f>MATCH(J98,'Pay Items'!$K$1:$K$647,0)</f>
        <v>#N/A</v>
      </c>
      <c r="L98" s="17" t="str">
        <f t="shared" ca="1" si="15"/>
        <v>G</v>
      </c>
      <c r="M98" s="17" t="str">
        <f t="shared" ca="1" si="16"/>
        <v>C2</v>
      </c>
      <c r="N98" s="17" t="str">
        <f t="shared" ca="1" si="17"/>
        <v>C2</v>
      </c>
    </row>
    <row r="99" spans="1:14" ht="30" customHeight="1" x14ac:dyDescent="0.2">
      <c r="A99" s="187" t="s">
        <v>989</v>
      </c>
      <c r="B99" s="282" t="s">
        <v>337</v>
      </c>
      <c r="C99" s="276" t="s">
        <v>964</v>
      </c>
      <c r="D99" s="277"/>
      <c r="E99" s="278" t="s">
        <v>180</v>
      </c>
      <c r="F99" s="293">
        <v>18</v>
      </c>
      <c r="G99" s="280"/>
      <c r="H99" s="281">
        <f>ROUND(G99*F99,2)</f>
        <v>0</v>
      </c>
      <c r="I99" s="24" t="str">
        <f t="shared" ca="1" si="14"/>
        <v/>
      </c>
      <c r="J99" s="15" t="str">
        <f t="shared" si="18"/>
        <v>E004ASD-024, 1800 mm deepeach</v>
      </c>
      <c r="K99" s="16">
        <f>MATCH(J99,'Pay Items'!$K$1:$K$647,0)</f>
        <v>445</v>
      </c>
      <c r="L99" s="17" t="str">
        <f t="shared" ca="1" si="15"/>
        <v>F0</v>
      </c>
      <c r="M99" s="17" t="str">
        <f t="shared" ca="1" si="16"/>
        <v>C2</v>
      </c>
      <c r="N99" s="17" t="str">
        <f t="shared" ca="1" si="17"/>
        <v>C2</v>
      </c>
    </row>
    <row r="100" spans="1:14" ht="30" customHeight="1" x14ac:dyDescent="0.2">
      <c r="A100" s="187" t="s">
        <v>226</v>
      </c>
      <c r="B100" s="275" t="s">
        <v>1644</v>
      </c>
      <c r="C100" s="276" t="s">
        <v>404</v>
      </c>
      <c r="D100" s="277" t="s">
        <v>1643</v>
      </c>
      <c r="E100" s="278"/>
      <c r="F100" s="273" t="s">
        <v>172</v>
      </c>
      <c r="G100" s="274"/>
      <c r="H100" s="274"/>
      <c r="I100" s="24" t="str">
        <f t="shared" ca="1" si="14"/>
        <v>LOCKED</v>
      </c>
      <c r="J100" s="15" t="str">
        <f t="shared" si="18"/>
        <v>E006Catch PitCW 2130-R13, E17</v>
      </c>
      <c r="K100" s="16" t="e">
        <f>MATCH(J100,'Pay Items'!$K$1:$K$647,0)</f>
        <v>#N/A</v>
      </c>
      <c r="L100" s="17" t="str">
        <f t="shared" ca="1" si="15"/>
        <v>G</v>
      </c>
      <c r="M100" s="17" t="str">
        <f t="shared" ca="1" si="16"/>
        <v>C2</v>
      </c>
      <c r="N100" s="17" t="str">
        <f t="shared" ca="1" si="17"/>
        <v>C2</v>
      </c>
    </row>
    <row r="101" spans="1:14" ht="30" customHeight="1" x14ac:dyDescent="0.2">
      <c r="A101" s="187" t="s">
        <v>227</v>
      </c>
      <c r="B101" s="282" t="s">
        <v>337</v>
      </c>
      <c r="C101" s="276" t="s">
        <v>405</v>
      </c>
      <c r="D101" s="277"/>
      <c r="E101" s="278" t="s">
        <v>180</v>
      </c>
      <c r="F101" s="293">
        <v>2</v>
      </c>
      <c r="G101" s="280"/>
      <c r="H101" s="281">
        <f>ROUND(G101*F101,2)</f>
        <v>0</v>
      </c>
      <c r="I101" s="24" t="str">
        <f t="shared" ca="1" si="14"/>
        <v/>
      </c>
      <c r="J101" s="15" t="str">
        <f t="shared" si="18"/>
        <v>E007SD-023each</v>
      </c>
      <c r="K101" s="16">
        <f>MATCH(J101,'Pay Items'!$K$1:$K$647,0)</f>
        <v>449</v>
      </c>
      <c r="L101" s="17" t="str">
        <f t="shared" ca="1" si="15"/>
        <v>F0</v>
      </c>
      <c r="M101" s="17" t="str">
        <f t="shared" ca="1" si="16"/>
        <v>C2</v>
      </c>
      <c r="N101" s="17" t="str">
        <f t="shared" ca="1" si="17"/>
        <v>C2</v>
      </c>
    </row>
    <row r="102" spans="1:14" ht="30" customHeight="1" x14ac:dyDescent="0.2">
      <c r="A102" s="187" t="s">
        <v>228</v>
      </c>
      <c r="B102" s="275" t="s">
        <v>1645</v>
      </c>
      <c r="C102" s="276" t="s">
        <v>406</v>
      </c>
      <c r="D102" s="277" t="s">
        <v>1601</v>
      </c>
      <c r="E102" s="278"/>
      <c r="F102" s="273" t="s">
        <v>172</v>
      </c>
      <c r="G102" s="274"/>
      <c r="H102" s="274"/>
      <c r="I102" s="24" t="str">
        <f t="shared" ca="1" si="14"/>
        <v>LOCKED</v>
      </c>
      <c r="J102" s="15" t="str">
        <f t="shared" si="18"/>
        <v>E008Sewer ServiceCW 2130-R13</v>
      </c>
      <c r="K102" s="16">
        <f>MATCH(J102,'Pay Items'!$K$1:$K$647,0)</f>
        <v>455</v>
      </c>
      <c r="L102" s="17" t="str">
        <f t="shared" ca="1" si="15"/>
        <v>G</v>
      </c>
      <c r="M102" s="17" t="str">
        <f t="shared" ca="1" si="16"/>
        <v>C2</v>
      </c>
      <c r="N102" s="17" t="str">
        <f t="shared" ca="1" si="17"/>
        <v>C2</v>
      </c>
    </row>
    <row r="103" spans="1:14" ht="30" customHeight="1" x14ac:dyDescent="0.2">
      <c r="A103" s="187" t="s">
        <v>52</v>
      </c>
      <c r="B103" s="282" t="s">
        <v>337</v>
      </c>
      <c r="C103" s="276" t="s">
        <v>1646</v>
      </c>
      <c r="D103" s="277"/>
      <c r="E103" s="278"/>
      <c r="F103" s="273" t="s">
        <v>172</v>
      </c>
      <c r="G103" s="274"/>
      <c r="H103" s="274"/>
      <c r="I103" s="24" t="str">
        <f t="shared" ca="1" si="14"/>
        <v>LOCKED</v>
      </c>
      <c r="J103" s="15" t="str">
        <f t="shared" si="18"/>
        <v>E009250 mm, PVC</v>
      </c>
      <c r="K103" s="16" t="e">
        <f>MATCH(J103,'Pay Items'!$K$1:$K$647,0)</f>
        <v>#N/A</v>
      </c>
      <c r="L103" s="17" t="str">
        <f t="shared" ca="1" si="15"/>
        <v>G</v>
      </c>
      <c r="M103" s="17" t="str">
        <f t="shared" ca="1" si="16"/>
        <v>C2</v>
      </c>
      <c r="N103" s="17" t="str">
        <f t="shared" ca="1" si="17"/>
        <v>C2</v>
      </c>
    </row>
    <row r="104" spans="1:14" ht="45" customHeight="1" x14ac:dyDescent="0.2">
      <c r="A104" s="187" t="s">
        <v>53</v>
      </c>
      <c r="B104" s="302" t="s">
        <v>683</v>
      </c>
      <c r="C104" s="276" t="s">
        <v>1647</v>
      </c>
      <c r="D104" s="277"/>
      <c r="E104" s="278" t="s">
        <v>181</v>
      </c>
      <c r="F104" s="293">
        <v>120</v>
      </c>
      <c r="G104" s="280"/>
      <c r="H104" s="281">
        <f>ROUND(G104*F104,2)</f>
        <v>0</v>
      </c>
      <c r="I104" s="24" t="str">
        <f t="shared" ca="1" si="14"/>
        <v/>
      </c>
      <c r="J104" s="15" t="str">
        <f t="shared" si="18"/>
        <v>E010In a Trench, Class B Sand Bedding, Class 3 Backfillm</v>
      </c>
      <c r="K104" s="16" t="e">
        <f>MATCH(J104,'Pay Items'!$K$1:$K$647,0)</f>
        <v>#N/A</v>
      </c>
      <c r="L104" s="17" t="str">
        <f t="shared" ca="1" si="15"/>
        <v>F0</v>
      </c>
      <c r="M104" s="17" t="str">
        <f t="shared" ca="1" si="16"/>
        <v>C2</v>
      </c>
      <c r="N104" s="17" t="str">
        <f t="shared" ca="1" si="17"/>
        <v>C2</v>
      </c>
    </row>
    <row r="105" spans="1:14" ht="30" customHeight="1" x14ac:dyDescent="0.2">
      <c r="A105" s="187" t="s">
        <v>55</v>
      </c>
      <c r="B105" s="275" t="s">
        <v>1648</v>
      </c>
      <c r="C105" s="276" t="s">
        <v>591</v>
      </c>
      <c r="D105" s="277" t="s">
        <v>1601</v>
      </c>
      <c r="E105" s="278" t="s">
        <v>181</v>
      </c>
      <c r="F105" s="293">
        <v>20</v>
      </c>
      <c r="G105" s="280"/>
      <c r="H105" s="281">
        <f>ROUND(G105*F105,2)</f>
        <v>0</v>
      </c>
      <c r="I105" s="24" t="str">
        <f t="shared" ca="1" si="14"/>
        <v/>
      </c>
      <c r="J105" s="15" t="str">
        <f t="shared" si="18"/>
        <v>E012Drainage Connection PipeCW 2130-R13m</v>
      </c>
      <c r="K105" s="16">
        <f>MATCH(J105,'Pay Items'!$K$1:$K$647,0)</f>
        <v>460</v>
      </c>
      <c r="L105" s="17" t="str">
        <f t="shared" ca="1" si="15"/>
        <v>F0</v>
      </c>
      <c r="M105" s="17" t="str">
        <f t="shared" ca="1" si="16"/>
        <v>C2</v>
      </c>
      <c r="N105" s="17" t="str">
        <f t="shared" ca="1" si="17"/>
        <v>C2</v>
      </c>
    </row>
    <row r="106" spans="1:14" ht="30" customHeight="1" x14ac:dyDescent="0.2">
      <c r="A106" s="187" t="s">
        <v>66</v>
      </c>
      <c r="B106" s="275" t="s">
        <v>1649</v>
      </c>
      <c r="C106" s="303" t="s">
        <v>1039</v>
      </c>
      <c r="D106" s="304" t="s">
        <v>1040</v>
      </c>
      <c r="E106" s="278"/>
      <c r="F106" s="273" t="s">
        <v>172</v>
      </c>
      <c r="G106" s="274"/>
      <c r="H106" s="274"/>
      <c r="I106" s="24" t="str">
        <f t="shared" ca="1" si="14"/>
        <v>LOCKED</v>
      </c>
      <c r="J106" s="15" t="str">
        <f t="shared" si="18"/>
        <v>E023Frames &amp; CoversCW 3210-R8</v>
      </c>
      <c r="K106" s="16">
        <f>MATCH(J106,'Pay Items'!$K$1:$K$647,0)</f>
        <v>509</v>
      </c>
      <c r="L106" s="17" t="str">
        <f t="shared" ca="1" si="15"/>
        <v>G</v>
      </c>
      <c r="M106" s="17" t="str">
        <f t="shared" ca="1" si="16"/>
        <v>C2</v>
      </c>
      <c r="N106" s="17" t="str">
        <f t="shared" ca="1" si="17"/>
        <v>C2</v>
      </c>
    </row>
    <row r="107" spans="1:14" ht="45" customHeight="1" x14ac:dyDescent="0.2">
      <c r="A107" s="187" t="s">
        <v>67</v>
      </c>
      <c r="B107" s="282" t="s">
        <v>337</v>
      </c>
      <c r="C107" s="305" t="s">
        <v>1190</v>
      </c>
      <c r="D107" s="277"/>
      <c r="E107" s="278" t="s">
        <v>180</v>
      </c>
      <c r="F107" s="293">
        <v>10</v>
      </c>
      <c r="G107" s="280"/>
      <c r="H107" s="281">
        <f t="shared" ref="H107:H108" si="24">ROUND(G107*F107,2)</f>
        <v>0</v>
      </c>
      <c r="I107" s="24" t="str">
        <f t="shared" ca="1" si="14"/>
        <v/>
      </c>
      <c r="J107" s="15" t="str">
        <f t="shared" si="18"/>
        <v>E024AP-006 - Standard Frame for Manhole and Catch Basineach</v>
      </c>
      <c r="K107" s="16">
        <f>MATCH(J107,'Pay Items'!$K$1:$K$647,0)</f>
        <v>510</v>
      </c>
      <c r="L107" s="17" t="str">
        <f t="shared" ca="1" si="15"/>
        <v>F0</v>
      </c>
      <c r="M107" s="17" t="str">
        <f t="shared" ca="1" si="16"/>
        <v>C2</v>
      </c>
      <c r="N107" s="17" t="str">
        <f t="shared" ca="1" si="17"/>
        <v>C2</v>
      </c>
    </row>
    <row r="108" spans="1:14" ht="45" customHeight="1" x14ac:dyDescent="0.2">
      <c r="A108" s="187" t="s">
        <v>68</v>
      </c>
      <c r="B108" s="282" t="s">
        <v>338</v>
      </c>
      <c r="C108" s="305" t="s">
        <v>1191</v>
      </c>
      <c r="D108" s="277"/>
      <c r="E108" s="278" t="s">
        <v>180</v>
      </c>
      <c r="F108" s="293">
        <v>10</v>
      </c>
      <c r="G108" s="280"/>
      <c r="H108" s="281">
        <f t="shared" si="24"/>
        <v>0</v>
      </c>
      <c r="I108" s="24" t="str">
        <f t="shared" ca="1" si="14"/>
        <v/>
      </c>
      <c r="J108" s="15" t="str">
        <f t="shared" si="18"/>
        <v>E025AP-007 - Standard Solid Cover for Standard Frameeach</v>
      </c>
      <c r="K108" s="16">
        <f>MATCH(J108,'Pay Items'!$K$1:$K$647,0)</f>
        <v>511</v>
      </c>
      <c r="L108" s="17" t="str">
        <f t="shared" ca="1" si="15"/>
        <v>F0</v>
      </c>
      <c r="M108" s="17" t="str">
        <f t="shared" ca="1" si="16"/>
        <v>C2</v>
      </c>
      <c r="N108" s="17" t="str">
        <f t="shared" ca="1" si="17"/>
        <v>C2</v>
      </c>
    </row>
    <row r="109" spans="1:14" s="194" customFormat="1" ht="30" customHeight="1" x14ac:dyDescent="0.2">
      <c r="A109" s="193" t="s">
        <v>73</v>
      </c>
      <c r="B109" s="283" t="s">
        <v>1650</v>
      </c>
      <c r="C109" s="306" t="s">
        <v>408</v>
      </c>
      <c r="D109" s="284" t="s">
        <v>1601</v>
      </c>
      <c r="E109" s="285"/>
      <c r="F109" s="273" t="s">
        <v>172</v>
      </c>
      <c r="G109" s="274"/>
      <c r="H109" s="274"/>
      <c r="I109" s="24" t="str">
        <f t="shared" ca="1" si="14"/>
        <v>LOCKED</v>
      </c>
      <c r="J109" s="15" t="str">
        <f t="shared" si="18"/>
        <v>E032Connecting to Existing ManholeCW 2130-R13</v>
      </c>
      <c r="K109" s="16">
        <f>MATCH(J109,'Pay Items'!$K$1:$K$647,0)</f>
        <v>522</v>
      </c>
      <c r="L109" s="17" t="str">
        <f t="shared" ca="1" si="15"/>
        <v>G</v>
      </c>
      <c r="M109" s="17" t="str">
        <f t="shared" ca="1" si="16"/>
        <v>C2</v>
      </c>
      <c r="N109" s="17" t="str">
        <f t="shared" ca="1" si="17"/>
        <v>C2</v>
      </c>
    </row>
    <row r="110" spans="1:14" s="194" customFormat="1" ht="30" customHeight="1" x14ac:dyDescent="0.2">
      <c r="A110" s="193" t="s">
        <v>74</v>
      </c>
      <c r="B110" s="286" t="s">
        <v>337</v>
      </c>
      <c r="C110" s="306" t="s">
        <v>970</v>
      </c>
      <c r="D110" s="284"/>
      <c r="E110" s="285" t="s">
        <v>180</v>
      </c>
      <c r="F110" s="307">
        <v>1</v>
      </c>
      <c r="G110" s="297"/>
      <c r="H110" s="287">
        <f>ROUND(G110*F110,2)</f>
        <v>0</v>
      </c>
      <c r="I110" s="24" t="str">
        <f t="shared" ca="1" si="14"/>
        <v/>
      </c>
      <c r="J110" s="15" t="str">
        <f t="shared" si="18"/>
        <v>E033250 mm Catch Basin Leadeach</v>
      </c>
      <c r="K110" s="16">
        <f>MATCH(J110,'Pay Items'!$K$1:$K$647,0)</f>
        <v>525</v>
      </c>
      <c r="L110" s="17" t="str">
        <f t="shared" ca="1" si="15"/>
        <v>F0</v>
      </c>
      <c r="M110" s="17" t="str">
        <f t="shared" ca="1" si="16"/>
        <v>C2</v>
      </c>
      <c r="N110" s="17" t="str">
        <f t="shared" ca="1" si="17"/>
        <v>C2</v>
      </c>
    </row>
    <row r="111" spans="1:14" ht="30" customHeight="1" x14ac:dyDescent="0.2">
      <c r="A111" s="187" t="s">
        <v>75</v>
      </c>
      <c r="B111" s="275" t="s">
        <v>1651</v>
      </c>
      <c r="C111" s="308" t="s">
        <v>409</v>
      </c>
      <c r="D111" s="277" t="s">
        <v>1601</v>
      </c>
      <c r="E111" s="278"/>
      <c r="F111" s="273" t="s">
        <v>172</v>
      </c>
      <c r="G111" s="274"/>
      <c r="H111" s="274"/>
      <c r="I111" s="24" t="str">
        <f t="shared" ca="1" si="14"/>
        <v>LOCKED</v>
      </c>
      <c r="J111" s="15" t="str">
        <f t="shared" si="18"/>
        <v>E034Connecting to Existing Catch BasinCW 2130-R13</v>
      </c>
      <c r="K111" s="16">
        <f>MATCH(J111,'Pay Items'!$K$1:$K$647,0)</f>
        <v>526</v>
      </c>
      <c r="L111" s="17" t="str">
        <f t="shared" ca="1" si="15"/>
        <v>G</v>
      </c>
      <c r="M111" s="17" t="str">
        <f t="shared" ca="1" si="16"/>
        <v>C2</v>
      </c>
      <c r="N111" s="17" t="str">
        <f t="shared" ca="1" si="17"/>
        <v>C2</v>
      </c>
    </row>
    <row r="112" spans="1:14" ht="30" customHeight="1" x14ac:dyDescent="0.2">
      <c r="A112" s="187" t="s">
        <v>76</v>
      </c>
      <c r="B112" s="282" t="s">
        <v>337</v>
      </c>
      <c r="C112" s="308" t="s">
        <v>972</v>
      </c>
      <c r="D112" s="277"/>
      <c r="E112" s="278" t="s">
        <v>180</v>
      </c>
      <c r="F112" s="293">
        <v>8</v>
      </c>
      <c r="G112" s="280"/>
      <c r="H112" s="281">
        <f>ROUND(G112*F112,2)</f>
        <v>0</v>
      </c>
      <c r="I112" s="24" t="str">
        <f t="shared" ca="1" si="14"/>
        <v/>
      </c>
      <c r="J112" s="15" t="str">
        <f t="shared" si="18"/>
        <v>E035250 mm Drainage Connection Pipeeach</v>
      </c>
      <c r="K112" s="16">
        <f>MATCH(J112,'Pay Items'!$K$1:$K$647,0)</f>
        <v>529</v>
      </c>
      <c r="L112" s="17" t="str">
        <f t="shared" ca="1" si="15"/>
        <v>F0</v>
      </c>
      <c r="M112" s="17" t="str">
        <f t="shared" ca="1" si="16"/>
        <v>C2</v>
      </c>
      <c r="N112" s="17" t="str">
        <f t="shared" ca="1" si="17"/>
        <v>C2</v>
      </c>
    </row>
    <row r="113" spans="1:14" ht="30" customHeight="1" x14ac:dyDescent="0.2">
      <c r="A113" s="187" t="s">
        <v>77</v>
      </c>
      <c r="B113" s="275" t="s">
        <v>1652</v>
      </c>
      <c r="C113" s="308" t="s">
        <v>410</v>
      </c>
      <c r="D113" s="277" t="s">
        <v>1601</v>
      </c>
      <c r="E113" s="278"/>
      <c r="F113" s="273" t="s">
        <v>172</v>
      </c>
      <c r="G113" s="274"/>
      <c r="H113" s="274"/>
      <c r="I113" s="24" t="str">
        <f t="shared" ca="1" si="14"/>
        <v>LOCKED</v>
      </c>
      <c r="J113" s="15" t="str">
        <f t="shared" si="18"/>
        <v>E036Connecting to Existing SewerCW 2130-R13</v>
      </c>
      <c r="K113" s="16">
        <f>MATCH(J113,'Pay Items'!$K$1:$K$647,0)</f>
        <v>538</v>
      </c>
      <c r="L113" s="17" t="str">
        <f t="shared" ca="1" si="15"/>
        <v>G</v>
      </c>
      <c r="M113" s="17" t="str">
        <f t="shared" ca="1" si="16"/>
        <v>C2</v>
      </c>
      <c r="N113" s="17" t="str">
        <f t="shared" ca="1" si="17"/>
        <v>C2</v>
      </c>
    </row>
    <row r="114" spans="1:14" ht="30" customHeight="1" x14ac:dyDescent="0.2">
      <c r="A114" s="187" t="s">
        <v>78</v>
      </c>
      <c r="B114" s="282" t="s">
        <v>337</v>
      </c>
      <c r="C114" s="308" t="s">
        <v>1653</v>
      </c>
      <c r="D114" s="277"/>
      <c r="E114" s="278"/>
      <c r="F114" s="273" t="s">
        <v>172</v>
      </c>
      <c r="G114" s="274"/>
      <c r="H114" s="274"/>
      <c r="I114" s="24" t="str">
        <f t="shared" ca="1" si="14"/>
        <v>LOCKED</v>
      </c>
      <c r="J114" s="15" t="str">
        <f t="shared" si="18"/>
        <v>E037250 mm PVC Connecting Pipe</v>
      </c>
      <c r="K114" s="16" t="e">
        <f>MATCH(J114,'Pay Items'!$K$1:$K$647,0)</f>
        <v>#N/A</v>
      </c>
      <c r="L114" s="17" t="str">
        <f t="shared" ca="1" si="15"/>
        <v>G</v>
      </c>
      <c r="M114" s="17" t="str">
        <f t="shared" ca="1" si="16"/>
        <v>C2</v>
      </c>
      <c r="N114" s="17" t="str">
        <f t="shared" ca="1" si="17"/>
        <v>C2</v>
      </c>
    </row>
    <row r="115" spans="1:14" ht="45" customHeight="1" x14ac:dyDescent="0.2">
      <c r="A115" s="195" t="s">
        <v>80</v>
      </c>
      <c r="B115" s="302" t="s">
        <v>683</v>
      </c>
      <c r="C115" s="276" t="s">
        <v>1654</v>
      </c>
      <c r="D115" s="277"/>
      <c r="E115" s="278" t="s">
        <v>180</v>
      </c>
      <c r="F115" s="293">
        <v>1</v>
      </c>
      <c r="G115" s="280"/>
      <c r="H115" s="281">
        <f t="shared" ref="H115:H117" si="25">ROUND(G115*F115,2)</f>
        <v>0</v>
      </c>
      <c r="I115" s="24" t="str">
        <f t="shared" ca="1" si="14"/>
        <v/>
      </c>
      <c r="J115" s="15" t="str">
        <f t="shared" si="18"/>
        <v>E039Connecting to 375 mm Concrete Combined Sewereach</v>
      </c>
      <c r="K115" s="16" t="e">
        <f>MATCH(J115,'Pay Items'!$K$1:$K$647,0)</f>
        <v>#N/A</v>
      </c>
      <c r="L115" s="17" t="str">
        <f t="shared" ca="1" si="15"/>
        <v>F0</v>
      </c>
      <c r="M115" s="17" t="str">
        <f t="shared" ca="1" si="16"/>
        <v>C2</v>
      </c>
      <c r="N115" s="17" t="str">
        <f t="shared" ca="1" si="17"/>
        <v>C2</v>
      </c>
    </row>
    <row r="116" spans="1:14" ht="45" customHeight="1" x14ac:dyDescent="0.2">
      <c r="A116" s="195" t="s">
        <v>81</v>
      </c>
      <c r="B116" s="302" t="s">
        <v>685</v>
      </c>
      <c r="C116" s="276" t="s">
        <v>1655</v>
      </c>
      <c r="D116" s="277"/>
      <c r="E116" s="278" t="s">
        <v>180</v>
      </c>
      <c r="F116" s="293">
        <v>2</v>
      </c>
      <c r="G116" s="280"/>
      <c r="H116" s="281">
        <f t="shared" si="25"/>
        <v>0</v>
      </c>
      <c r="I116" s="24" t="str">
        <f t="shared" ca="1" si="14"/>
        <v/>
      </c>
      <c r="J116" s="15" t="str">
        <f t="shared" si="18"/>
        <v>E040Connecting to 450 mm Concrete Combined Sewereach</v>
      </c>
      <c r="K116" s="16" t="e">
        <f>MATCH(J116,'Pay Items'!$K$1:$K$647,0)</f>
        <v>#N/A</v>
      </c>
      <c r="L116" s="17" t="str">
        <f t="shared" ca="1" si="15"/>
        <v>F0</v>
      </c>
      <c r="M116" s="17" t="str">
        <f t="shared" ca="1" si="16"/>
        <v>C2</v>
      </c>
      <c r="N116" s="17" t="str">
        <f t="shared" ca="1" si="17"/>
        <v>C2</v>
      </c>
    </row>
    <row r="117" spans="1:14" ht="45" customHeight="1" x14ac:dyDescent="0.2">
      <c r="A117" s="195" t="s">
        <v>1050</v>
      </c>
      <c r="B117" s="302" t="s">
        <v>687</v>
      </c>
      <c r="C117" s="276" t="s">
        <v>1656</v>
      </c>
      <c r="D117" s="277"/>
      <c r="E117" s="278" t="s">
        <v>180</v>
      </c>
      <c r="F117" s="293">
        <v>3</v>
      </c>
      <c r="G117" s="280"/>
      <c r="H117" s="281">
        <f t="shared" si="25"/>
        <v>0</v>
      </c>
      <c r="I117" s="24" t="str">
        <f t="shared" ca="1" si="14"/>
        <v/>
      </c>
      <c r="J117" s="15" t="str">
        <f t="shared" si="18"/>
        <v>E041BConnecting to 1050 mm Concrete Combined Sewereach</v>
      </c>
      <c r="K117" s="16" t="e">
        <f>MATCH(J117,'Pay Items'!$K$1:$K$647,0)</f>
        <v>#N/A</v>
      </c>
      <c r="L117" s="17" t="str">
        <f t="shared" ca="1" si="15"/>
        <v>F0</v>
      </c>
      <c r="M117" s="17" t="str">
        <f t="shared" ca="1" si="16"/>
        <v>C2</v>
      </c>
      <c r="N117" s="17" t="str">
        <f t="shared" ca="1" si="17"/>
        <v>C2</v>
      </c>
    </row>
    <row r="118" spans="1:14" ht="45" customHeight="1" x14ac:dyDescent="0.2">
      <c r="A118" s="187" t="s">
        <v>83</v>
      </c>
      <c r="B118" s="275" t="s">
        <v>1657</v>
      </c>
      <c r="C118" s="308" t="s">
        <v>710</v>
      </c>
      <c r="D118" s="277" t="s">
        <v>1601</v>
      </c>
      <c r="E118" s="278"/>
      <c r="F118" s="273" t="s">
        <v>172</v>
      </c>
      <c r="G118" s="274"/>
      <c r="H118" s="274"/>
      <c r="I118" s="24" t="str">
        <f t="shared" ca="1" si="14"/>
        <v>LOCKED</v>
      </c>
      <c r="J118" s="15" t="str">
        <f t="shared" si="18"/>
        <v>E042Connecting New Sewer Service to Existing Sewer ServiceCW 2130-R13</v>
      </c>
      <c r="K118" s="16">
        <f>MATCH(J118,'Pay Items'!$K$1:$K$647,0)</f>
        <v>546</v>
      </c>
      <c r="L118" s="17" t="str">
        <f t="shared" ca="1" si="15"/>
        <v>G</v>
      </c>
      <c r="M118" s="17" t="str">
        <f t="shared" ca="1" si="16"/>
        <v>C2</v>
      </c>
      <c r="N118" s="17" t="str">
        <f t="shared" ca="1" si="17"/>
        <v>C2</v>
      </c>
    </row>
    <row r="119" spans="1:14" ht="30" customHeight="1" x14ac:dyDescent="0.2">
      <c r="A119" s="187" t="s">
        <v>84</v>
      </c>
      <c r="B119" s="282" t="s">
        <v>337</v>
      </c>
      <c r="C119" s="308" t="s">
        <v>1658</v>
      </c>
      <c r="D119" s="277"/>
      <c r="E119" s="278" t="s">
        <v>180</v>
      </c>
      <c r="F119" s="293">
        <v>14</v>
      </c>
      <c r="G119" s="280"/>
      <c r="H119" s="281">
        <f t="shared" ref="H119:H123" si="26">ROUND(G119*F119,2)</f>
        <v>0</v>
      </c>
      <c r="I119" s="24" t="str">
        <f t="shared" ca="1" si="14"/>
        <v/>
      </c>
      <c r="J119" s="15" t="str">
        <f t="shared" si="18"/>
        <v>E043250 mm PVCeach</v>
      </c>
      <c r="K119" s="16" t="e">
        <f>MATCH(J119,'Pay Items'!$K$1:$K$647,0)</f>
        <v>#N/A</v>
      </c>
      <c r="L119" s="17" t="str">
        <f t="shared" ca="1" si="15"/>
        <v>F0</v>
      </c>
      <c r="M119" s="17" t="str">
        <f t="shared" ca="1" si="16"/>
        <v>C2</v>
      </c>
      <c r="N119" s="17" t="str">
        <f t="shared" ca="1" si="17"/>
        <v>C2</v>
      </c>
    </row>
    <row r="120" spans="1:14" ht="30" customHeight="1" x14ac:dyDescent="0.2">
      <c r="A120" s="187" t="s">
        <v>416</v>
      </c>
      <c r="B120" s="275" t="s">
        <v>1659</v>
      </c>
      <c r="C120" s="276" t="s">
        <v>677</v>
      </c>
      <c r="D120" s="277" t="s">
        <v>1601</v>
      </c>
      <c r="E120" s="278" t="s">
        <v>180</v>
      </c>
      <c r="F120" s="293">
        <v>7</v>
      </c>
      <c r="G120" s="280"/>
      <c r="H120" s="281">
        <f t="shared" si="26"/>
        <v>0</v>
      </c>
      <c r="I120" s="24" t="str">
        <f t="shared" ca="1" si="14"/>
        <v/>
      </c>
      <c r="J120" s="15" t="str">
        <f t="shared" si="18"/>
        <v>E046Removal of Existing Catch BasinsCW 2130-R13each</v>
      </c>
      <c r="K120" s="16">
        <f>MATCH(J120,'Pay Items'!$K$1:$K$647,0)</f>
        <v>550</v>
      </c>
      <c r="L120" s="17" t="str">
        <f t="shared" ca="1" si="15"/>
        <v>F0</v>
      </c>
      <c r="M120" s="17" t="str">
        <f t="shared" ca="1" si="16"/>
        <v>C2</v>
      </c>
      <c r="N120" s="17" t="str">
        <f t="shared" ca="1" si="17"/>
        <v>C2</v>
      </c>
    </row>
    <row r="121" spans="1:14" ht="30" customHeight="1" x14ac:dyDescent="0.2">
      <c r="A121" s="187" t="s">
        <v>418</v>
      </c>
      <c r="B121" s="275" t="s">
        <v>1660</v>
      </c>
      <c r="C121" s="276" t="s">
        <v>412</v>
      </c>
      <c r="D121" s="277" t="s">
        <v>1601</v>
      </c>
      <c r="E121" s="278" t="s">
        <v>180</v>
      </c>
      <c r="F121" s="293">
        <v>4</v>
      </c>
      <c r="G121" s="280"/>
      <c r="H121" s="281">
        <f t="shared" si="26"/>
        <v>0</v>
      </c>
      <c r="I121" s="24" t="str">
        <f t="shared" ca="1" si="14"/>
        <v/>
      </c>
      <c r="J121" s="15" t="str">
        <f t="shared" si="18"/>
        <v>E047Removal of Existing Catch PitCW 2130-R13each</v>
      </c>
      <c r="K121" s="16">
        <f>MATCH(J121,'Pay Items'!$K$1:$K$647,0)</f>
        <v>551</v>
      </c>
      <c r="L121" s="17" t="str">
        <f t="shared" ca="1" si="15"/>
        <v>F0</v>
      </c>
      <c r="M121" s="17" t="str">
        <f t="shared" ca="1" si="16"/>
        <v>C2</v>
      </c>
      <c r="N121" s="17" t="str">
        <f t="shared" ca="1" si="17"/>
        <v>C2</v>
      </c>
    </row>
    <row r="122" spans="1:14" ht="30" customHeight="1" x14ac:dyDescent="0.2">
      <c r="A122" s="187" t="s">
        <v>0</v>
      </c>
      <c r="B122" s="275" t="s">
        <v>1661</v>
      </c>
      <c r="C122" s="276" t="s">
        <v>1</v>
      </c>
      <c r="D122" s="277" t="s">
        <v>1561</v>
      </c>
      <c r="E122" s="278" t="s">
        <v>180</v>
      </c>
      <c r="F122" s="293">
        <v>6</v>
      </c>
      <c r="G122" s="280"/>
      <c r="H122" s="281">
        <f t="shared" si="26"/>
        <v>0</v>
      </c>
      <c r="I122" s="24" t="str">
        <f t="shared" ca="1" si="14"/>
        <v/>
      </c>
      <c r="J122" s="15" t="str">
        <f t="shared" si="18"/>
        <v>E050ACatch Basin CleaningCW 2140-R5each</v>
      </c>
      <c r="K122" s="16">
        <f>MATCH(J122,'Pay Items'!$K$1:$K$647,0)</f>
        <v>555</v>
      </c>
      <c r="L122" s="17" t="str">
        <f t="shared" ca="1" si="15"/>
        <v>F0</v>
      </c>
      <c r="M122" s="17" t="str">
        <f t="shared" ca="1" si="16"/>
        <v>C2</v>
      </c>
      <c r="N122" s="17" t="str">
        <f t="shared" ca="1" si="17"/>
        <v>C2</v>
      </c>
    </row>
    <row r="123" spans="1:14" ht="45" customHeight="1" x14ac:dyDescent="0.2">
      <c r="A123" s="187" t="s">
        <v>590</v>
      </c>
      <c r="B123" s="275" t="s">
        <v>1662</v>
      </c>
      <c r="C123" s="276" t="s">
        <v>1663</v>
      </c>
      <c r="D123" s="277" t="s">
        <v>1601</v>
      </c>
      <c r="E123" s="278" t="s">
        <v>180</v>
      </c>
      <c r="F123" s="293">
        <v>11</v>
      </c>
      <c r="G123" s="280"/>
      <c r="H123" s="281">
        <f t="shared" si="26"/>
        <v>0</v>
      </c>
      <c r="I123" s="24" t="str">
        <f t="shared" ca="1" si="14"/>
        <v/>
      </c>
      <c r="J123" s="15" t="str">
        <f t="shared" si="18"/>
        <v>Plugging Existing Sewers and Sewer Services Smaller Than 300 MillimetresCW 2130-R13each</v>
      </c>
      <c r="K123" s="16" t="e">
        <f>MATCH(J123,'Pay Items'!$K$1:$K$647,0)</f>
        <v>#N/A</v>
      </c>
      <c r="L123" s="17" t="str">
        <f t="shared" ca="1" si="15"/>
        <v>F0</v>
      </c>
      <c r="M123" s="17" t="str">
        <f t="shared" ca="1" si="16"/>
        <v>C2</v>
      </c>
      <c r="N123" s="17" t="str">
        <f t="shared" ca="1" si="17"/>
        <v>C2</v>
      </c>
    </row>
    <row r="124" spans="1:14" ht="30" customHeight="1" x14ac:dyDescent="0.2">
      <c r="A124" s="196"/>
      <c r="B124" s="309"/>
      <c r="C124" s="290" t="s">
        <v>200</v>
      </c>
      <c r="D124" s="272"/>
      <c r="E124" s="299"/>
      <c r="F124" s="273" t="s">
        <v>172</v>
      </c>
      <c r="G124" s="274"/>
      <c r="H124" s="274"/>
      <c r="I124" s="24" t="str">
        <f t="shared" ca="1" si="14"/>
        <v>LOCKED</v>
      </c>
      <c r="J124" s="15" t="str">
        <f t="shared" si="18"/>
        <v>ADJUSTMENTS</v>
      </c>
      <c r="K124" s="16">
        <f>MATCH(J124,'Pay Items'!$K$1:$K$647,0)</f>
        <v>587</v>
      </c>
      <c r="L124" s="17" t="str">
        <f t="shared" ca="1" si="15"/>
        <v>G</v>
      </c>
      <c r="M124" s="17" t="str">
        <f t="shared" ca="1" si="16"/>
        <v>C2</v>
      </c>
      <c r="N124" s="17" t="str">
        <f t="shared" ca="1" si="17"/>
        <v>C2</v>
      </c>
    </row>
    <row r="125" spans="1:14" ht="45" customHeight="1" x14ac:dyDescent="0.2">
      <c r="A125" s="187" t="s">
        <v>229</v>
      </c>
      <c r="B125" s="275" t="s">
        <v>1664</v>
      </c>
      <c r="C125" s="305" t="s">
        <v>1041</v>
      </c>
      <c r="D125" s="304" t="s">
        <v>1040</v>
      </c>
      <c r="E125" s="278" t="s">
        <v>180</v>
      </c>
      <c r="F125" s="293">
        <v>20</v>
      </c>
      <c r="G125" s="280"/>
      <c r="H125" s="281">
        <f>ROUND(G125*F125,2)</f>
        <v>0</v>
      </c>
      <c r="I125" s="24" t="str">
        <f t="shared" ca="1" si="14"/>
        <v/>
      </c>
      <c r="J125" s="15" t="str">
        <f t="shared" si="18"/>
        <v>F001Adjustment of Manholes/Catch Basins FramesCW 3210-R8each</v>
      </c>
      <c r="K125" s="16">
        <f>MATCH(J125,'Pay Items'!$K$1:$K$647,0)</f>
        <v>588</v>
      </c>
      <c r="L125" s="17" t="str">
        <f t="shared" ca="1" si="15"/>
        <v>F0</v>
      </c>
      <c r="M125" s="17" t="str">
        <f t="shared" ca="1" si="16"/>
        <v>C2</v>
      </c>
      <c r="N125" s="17" t="str">
        <f t="shared" ca="1" si="17"/>
        <v>C2</v>
      </c>
    </row>
    <row r="126" spans="1:14" ht="30" customHeight="1" x14ac:dyDescent="0.2">
      <c r="A126" s="187" t="s">
        <v>230</v>
      </c>
      <c r="B126" s="275" t="s">
        <v>1665</v>
      </c>
      <c r="C126" s="276" t="s">
        <v>668</v>
      </c>
      <c r="D126" s="277" t="s">
        <v>1601</v>
      </c>
      <c r="E126" s="278"/>
      <c r="F126" s="273" t="s">
        <v>172</v>
      </c>
      <c r="G126" s="274"/>
      <c r="H126" s="274"/>
      <c r="I126" s="24" t="str">
        <f t="shared" ca="1" si="14"/>
        <v>LOCKED</v>
      </c>
      <c r="J126" s="15" t="str">
        <f t="shared" si="18"/>
        <v>F002Replacing Existing RisersCW 2130-R13</v>
      </c>
      <c r="K126" s="16">
        <f>MATCH(J126,'Pay Items'!$K$1:$K$647,0)</f>
        <v>589</v>
      </c>
      <c r="L126" s="17" t="str">
        <f t="shared" ca="1" si="15"/>
        <v>G</v>
      </c>
      <c r="M126" s="17" t="str">
        <f t="shared" ca="1" si="16"/>
        <v>C2</v>
      </c>
      <c r="N126" s="17" t="str">
        <f t="shared" ca="1" si="17"/>
        <v>C2</v>
      </c>
    </row>
    <row r="127" spans="1:14" ht="30" customHeight="1" x14ac:dyDescent="0.2">
      <c r="A127" s="187" t="s">
        <v>669</v>
      </c>
      <c r="B127" s="282" t="s">
        <v>337</v>
      </c>
      <c r="C127" s="276" t="s">
        <v>679</v>
      </c>
      <c r="D127" s="277"/>
      <c r="E127" s="278" t="s">
        <v>182</v>
      </c>
      <c r="F127" s="310">
        <v>5</v>
      </c>
      <c r="G127" s="280"/>
      <c r="H127" s="281">
        <f>ROUND(G127*F127,2)</f>
        <v>0</v>
      </c>
      <c r="I127" s="24" t="str">
        <f t="shared" ca="1" si="14"/>
        <v/>
      </c>
      <c r="J127" s="15" t="str">
        <f t="shared" si="18"/>
        <v>F002APre-cast Concrete Risersvert. m</v>
      </c>
      <c r="K127" s="16">
        <f>MATCH(J127,'Pay Items'!$K$1:$K$647,0)</f>
        <v>590</v>
      </c>
      <c r="L127" s="17" t="str">
        <f t="shared" ca="1" si="15"/>
        <v>F1</v>
      </c>
      <c r="M127" s="17" t="str">
        <f t="shared" ca="1" si="16"/>
        <v>C2</v>
      </c>
      <c r="N127" s="17" t="str">
        <f t="shared" ca="1" si="17"/>
        <v>C2</v>
      </c>
    </row>
    <row r="128" spans="1:14" ht="30" customHeight="1" x14ac:dyDescent="0.2">
      <c r="A128" s="187" t="s">
        <v>231</v>
      </c>
      <c r="B128" s="275" t="s">
        <v>1666</v>
      </c>
      <c r="C128" s="305" t="s">
        <v>1197</v>
      </c>
      <c r="D128" s="304" t="s">
        <v>1040</v>
      </c>
      <c r="E128" s="278"/>
      <c r="F128" s="273" t="s">
        <v>172</v>
      </c>
      <c r="G128" s="274"/>
      <c r="H128" s="274"/>
      <c r="I128" s="24" t="str">
        <f t="shared" ca="1" si="14"/>
        <v>LOCKED</v>
      </c>
      <c r="J128" s="15" t="str">
        <f t="shared" si="18"/>
        <v>F003Lifter Rings (AP-010)CW 3210-R8</v>
      </c>
      <c r="K128" s="16">
        <f>MATCH(J128,'Pay Items'!$K$1:$K$647,0)</f>
        <v>593</v>
      </c>
      <c r="L128" s="17" t="str">
        <f t="shared" ca="1" si="15"/>
        <v>G</v>
      </c>
      <c r="M128" s="17" t="str">
        <f t="shared" ca="1" si="16"/>
        <v>C2</v>
      </c>
      <c r="N128" s="17" t="str">
        <f t="shared" ca="1" si="17"/>
        <v>C2</v>
      </c>
    </row>
    <row r="129" spans="1:14" ht="30" customHeight="1" x14ac:dyDescent="0.2">
      <c r="A129" s="187" t="s">
        <v>233</v>
      </c>
      <c r="B129" s="282" t="s">
        <v>337</v>
      </c>
      <c r="C129" s="276" t="s">
        <v>863</v>
      </c>
      <c r="D129" s="277"/>
      <c r="E129" s="278" t="s">
        <v>180</v>
      </c>
      <c r="F129" s="293">
        <v>4</v>
      </c>
      <c r="G129" s="280"/>
      <c r="H129" s="281">
        <f t="shared" ref="H129:H134" si="27">ROUND(G129*F129,2)</f>
        <v>0</v>
      </c>
      <c r="I129" s="24" t="str">
        <f t="shared" ca="1" si="14"/>
        <v/>
      </c>
      <c r="J129" s="15" t="str">
        <f t="shared" si="18"/>
        <v>F00551 mmeach</v>
      </c>
      <c r="K129" s="16">
        <f>MATCH(J129,'Pay Items'!$K$1:$K$647,0)</f>
        <v>595</v>
      </c>
      <c r="L129" s="17" t="str">
        <f t="shared" ca="1" si="15"/>
        <v>F0</v>
      </c>
      <c r="M129" s="17" t="str">
        <f t="shared" ca="1" si="16"/>
        <v>C2</v>
      </c>
      <c r="N129" s="17" t="str">
        <f t="shared" ca="1" si="17"/>
        <v>C2</v>
      </c>
    </row>
    <row r="130" spans="1:14" ht="30" customHeight="1" x14ac:dyDescent="0.2">
      <c r="A130" s="187" t="s">
        <v>235</v>
      </c>
      <c r="B130" s="282" t="s">
        <v>338</v>
      </c>
      <c r="C130" s="276" t="s">
        <v>865</v>
      </c>
      <c r="D130" s="277"/>
      <c r="E130" s="278" t="s">
        <v>180</v>
      </c>
      <c r="F130" s="293">
        <v>4</v>
      </c>
      <c r="G130" s="280"/>
      <c r="H130" s="281">
        <f t="shared" si="27"/>
        <v>0</v>
      </c>
      <c r="I130" s="24" t="str">
        <f t="shared" ca="1" si="14"/>
        <v/>
      </c>
      <c r="J130" s="15" t="str">
        <f t="shared" si="18"/>
        <v>F00776 mmeach</v>
      </c>
      <c r="K130" s="16">
        <f>MATCH(J130,'Pay Items'!$K$1:$K$647,0)</f>
        <v>597</v>
      </c>
      <c r="L130" s="17" t="str">
        <f t="shared" ca="1" si="15"/>
        <v>F0</v>
      </c>
      <c r="M130" s="17" t="str">
        <f t="shared" ca="1" si="16"/>
        <v>C2</v>
      </c>
      <c r="N130" s="17" t="str">
        <f t="shared" ca="1" si="17"/>
        <v>C2</v>
      </c>
    </row>
    <row r="131" spans="1:14" ht="30" customHeight="1" x14ac:dyDescent="0.2">
      <c r="A131" s="187" t="s">
        <v>236</v>
      </c>
      <c r="B131" s="275" t="s">
        <v>1667</v>
      </c>
      <c r="C131" s="276" t="s">
        <v>584</v>
      </c>
      <c r="D131" s="304" t="s">
        <v>1040</v>
      </c>
      <c r="E131" s="278" t="s">
        <v>180</v>
      </c>
      <c r="F131" s="293">
        <v>20</v>
      </c>
      <c r="G131" s="280"/>
      <c r="H131" s="281">
        <f t="shared" si="27"/>
        <v>0</v>
      </c>
      <c r="I131" s="24" t="str">
        <f t="shared" ca="1" si="14"/>
        <v/>
      </c>
      <c r="J131" s="15" t="str">
        <f t="shared" si="18"/>
        <v>F009Adjustment of Valve BoxesCW 3210-R8each</v>
      </c>
      <c r="K131" s="16">
        <f>MATCH(J131,'Pay Items'!$K$1:$K$647,0)</f>
        <v>598</v>
      </c>
      <c r="L131" s="17" t="str">
        <f t="shared" ca="1" si="15"/>
        <v>F0</v>
      </c>
      <c r="M131" s="17" t="str">
        <f t="shared" ca="1" si="16"/>
        <v>C2</v>
      </c>
      <c r="N131" s="17" t="str">
        <f t="shared" ca="1" si="17"/>
        <v>C2</v>
      </c>
    </row>
    <row r="132" spans="1:14" ht="30" customHeight="1" x14ac:dyDescent="0.2">
      <c r="A132" s="187" t="s">
        <v>444</v>
      </c>
      <c r="B132" s="275" t="s">
        <v>1668</v>
      </c>
      <c r="C132" s="276" t="s">
        <v>586</v>
      </c>
      <c r="D132" s="304" t="s">
        <v>1040</v>
      </c>
      <c r="E132" s="278" t="s">
        <v>180</v>
      </c>
      <c r="F132" s="293">
        <v>10</v>
      </c>
      <c r="G132" s="280"/>
      <c r="H132" s="281">
        <f t="shared" si="27"/>
        <v>0</v>
      </c>
      <c r="I132" s="24" t="str">
        <f t="shared" ca="1" si="14"/>
        <v/>
      </c>
      <c r="J132" s="15" t="str">
        <f t="shared" si="18"/>
        <v>F010Valve Box ExtensionsCW 3210-R8each</v>
      </c>
      <c r="K132" s="16">
        <f>MATCH(J132,'Pay Items'!$K$1:$K$647,0)</f>
        <v>599</v>
      </c>
      <c r="L132" s="17" t="str">
        <f t="shared" ca="1" si="15"/>
        <v>F0</v>
      </c>
      <c r="M132" s="17" t="str">
        <f t="shared" ca="1" si="16"/>
        <v>C2</v>
      </c>
      <c r="N132" s="17" t="str">
        <f t="shared" ca="1" si="17"/>
        <v>C2</v>
      </c>
    </row>
    <row r="133" spans="1:14" ht="30" customHeight="1" x14ac:dyDescent="0.2">
      <c r="A133" s="187" t="s">
        <v>237</v>
      </c>
      <c r="B133" s="275" t="s">
        <v>1669</v>
      </c>
      <c r="C133" s="276" t="s">
        <v>585</v>
      </c>
      <c r="D133" s="304" t="s">
        <v>1040</v>
      </c>
      <c r="E133" s="278" t="s">
        <v>180</v>
      </c>
      <c r="F133" s="293">
        <v>12</v>
      </c>
      <c r="G133" s="280"/>
      <c r="H133" s="281">
        <f t="shared" si="27"/>
        <v>0</v>
      </c>
      <c r="I133" s="24" t="str">
        <f t="shared" ref="I133:I196" ca="1" si="28">IF(CELL("protect",$G133)=1, "LOCKED", "")</f>
        <v/>
      </c>
      <c r="J133" s="15" t="str">
        <f t="shared" si="18"/>
        <v>F011Adjustment of Curb Stop BoxesCW 3210-R8each</v>
      </c>
      <c r="K133" s="16">
        <f>MATCH(J133,'Pay Items'!$K$1:$K$647,0)</f>
        <v>600</v>
      </c>
      <c r="L133" s="17" t="str">
        <f t="shared" ref="L133:L196" ca="1" si="29">CELL("format",$F133)</f>
        <v>F0</v>
      </c>
      <c r="M133" s="17" t="str">
        <f t="shared" ref="M133:M196" ca="1" si="30">CELL("format",$G133)</f>
        <v>C2</v>
      </c>
      <c r="N133" s="17" t="str">
        <f t="shared" ref="N133:N196" ca="1" si="31">CELL("format",$H133)</f>
        <v>C2</v>
      </c>
    </row>
    <row r="134" spans="1:14" ht="30" customHeight="1" x14ac:dyDescent="0.2">
      <c r="A134" s="195" t="s">
        <v>240</v>
      </c>
      <c r="B134" s="311" t="s">
        <v>1670</v>
      </c>
      <c r="C134" s="305" t="s">
        <v>587</v>
      </c>
      <c r="D134" s="304" t="s">
        <v>1040</v>
      </c>
      <c r="E134" s="312" t="s">
        <v>180</v>
      </c>
      <c r="F134" s="313">
        <v>6</v>
      </c>
      <c r="G134" s="314"/>
      <c r="H134" s="315">
        <f t="shared" si="27"/>
        <v>0</v>
      </c>
      <c r="I134" s="24" t="str">
        <f t="shared" ca="1" si="28"/>
        <v/>
      </c>
      <c r="J134" s="15" t="str">
        <f t="shared" ref="J134:J197" si="32">CLEAN(CONCATENATE(TRIM($A134),TRIM($C134),IF(LEFT($D134)&lt;&gt;"E",TRIM($D134),),TRIM($E134)))</f>
        <v>F018Curb Stop ExtensionsCW 3210-R8each</v>
      </c>
      <c r="K134" s="16">
        <f>MATCH(J134,'Pay Items'!$K$1:$K$647,0)</f>
        <v>601</v>
      </c>
      <c r="L134" s="17" t="str">
        <f t="shared" ca="1" si="29"/>
        <v>F0</v>
      </c>
      <c r="M134" s="17" t="str">
        <f t="shared" ca="1" si="30"/>
        <v>C2</v>
      </c>
      <c r="N134" s="17" t="str">
        <f t="shared" ca="1" si="31"/>
        <v>C2</v>
      </c>
    </row>
    <row r="135" spans="1:14" ht="30" customHeight="1" x14ac:dyDescent="0.2">
      <c r="A135" s="196"/>
      <c r="B135" s="270"/>
      <c r="C135" s="290" t="s">
        <v>201</v>
      </c>
      <c r="D135" s="272"/>
      <c r="E135" s="291"/>
      <c r="F135" s="273" t="s">
        <v>172</v>
      </c>
      <c r="G135" s="274"/>
      <c r="H135" s="274"/>
      <c r="I135" s="24" t="str">
        <f t="shared" ca="1" si="28"/>
        <v>LOCKED</v>
      </c>
      <c r="J135" s="15" t="str">
        <f t="shared" si="32"/>
        <v>LANDSCAPING</v>
      </c>
      <c r="K135" s="16">
        <f>MATCH(J135,'Pay Items'!$K$1:$K$647,0)</f>
        <v>616</v>
      </c>
      <c r="L135" s="17" t="str">
        <f t="shared" ca="1" si="29"/>
        <v>G</v>
      </c>
      <c r="M135" s="17" t="str">
        <f t="shared" ca="1" si="30"/>
        <v>C2</v>
      </c>
      <c r="N135" s="17" t="str">
        <f t="shared" ca="1" si="31"/>
        <v>C2</v>
      </c>
    </row>
    <row r="136" spans="1:14" ht="30" customHeight="1" x14ac:dyDescent="0.2">
      <c r="A136" s="190" t="s">
        <v>241</v>
      </c>
      <c r="B136" s="275" t="s">
        <v>1671</v>
      </c>
      <c r="C136" s="276" t="s">
        <v>146</v>
      </c>
      <c r="D136" s="277" t="s">
        <v>1512</v>
      </c>
      <c r="E136" s="278"/>
      <c r="F136" s="273" t="s">
        <v>172</v>
      </c>
      <c r="G136" s="274"/>
      <c r="H136" s="274"/>
      <c r="I136" s="24" t="str">
        <f t="shared" ca="1" si="28"/>
        <v>LOCKED</v>
      </c>
      <c r="J136" s="15" t="str">
        <f t="shared" si="32"/>
        <v>G001SoddingCW 3510-R10</v>
      </c>
      <c r="K136" s="16">
        <f>MATCH(J136,'Pay Items'!$K$1:$K$647,0)</f>
        <v>617</v>
      </c>
      <c r="L136" s="17" t="str">
        <f t="shared" ca="1" si="29"/>
        <v>G</v>
      </c>
      <c r="M136" s="17" t="str">
        <f t="shared" ca="1" si="30"/>
        <v>C2</v>
      </c>
      <c r="N136" s="17" t="str">
        <f t="shared" ca="1" si="31"/>
        <v>C2</v>
      </c>
    </row>
    <row r="137" spans="1:14" ht="30" customHeight="1" x14ac:dyDescent="0.2">
      <c r="A137" s="190" t="s">
        <v>242</v>
      </c>
      <c r="B137" s="282" t="s">
        <v>337</v>
      </c>
      <c r="C137" s="276" t="s">
        <v>866</v>
      </c>
      <c r="D137" s="277"/>
      <c r="E137" s="278" t="s">
        <v>177</v>
      </c>
      <c r="F137" s="279">
        <v>100</v>
      </c>
      <c r="G137" s="280"/>
      <c r="H137" s="281">
        <f>ROUND(G137*F137,2)</f>
        <v>0</v>
      </c>
      <c r="I137" s="24" t="str">
        <f t="shared" ca="1" si="28"/>
        <v/>
      </c>
      <c r="J137" s="15" t="str">
        <f t="shared" si="32"/>
        <v>G002width &lt; 600 mmm²</v>
      </c>
      <c r="K137" s="16">
        <f>MATCH(J137,'Pay Items'!$K$1:$K$647,0)</f>
        <v>618</v>
      </c>
      <c r="L137" s="17" t="str">
        <f t="shared" ca="1" si="29"/>
        <v>F0</v>
      </c>
      <c r="M137" s="17" t="str">
        <f t="shared" ca="1" si="30"/>
        <v>C2</v>
      </c>
      <c r="N137" s="17" t="str">
        <f t="shared" ca="1" si="31"/>
        <v>C2</v>
      </c>
    </row>
    <row r="138" spans="1:14" ht="30" customHeight="1" x14ac:dyDescent="0.2">
      <c r="A138" s="190" t="s">
        <v>243</v>
      </c>
      <c r="B138" s="282" t="s">
        <v>338</v>
      </c>
      <c r="C138" s="276" t="s">
        <v>867</v>
      </c>
      <c r="D138" s="277"/>
      <c r="E138" s="278" t="s">
        <v>177</v>
      </c>
      <c r="F138" s="279">
        <v>9900</v>
      </c>
      <c r="G138" s="280"/>
      <c r="H138" s="281">
        <f>ROUND(G138*F138,2)</f>
        <v>0</v>
      </c>
      <c r="I138" s="24" t="str">
        <f t="shared" ca="1" si="28"/>
        <v/>
      </c>
      <c r="J138" s="15" t="str">
        <f t="shared" si="32"/>
        <v>G003width &gt; or = 600 mmm²</v>
      </c>
      <c r="K138" s="16">
        <f>MATCH(J138,'Pay Items'!$K$1:$K$647,0)</f>
        <v>619</v>
      </c>
      <c r="L138" s="17" t="str">
        <f t="shared" ca="1" si="29"/>
        <v>F0</v>
      </c>
      <c r="M138" s="17" t="str">
        <f t="shared" ca="1" si="30"/>
        <v>C2</v>
      </c>
      <c r="N138" s="17" t="str">
        <f t="shared" ca="1" si="31"/>
        <v>C2</v>
      </c>
    </row>
    <row r="139" spans="1:14" ht="6.6" customHeight="1" x14ac:dyDescent="0.2">
      <c r="A139" s="182"/>
      <c r="B139" s="316"/>
      <c r="C139" s="317"/>
      <c r="D139" s="318"/>
      <c r="E139" s="319"/>
      <c r="F139" s="320"/>
      <c r="G139" s="321"/>
      <c r="H139" s="321"/>
      <c r="I139" s="24" t="str">
        <f t="shared" ca="1" si="28"/>
        <v>LOCKED</v>
      </c>
      <c r="J139" s="15" t="str">
        <f t="shared" si="32"/>
        <v/>
      </c>
      <c r="K139" s="16" t="e">
        <f>MATCH(J139,'Pay Items'!$K$1:$K$647,0)</f>
        <v>#N/A</v>
      </c>
      <c r="L139" s="17" t="str">
        <f t="shared" ca="1" si="29"/>
        <v>G</v>
      </c>
      <c r="M139" s="17" t="str">
        <f t="shared" ca="1" si="30"/>
        <v>C2</v>
      </c>
      <c r="N139" s="17" t="str">
        <f t="shared" ca="1" si="31"/>
        <v>C2</v>
      </c>
    </row>
    <row r="140" spans="1:14" ht="48" customHeight="1" thickBot="1" x14ac:dyDescent="0.25">
      <c r="A140" s="197"/>
      <c r="B140" s="198" t="s">
        <v>592</v>
      </c>
      <c r="C140" s="416" t="str">
        <f>C7</f>
        <v>PAVEMENT REHABILITATION:  CORYDON AVENUE FROM SHAFTESBURY BOULEVARD TO KENASTON BOULEVARD</v>
      </c>
      <c r="D140" s="417"/>
      <c r="E140" s="417"/>
      <c r="F140" s="418"/>
      <c r="G140" s="197" t="s">
        <v>1672</v>
      </c>
      <c r="H140" s="197">
        <f>SUM(H7:H139)</f>
        <v>0</v>
      </c>
      <c r="I140" s="24" t="str">
        <f t="shared" ca="1" si="28"/>
        <v>LOCKED</v>
      </c>
      <c r="J140" s="15" t="str">
        <f t="shared" si="32"/>
        <v>PAVEMENT REHABILITATION: CORYDON AVENUE FROM SHAFTESBURY BOULEVARD TO KENASTON BOULEVARD</v>
      </c>
      <c r="K140" s="16" t="e">
        <f>MATCH(J140,'Pay Items'!$K$1:$K$647,0)</f>
        <v>#N/A</v>
      </c>
      <c r="L140" s="17" t="str">
        <f t="shared" ca="1" si="29"/>
        <v>G</v>
      </c>
      <c r="M140" s="17" t="str">
        <f t="shared" ca="1" si="30"/>
        <v>C2</v>
      </c>
      <c r="N140" s="17" t="str">
        <f t="shared" ca="1" si="31"/>
        <v>C2</v>
      </c>
    </row>
    <row r="141" spans="1:14" ht="30" customHeight="1" thickTop="1" x14ac:dyDescent="0.2">
      <c r="A141" s="182"/>
      <c r="B141" s="410" t="s">
        <v>1673</v>
      </c>
      <c r="C141" s="411"/>
      <c r="D141" s="411"/>
      <c r="E141" s="411"/>
      <c r="F141" s="412"/>
      <c r="G141" s="266"/>
      <c r="H141" s="267"/>
      <c r="I141" s="24" t="str">
        <f t="shared" ca="1" si="28"/>
        <v>LOCKED</v>
      </c>
      <c r="J141" s="15" t="str">
        <f t="shared" si="32"/>
        <v/>
      </c>
      <c r="K141" s="16" t="e">
        <f>MATCH(J141,'Pay Items'!$K$1:$K$647,0)</f>
        <v>#N/A</v>
      </c>
      <c r="L141" s="17" t="str">
        <f t="shared" ca="1" si="29"/>
        <v>G</v>
      </c>
      <c r="M141" s="17" t="str">
        <f t="shared" ca="1" si="30"/>
        <v>C2</v>
      </c>
      <c r="N141" s="17" t="str">
        <f t="shared" ca="1" si="31"/>
        <v>G</v>
      </c>
    </row>
    <row r="142" spans="1:14" s="184" customFormat="1" ht="45" customHeight="1" x14ac:dyDescent="0.2">
      <c r="A142" s="199"/>
      <c r="B142" s="268" t="s">
        <v>593</v>
      </c>
      <c r="C142" s="413" t="s">
        <v>1674</v>
      </c>
      <c r="D142" s="414"/>
      <c r="E142" s="414"/>
      <c r="F142" s="415"/>
      <c r="G142" s="322"/>
      <c r="H142" s="323"/>
      <c r="I142" s="24" t="str">
        <f t="shared" ca="1" si="28"/>
        <v>LOCKED</v>
      </c>
      <c r="J142" s="15" t="str">
        <f t="shared" si="32"/>
        <v>TRANSIT IMPROVEMENTS: CORYDON AVENUE FROM SHAFTESBURY BOULEVARD TO KENASTON BOULEVARD</v>
      </c>
      <c r="K142" s="16" t="e">
        <f>MATCH(J142,'Pay Items'!$K$1:$K$647,0)</f>
        <v>#N/A</v>
      </c>
      <c r="L142" s="17" t="str">
        <f t="shared" ca="1" si="29"/>
        <v>G</v>
      </c>
      <c r="M142" s="17" t="str">
        <f t="shared" ca="1" si="30"/>
        <v>F0</v>
      </c>
      <c r="N142" s="17" t="str">
        <f t="shared" ca="1" si="31"/>
        <v>F2</v>
      </c>
    </row>
    <row r="143" spans="1:14" s="184" customFormat="1" ht="30" customHeight="1" x14ac:dyDescent="0.2">
      <c r="A143" s="182"/>
      <c r="B143" s="270"/>
      <c r="C143" s="271" t="s">
        <v>195</v>
      </c>
      <c r="D143" s="272"/>
      <c r="E143" s="273" t="s">
        <v>172</v>
      </c>
      <c r="F143" s="273" t="s">
        <v>172</v>
      </c>
      <c r="G143" s="274" t="s">
        <v>172</v>
      </c>
      <c r="H143" s="274"/>
      <c r="I143" s="24" t="str">
        <f t="shared" ca="1" si="28"/>
        <v>LOCKED</v>
      </c>
      <c r="J143" s="15" t="str">
        <f t="shared" si="32"/>
        <v>EARTH AND BASE WORKS</v>
      </c>
      <c r="K143" s="16">
        <f>MATCH(J143,'Pay Items'!$K$1:$K$647,0)</f>
        <v>3</v>
      </c>
      <c r="L143" s="17" t="str">
        <f t="shared" ca="1" si="29"/>
        <v>G</v>
      </c>
      <c r="M143" s="17" t="str">
        <f t="shared" ca="1" si="30"/>
        <v>C2</v>
      </c>
      <c r="N143" s="17" t="str">
        <f t="shared" ca="1" si="31"/>
        <v>C2</v>
      </c>
    </row>
    <row r="144" spans="1:14" s="184" customFormat="1" ht="45" customHeight="1" x14ac:dyDescent="0.2">
      <c r="A144" s="186" t="s">
        <v>249</v>
      </c>
      <c r="B144" s="275" t="s">
        <v>149</v>
      </c>
      <c r="C144" s="276" t="s">
        <v>306</v>
      </c>
      <c r="D144" s="277" t="s">
        <v>1272</v>
      </c>
      <c r="E144" s="278"/>
      <c r="F144" s="273" t="s">
        <v>172</v>
      </c>
      <c r="G144" s="274" t="s">
        <v>172</v>
      </c>
      <c r="H144" s="274"/>
      <c r="I144" s="24" t="str">
        <f t="shared" ca="1" si="28"/>
        <v>LOCKED</v>
      </c>
      <c r="J144" s="15" t="str">
        <f t="shared" si="32"/>
        <v>A010Supplying and Placing Base Course MaterialCW 3110-R22</v>
      </c>
      <c r="K144" s="16">
        <f>MATCH(J144,'Pay Items'!$K$1:$K$647,0)</f>
        <v>27</v>
      </c>
      <c r="L144" s="17" t="str">
        <f t="shared" ca="1" si="29"/>
        <v>G</v>
      </c>
      <c r="M144" s="17" t="str">
        <f t="shared" ca="1" si="30"/>
        <v>C2</v>
      </c>
      <c r="N144" s="17" t="str">
        <f t="shared" ca="1" si="31"/>
        <v>C2</v>
      </c>
    </row>
    <row r="145" spans="1:14" s="184" customFormat="1" ht="45" customHeight="1" x14ac:dyDescent="0.2">
      <c r="A145" s="186" t="s">
        <v>1090</v>
      </c>
      <c r="B145" s="282" t="s">
        <v>337</v>
      </c>
      <c r="C145" s="276" t="s">
        <v>1091</v>
      </c>
      <c r="D145" s="277" t="s">
        <v>172</v>
      </c>
      <c r="E145" s="278" t="s">
        <v>178</v>
      </c>
      <c r="F145" s="279">
        <v>20</v>
      </c>
      <c r="G145" s="280"/>
      <c r="H145" s="281">
        <f t="shared" ref="H145:H147" si="33">ROUND(G145*F145,2)</f>
        <v>0</v>
      </c>
      <c r="I145" s="24" t="str">
        <f t="shared" ca="1" si="28"/>
        <v/>
      </c>
      <c r="J145" s="15" t="str">
        <f t="shared" si="32"/>
        <v>A010A1Base Course Material - Granular A Limestonem³</v>
      </c>
      <c r="K145" s="16">
        <f>MATCH(J145,'Pay Items'!$K$1:$K$647,0)</f>
        <v>28</v>
      </c>
      <c r="L145" s="17" t="str">
        <f t="shared" ca="1" si="29"/>
        <v>F0</v>
      </c>
      <c r="M145" s="17" t="str">
        <f t="shared" ca="1" si="30"/>
        <v>C2</v>
      </c>
      <c r="N145" s="17" t="str">
        <f t="shared" ca="1" si="31"/>
        <v>C2</v>
      </c>
    </row>
    <row r="146" spans="1:14" s="184" customFormat="1" ht="45" customHeight="1" x14ac:dyDescent="0.2">
      <c r="A146" s="186" t="s">
        <v>1100</v>
      </c>
      <c r="B146" s="282" t="s">
        <v>338</v>
      </c>
      <c r="C146" s="276" t="s">
        <v>1101</v>
      </c>
      <c r="D146" s="277" t="s">
        <v>172</v>
      </c>
      <c r="E146" s="278" t="s">
        <v>178</v>
      </c>
      <c r="F146" s="279">
        <v>15</v>
      </c>
      <c r="G146" s="280"/>
      <c r="H146" s="281">
        <f t="shared" si="33"/>
        <v>0</v>
      </c>
      <c r="I146" s="24" t="str">
        <f t="shared" ca="1" si="28"/>
        <v/>
      </c>
      <c r="J146" s="15" t="str">
        <f t="shared" si="32"/>
        <v>A010C2Base Course Material - Granular C Recycled Concretem³</v>
      </c>
      <c r="K146" s="16">
        <f>MATCH(J146,'Pay Items'!$K$1:$K$647,0)</f>
        <v>34</v>
      </c>
      <c r="L146" s="17" t="str">
        <f t="shared" ca="1" si="29"/>
        <v>F0</v>
      </c>
      <c r="M146" s="17" t="str">
        <f t="shared" ca="1" si="30"/>
        <v>C2</v>
      </c>
      <c r="N146" s="17" t="str">
        <f t="shared" ca="1" si="31"/>
        <v>C2</v>
      </c>
    </row>
    <row r="147" spans="1:14" s="184" customFormat="1" ht="30" customHeight="1" x14ac:dyDescent="0.2">
      <c r="A147" s="187" t="s">
        <v>251</v>
      </c>
      <c r="B147" s="275" t="s">
        <v>150</v>
      </c>
      <c r="C147" s="276" t="s">
        <v>107</v>
      </c>
      <c r="D147" s="277" t="s">
        <v>1272</v>
      </c>
      <c r="E147" s="278" t="s">
        <v>177</v>
      </c>
      <c r="F147" s="279">
        <v>120</v>
      </c>
      <c r="G147" s="280"/>
      <c r="H147" s="281">
        <f t="shared" si="33"/>
        <v>0</v>
      </c>
      <c r="I147" s="24" t="str">
        <f t="shared" ca="1" si="28"/>
        <v/>
      </c>
      <c r="J147" s="15" t="str">
        <f t="shared" si="32"/>
        <v>A012Grading of BoulevardsCW 3110-R22m²</v>
      </c>
      <c r="K147" s="16">
        <f>MATCH(J147,'Pay Items'!$K$1:$K$647,0)</f>
        <v>37</v>
      </c>
      <c r="L147" s="17" t="str">
        <f t="shared" ca="1" si="29"/>
        <v>F0</v>
      </c>
      <c r="M147" s="17" t="str">
        <f t="shared" ca="1" si="30"/>
        <v>C2</v>
      </c>
      <c r="N147" s="17" t="str">
        <f t="shared" ca="1" si="31"/>
        <v>C2</v>
      </c>
    </row>
    <row r="148" spans="1:14" s="184" customFormat="1" ht="45" customHeight="1" x14ac:dyDescent="0.2">
      <c r="A148" s="187" t="s">
        <v>482</v>
      </c>
      <c r="B148" s="275" t="s">
        <v>151</v>
      </c>
      <c r="C148" s="276" t="s">
        <v>478</v>
      </c>
      <c r="D148" s="277" t="s">
        <v>574</v>
      </c>
      <c r="E148" s="278" t="s">
        <v>178</v>
      </c>
      <c r="F148" s="279">
        <v>10</v>
      </c>
      <c r="G148" s="280"/>
      <c r="H148" s="281">
        <f>ROUND(G148*F148,2)</f>
        <v>0</v>
      </c>
      <c r="I148" s="24" t="str">
        <f t="shared" ca="1" si="28"/>
        <v/>
      </c>
      <c r="J148" s="15" t="str">
        <f t="shared" si="32"/>
        <v>A029Common Excavation- Unsuitable site materialCW 3170-R3m³</v>
      </c>
      <c r="K148" s="16">
        <f>MATCH(J148,'Pay Items'!$K$1:$K$647,0)</f>
        <v>61</v>
      </c>
      <c r="L148" s="17" t="str">
        <f t="shared" ca="1" si="29"/>
        <v>F0</v>
      </c>
      <c r="M148" s="17" t="str">
        <f t="shared" ca="1" si="30"/>
        <v>C2</v>
      </c>
      <c r="N148" s="17" t="str">
        <f t="shared" ca="1" si="31"/>
        <v>C2</v>
      </c>
    </row>
    <row r="149" spans="1:14" s="184" customFormat="1" ht="30" customHeight="1" x14ac:dyDescent="0.2">
      <c r="A149" s="182"/>
      <c r="B149" s="270"/>
      <c r="C149" s="290" t="s">
        <v>1563</v>
      </c>
      <c r="D149" s="272"/>
      <c r="E149" s="291"/>
      <c r="F149" s="273" t="s">
        <v>172</v>
      </c>
      <c r="G149" s="274"/>
      <c r="H149" s="274"/>
      <c r="I149" s="24" t="str">
        <f t="shared" ca="1" si="28"/>
        <v>LOCKED</v>
      </c>
      <c r="J149" s="15" t="str">
        <f t="shared" si="32"/>
        <v>ROADWORK - REMOVALS/RENEWALS</v>
      </c>
      <c r="K149" s="16">
        <f>MATCH(J149,'Pay Items'!$K$1:$K$647,0)</f>
        <v>68</v>
      </c>
      <c r="L149" s="17" t="str">
        <f t="shared" ca="1" si="29"/>
        <v>G</v>
      </c>
      <c r="M149" s="17" t="str">
        <f t="shared" ca="1" si="30"/>
        <v>C2</v>
      </c>
      <c r="N149" s="17" t="str">
        <f t="shared" ca="1" si="31"/>
        <v>C2</v>
      </c>
    </row>
    <row r="150" spans="1:14" s="184" customFormat="1" ht="30" customHeight="1" x14ac:dyDescent="0.2">
      <c r="A150" s="190" t="s">
        <v>358</v>
      </c>
      <c r="B150" s="275" t="s">
        <v>152</v>
      </c>
      <c r="C150" s="276" t="s">
        <v>303</v>
      </c>
      <c r="D150" s="277" t="s">
        <v>1272</v>
      </c>
      <c r="E150" s="278"/>
      <c r="F150" s="273" t="s">
        <v>172</v>
      </c>
      <c r="G150" s="274"/>
      <c r="H150" s="274"/>
      <c r="I150" s="24" t="str">
        <f t="shared" ca="1" si="28"/>
        <v>LOCKED</v>
      </c>
      <c r="J150" s="15" t="str">
        <f t="shared" si="32"/>
        <v>B001Pavement RemovalCW 3110-R22</v>
      </c>
      <c r="K150" s="16">
        <f>MATCH(J150,'Pay Items'!$K$1:$K$647,0)</f>
        <v>69</v>
      </c>
      <c r="L150" s="17" t="str">
        <f t="shared" ca="1" si="29"/>
        <v>G</v>
      </c>
      <c r="M150" s="17" t="str">
        <f t="shared" ca="1" si="30"/>
        <v>C2</v>
      </c>
      <c r="N150" s="17" t="str">
        <f t="shared" ca="1" si="31"/>
        <v>C2</v>
      </c>
    </row>
    <row r="151" spans="1:14" s="184" customFormat="1" ht="30" customHeight="1" x14ac:dyDescent="0.2">
      <c r="A151" s="190" t="s">
        <v>261</v>
      </c>
      <c r="B151" s="282" t="s">
        <v>337</v>
      </c>
      <c r="C151" s="276" t="s">
        <v>305</v>
      </c>
      <c r="D151" s="277" t="s">
        <v>172</v>
      </c>
      <c r="E151" s="278" t="s">
        <v>177</v>
      </c>
      <c r="F151" s="279">
        <v>100</v>
      </c>
      <c r="G151" s="280"/>
      <c r="H151" s="281">
        <f>ROUND(G151*F151,2)</f>
        <v>0</v>
      </c>
      <c r="I151" s="24" t="str">
        <f t="shared" ca="1" si="28"/>
        <v/>
      </c>
      <c r="J151" s="15" t="str">
        <f t="shared" si="32"/>
        <v>B003Asphalt Pavementm²</v>
      </c>
      <c r="K151" s="16">
        <f>MATCH(J151,'Pay Items'!$K$1:$K$647,0)</f>
        <v>71</v>
      </c>
      <c r="L151" s="17" t="str">
        <f t="shared" ca="1" si="29"/>
        <v>F0</v>
      </c>
      <c r="M151" s="17" t="str">
        <f t="shared" ca="1" si="30"/>
        <v>C2</v>
      </c>
      <c r="N151" s="17" t="str">
        <f t="shared" ca="1" si="31"/>
        <v>C2</v>
      </c>
    </row>
    <row r="152" spans="1:14" s="184" customFormat="1" ht="30" customHeight="1" x14ac:dyDescent="0.2">
      <c r="A152" s="190" t="s">
        <v>773</v>
      </c>
      <c r="B152" s="275" t="s">
        <v>153</v>
      </c>
      <c r="C152" s="276" t="s">
        <v>316</v>
      </c>
      <c r="D152" s="277" t="s">
        <v>6</v>
      </c>
      <c r="E152" s="278"/>
      <c r="F152" s="273" t="s">
        <v>172</v>
      </c>
      <c r="G152" s="274"/>
      <c r="H152" s="274"/>
      <c r="I152" s="24" t="str">
        <f t="shared" ca="1" si="28"/>
        <v>LOCKED</v>
      </c>
      <c r="J152" s="15" t="str">
        <f t="shared" si="32"/>
        <v>B100rMiscellaneous Concrete Slab RemovalCW 3235-R9</v>
      </c>
      <c r="K152" s="16">
        <f>MATCH(J152,'Pay Items'!$K$1:$K$647,0)</f>
        <v>159</v>
      </c>
      <c r="L152" s="17" t="str">
        <f t="shared" ca="1" si="29"/>
        <v>G</v>
      </c>
      <c r="M152" s="17" t="str">
        <f t="shared" ca="1" si="30"/>
        <v>C2</v>
      </c>
      <c r="N152" s="17" t="str">
        <f t="shared" ca="1" si="31"/>
        <v>C2</v>
      </c>
    </row>
    <row r="153" spans="1:14" s="184" customFormat="1" ht="30" customHeight="1" x14ac:dyDescent="0.2">
      <c r="A153" s="190" t="s">
        <v>777</v>
      </c>
      <c r="B153" s="282" t="s">
        <v>337</v>
      </c>
      <c r="C153" s="276" t="s">
        <v>10</v>
      </c>
      <c r="D153" s="277" t="s">
        <v>172</v>
      </c>
      <c r="E153" s="278" t="s">
        <v>177</v>
      </c>
      <c r="F153" s="279">
        <v>150</v>
      </c>
      <c r="G153" s="280"/>
      <c r="H153" s="281">
        <f t="shared" ref="H153:H154" si="34">ROUND(G153*F153,2)</f>
        <v>0</v>
      </c>
      <c r="I153" s="24" t="str">
        <f t="shared" ca="1" si="28"/>
        <v/>
      </c>
      <c r="J153" s="15" t="str">
        <f t="shared" si="32"/>
        <v>B104r100 mm Sidewalkm²</v>
      </c>
      <c r="K153" s="16">
        <f>MATCH(J153,'Pay Items'!$K$1:$K$647,0)</f>
        <v>163</v>
      </c>
      <c r="L153" s="17" t="str">
        <f t="shared" ca="1" si="29"/>
        <v>F0</v>
      </c>
      <c r="M153" s="17" t="str">
        <f t="shared" ca="1" si="30"/>
        <v>C2</v>
      </c>
      <c r="N153" s="17" t="str">
        <f t="shared" ca="1" si="31"/>
        <v>C2</v>
      </c>
    </row>
    <row r="154" spans="1:14" s="184" customFormat="1" ht="30" customHeight="1" x14ac:dyDescent="0.2">
      <c r="A154" s="190" t="s">
        <v>778</v>
      </c>
      <c r="B154" s="282" t="s">
        <v>338</v>
      </c>
      <c r="C154" s="276" t="s">
        <v>319</v>
      </c>
      <c r="D154" s="277" t="s">
        <v>172</v>
      </c>
      <c r="E154" s="278" t="s">
        <v>177</v>
      </c>
      <c r="F154" s="279">
        <v>5</v>
      </c>
      <c r="G154" s="280"/>
      <c r="H154" s="281">
        <f t="shared" si="34"/>
        <v>0</v>
      </c>
      <c r="I154" s="24" t="str">
        <f t="shared" ca="1" si="28"/>
        <v/>
      </c>
      <c r="J154" s="15" t="str">
        <f t="shared" si="32"/>
        <v>B105rBullnosem²</v>
      </c>
      <c r="K154" s="16">
        <f>MATCH(J154,'Pay Items'!$K$1:$K$647,0)</f>
        <v>165</v>
      </c>
      <c r="L154" s="17" t="str">
        <f t="shared" ca="1" si="29"/>
        <v>F0</v>
      </c>
      <c r="M154" s="17" t="str">
        <f t="shared" ca="1" si="30"/>
        <v>C2</v>
      </c>
      <c r="N154" s="17" t="str">
        <f t="shared" ca="1" si="31"/>
        <v>C2</v>
      </c>
    </row>
    <row r="155" spans="1:14" s="184" customFormat="1" ht="30" customHeight="1" x14ac:dyDescent="0.2">
      <c r="A155" s="190" t="s">
        <v>780</v>
      </c>
      <c r="B155" s="275" t="s">
        <v>158</v>
      </c>
      <c r="C155" s="276" t="s">
        <v>321</v>
      </c>
      <c r="D155" s="277" t="s">
        <v>1308</v>
      </c>
      <c r="E155" s="278"/>
      <c r="F155" s="273" t="s">
        <v>172</v>
      </c>
      <c r="G155" s="274"/>
      <c r="H155" s="274"/>
      <c r="I155" s="24" t="str">
        <f t="shared" ca="1" si="28"/>
        <v>LOCKED</v>
      </c>
      <c r="J155" s="15" t="str">
        <f t="shared" si="32"/>
        <v>B107iMiscellaneous Concrete Slab InstallationCW 3235-R9</v>
      </c>
      <c r="K155" s="16">
        <f>MATCH(J155,'Pay Items'!$K$1:$K$647,0)</f>
        <v>167</v>
      </c>
      <c r="L155" s="17" t="str">
        <f t="shared" ca="1" si="29"/>
        <v>G</v>
      </c>
      <c r="M155" s="17" t="str">
        <f t="shared" ca="1" si="30"/>
        <v>C2</v>
      </c>
      <c r="N155" s="17" t="str">
        <f t="shared" ca="1" si="31"/>
        <v>C2</v>
      </c>
    </row>
    <row r="156" spans="1:14" s="184" customFormat="1" ht="30" customHeight="1" x14ac:dyDescent="0.2">
      <c r="A156" s="190" t="s">
        <v>782</v>
      </c>
      <c r="B156" s="282" t="s">
        <v>337</v>
      </c>
      <c r="C156" s="276" t="s">
        <v>1618</v>
      </c>
      <c r="D156" s="277" t="s">
        <v>323</v>
      </c>
      <c r="E156" s="278" t="s">
        <v>177</v>
      </c>
      <c r="F156" s="279">
        <v>15</v>
      </c>
      <c r="G156" s="280"/>
      <c r="H156" s="281">
        <f t="shared" ref="H156:H160" si="35">ROUND(G156*F156,2)</f>
        <v>0</v>
      </c>
      <c r="I156" s="24" t="str">
        <f t="shared" ca="1" si="28"/>
        <v/>
      </c>
      <c r="J156" s="15" t="str">
        <f t="shared" si="32"/>
        <v>B109iType 1 Concrete Monolithic Median SlabSD-226Am²</v>
      </c>
      <c r="K156" s="16" t="e">
        <f>MATCH(J156,'Pay Items'!$K$1:$K$647,0)</f>
        <v>#N/A</v>
      </c>
      <c r="L156" s="17" t="str">
        <f t="shared" ca="1" si="29"/>
        <v>F0</v>
      </c>
      <c r="M156" s="17" t="str">
        <f t="shared" ca="1" si="30"/>
        <v>C2</v>
      </c>
      <c r="N156" s="17" t="str">
        <f t="shared" ca="1" si="31"/>
        <v>C2</v>
      </c>
    </row>
    <row r="157" spans="1:14" s="184" customFormat="1" ht="30" customHeight="1" x14ac:dyDescent="0.2">
      <c r="A157" s="190" t="s">
        <v>892</v>
      </c>
      <c r="B157" s="282" t="s">
        <v>338</v>
      </c>
      <c r="C157" s="276" t="s">
        <v>1619</v>
      </c>
      <c r="D157" s="277" t="s">
        <v>1620</v>
      </c>
      <c r="E157" s="278" t="s">
        <v>177</v>
      </c>
      <c r="F157" s="279">
        <v>30</v>
      </c>
      <c r="G157" s="280"/>
      <c r="H157" s="281">
        <f t="shared" si="35"/>
        <v>0</v>
      </c>
      <c r="I157" s="24" t="str">
        <f t="shared" ca="1" si="28"/>
        <v/>
      </c>
      <c r="J157" s="15" t="str">
        <f t="shared" si="32"/>
        <v>B111iType 5 Concrete 100 mm SidewalkSD-228A, E15m²</v>
      </c>
      <c r="K157" s="16" t="e">
        <f>MATCH(J157,'Pay Items'!$K$1:$K$647,0)</f>
        <v>#N/A</v>
      </c>
      <c r="L157" s="17" t="str">
        <f t="shared" ca="1" si="29"/>
        <v>F0</v>
      </c>
      <c r="M157" s="17" t="str">
        <f t="shared" ca="1" si="30"/>
        <v>C2</v>
      </c>
      <c r="N157" s="17" t="str">
        <f t="shared" ca="1" si="31"/>
        <v>C2</v>
      </c>
    </row>
    <row r="158" spans="1:14" s="189" customFormat="1" ht="45" customHeight="1" x14ac:dyDescent="0.2">
      <c r="A158" s="191" t="s">
        <v>880</v>
      </c>
      <c r="B158" s="282" t="s">
        <v>339</v>
      </c>
      <c r="C158" s="276" t="s">
        <v>1675</v>
      </c>
      <c r="D158" s="277" t="s">
        <v>1676</v>
      </c>
      <c r="E158" s="285" t="s">
        <v>177</v>
      </c>
      <c r="F158" s="296">
        <v>15</v>
      </c>
      <c r="G158" s="297"/>
      <c r="H158" s="287">
        <f t="shared" si="35"/>
        <v>0</v>
      </c>
      <c r="I158" s="24" t="str">
        <f t="shared" ca="1" si="28"/>
        <v/>
      </c>
      <c r="J158" s="15" t="str">
        <f t="shared" si="32"/>
        <v>B111iAType 1 Concrete 150 mm Reinforced Sidewalkm²</v>
      </c>
      <c r="K158" s="16" t="e">
        <f>MATCH(J158,'Pay Items'!$K$1:$K$647,0)</f>
        <v>#N/A</v>
      </c>
      <c r="L158" s="17" t="str">
        <f t="shared" ca="1" si="29"/>
        <v>F0</v>
      </c>
      <c r="M158" s="17" t="str">
        <f t="shared" ca="1" si="30"/>
        <v>C2</v>
      </c>
      <c r="N158" s="17" t="str">
        <f t="shared" ca="1" si="31"/>
        <v>C2</v>
      </c>
    </row>
    <row r="159" spans="1:14" s="184" customFormat="1" ht="30" customHeight="1" x14ac:dyDescent="0.2">
      <c r="A159" s="190" t="s">
        <v>784</v>
      </c>
      <c r="B159" s="282" t="s">
        <v>340</v>
      </c>
      <c r="C159" s="276" t="s">
        <v>1621</v>
      </c>
      <c r="D159" s="277" t="s">
        <v>589</v>
      </c>
      <c r="E159" s="278" t="s">
        <v>177</v>
      </c>
      <c r="F159" s="279">
        <v>5</v>
      </c>
      <c r="G159" s="280"/>
      <c r="H159" s="281">
        <f t="shared" si="35"/>
        <v>0</v>
      </c>
      <c r="I159" s="24" t="str">
        <f t="shared" ca="1" si="28"/>
        <v/>
      </c>
      <c r="J159" s="15" t="str">
        <f t="shared" si="32"/>
        <v>B112iType 1 Concrete BullnoseSD-227Cm²</v>
      </c>
      <c r="K159" s="16" t="e">
        <f>MATCH(J159,'Pay Items'!$K$1:$K$647,0)</f>
        <v>#N/A</v>
      </c>
      <c r="L159" s="17" t="str">
        <f t="shared" ca="1" si="29"/>
        <v>F0</v>
      </c>
      <c r="M159" s="17" t="str">
        <f t="shared" ca="1" si="30"/>
        <v>C2</v>
      </c>
      <c r="N159" s="17" t="str">
        <f t="shared" ca="1" si="31"/>
        <v>C2</v>
      </c>
    </row>
    <row r="160" spans="1:14" s="184" customFormat="1" ht="45" customHeight="1" x14ac:dyDescent="0.2">
      <c r="A160" s="200"/>
      <c r="B160" s="282" t="s">
        <v>341</v>
      </c>
      <c r="C160" s="276" t="s">
        <v>1677</v>
      </c>
      <c r="D160" s="277" t="s">
        <v>1678</v>
      </c>
      <c r="E160" s="278" t="s">
        <v>177</v>
      </c>
      <c r="F160" s="279">
        <v>180</v>
      </c>
      <c r="G160" s="280"/>
      <c r="H160" s="281">
        <f t="shared" si="35"/>
        <v>0</v>
      </c>
      <c r="I160" s="24" t="str">
        <f t="shared" ca="1" si="28"/>
        <v/>
      </c>
      <c r="J160" s="15" t="str">
        <f t="shared" si="32"/>
        <v>Type 1 Concrete Monolithic Curb and 150 mm Sidewalk (Reinforced)m²</v>
      </c>
      <c r="K160" s="16" t="e">
        <f>MATCH(J160,'Pay Items'!$K$1:$K$647,0)</f>
        <v>#N/A</v>
      </c>
      <c r="L160" s="17" t="str">
        <f t="shared" ca="1" si="29"/>
        <v>F0</v>
      </c>
      <c r="M160" s="17" t="str">
        <f t="shared" ca="1" si="30"/>
        <v>C2</v>
      </c>
      <c r="N160" s="17" t="str">
        <f t="shared" ca="1" si="31"/>
        <v>C2</v>
      </c>
    </row>
    <row r="161" spans="1:14" s="184" customFormat="1" ht="30" customHeight="1" x14ac:dyDescent="0.2">
      <c r="A161" s="190" t="s">
        <v>796</v>
      </c>
      <c r="B161" s="275" t="s">
        <v>356</v>
      </c>
      <c r="C161" s="276" t="s">
        <v>326</v>
      </c>
      <c r="D161" s="277" t="s">
        <v>899</v>
      </c>
      <c r="E161" s="278"/>
      <c r="F161" s="273" t="s">
        <v>172</v>
      </c>
      <c r="G161" s="274"/>
      <c r="H161" s="274"/>
      <c r="I161" s="24" t="str">
        <f t="shared" ca="1" si="28"/>
        <v>LOCKED</v>
      </c>
      <c r="J161" s="15" t="str">
        <f t="shared" si="32"/>
        <v>B126rConcrete Curb RemovalCW 3240-R10</v>
      </c>
      <c r="K161" s="16">
        <f>MATCH(J161,'Pay Items'!$K$1:$K$647,0)</f>
        <v>197</v>
      </c>
      <c r="L161" s="17" t="str">
        <f t="shared" ca="1" si="29"/>
        <v>G</v>
      </c>
      <c r="M161" s="17" t="str">
        <f t="shared" ca="1" si="30"/>
        <v>C2</v>
      </c>
      <c r="N161" s="17" t="str">
        <f t="shared" ca="1" si="31"/>
        <v>C2</v>
      </c>
    </row>
    <row r="162" spans="1:14" s="184" customFormat="1" ht="30" customHeight="1" x14ac:dyDescent="0.2">
      <c r="A162" s="190" t="s">
        <v>1122</v>
      </c>
      <c r="B162" s="282" t="s">
        <v>337</v>
      </c>
      <c r="C162" s="276" t="s">
        <v>947</v>
      </c>
      <c r="D162" s="277" t="s">
        <v>172</v>
      </c>
      <c r="E162" s="278" t="s">
        <v>181</v>
      </c>
      <c r="F162" s="279">
        <v>25</v>
      </c>
      <c r="G162" s="280"/>
      <c r="H162" s="281">
        <f t="shared" ref="H162:H163" si="36">ROUND(G162*F162,2)</f>
        <v>0</v>
      </c>
      <c r="I162" s="24" t="str">
        <f t="shared" ca="1" si="28"/>
        <v/>
      </c>
      <c r="J162" s="15" t="str">
        <f t="shared" si="32"/>
        <v>B127rABarrier Integralm</v>
      </c>
      <c r="K162" s="16">
        <f>MATCH(J162,'Pay Items'!$K$1:$K$647,0)</f>
        <v>199</v>
      </c>
      <c r="L162" s="17" t="str">
        <f t="shared" ca="1" si="29"/>
        <v>F0</v>
      </c>
      <c r="M162" s="17" t="str">
        <f t="shared" ca="1" si="30"/>
        <v>C2</v>
      </c>
      <c r="N162" s="17" t="str">
        <f t="shared" ca="1" si="31"/>
        <v>C2</v>
      </c>
    </row>
    <row r="163" spans="1:14" s="184" customFormat="1" ht="30" customHeight="1" x14ac:dyDescent="0.2">
      <c r="A163" s="190" t="s">
        <v>803</v>
      </c>
      <c r="B163" s="282" t="s">
        <v>338</v>
      </c>
      <c r="C163" s="276" t="s">
        <v>673</v>
      </c>
      <c r="D163" s="277" t="s">
        <v>172</v>
      </c>
      <c r="E163" s="278" t="s">
        <v>181</v>
      </c>
      <c r="F163" s="279">
        <v>25</v>
      </c>
      <c r="G163" s="280"/>
      <c r="H163" s="281">
        <f t="shared" si="36"/>
        <v>0</v>
      </c>
      <c r="I163" s="24" t="str">
        <f t="shared" ca="1" si="28"/>
        <v/>
      </c>
      <c r="J163" s="15" t="str">
        <f t="shared" si="32"/>
        <v>B132rCurb Rampm</v>
      </c>
      <c r="K163" s="16">
        <f>MATCH(J163,'Pay Items'!$K$1:$K$647,0)</f>
        <v>205</v>
      </c>
      <c r="L163" s="17" t="str">
        <f t="shared" ca="1" si="29"/>
        <v>F0</v>
      </c>
      <c r="M163" s="17" t="str">
        <f t="shared" ca="1" si="30"/>
        <v>C2</v>
      </c>
      <c r="N163" s="17" t="str">
        <f t="shared" ca="1" si="31"/>
        <v>C2</v>
      </c>
    </row>
    <row r="164" spans="1:14" s="184" customFormat="1" ht="30" customHeight="1" x14ac:dyDescent="0.2">
      <c r="A164" s="190" t="s">
        <v>806</v>
      </c>
      <c r="B164" s="275" t="s">
        <v>159</v>
      </c>
      <c r="C164" s="276" t="s">
        <v>328</v>
      </c>
      <c r="D164" s="277" t="s">
        <v>899</v>
      </c>
      <c r="E164" s="278"/>
      <c r="F164" s="273" t="s">
        <v>172</v>
      </c>
      <c r="G164" s="274"/>
      <c r="H164" s="274"/>
      <c r="I164" s="24" t="str">
        <f t="shared" ca="1" si="28"/>
        <v>LOCKED</v>
      </c>
      <c r="J164" s="15" t="str">
        <f t="shared" si="32"/>
        <v>B135iConcrete Curb InstallationCW 3240-R10</v>
      </c>
      <c r="K164" s="16">
        <f>MATCH(J164,'Pay Items'!$K$1:$K$647,0)</f>
        <v>210</v>
      </c>
      <c r="L164" s="17" t="str">
        <f t="shared" ca="1" si="29"/>
        <v>G</v>
      </c>
      <c r="M164" s="17" t="str">
        <f t="shared" ca="1" si="30"/>
        <v>C2</v>
      </c>
      <c r="N164" s="17" t="str">
        <f t="shared" ca="1" si="31"/>
        <v>C2</v>
      </c>
    </row>
    <row r="165" spans="1:14" s="184" customFormat="1" ht="45" customHeight="1" x14ac:dyDescent="0.2">
      <c r="A165" s="190" t="s">
        <v>1132</v>
      </c>
      <c r="B165" s="282" t="s">
        <v>337</v>
      </c>
      <c r="C165" s="276" t="s">
        <v>1626</v>
      </c>
      <c r="D165" s="277" t="s">
        <v>385</v>
      </c>
      <c r="E165" s="278" t="s">
        <v>181</v>
      </c>
      <c r="F165" s="294">
        <v>10</v>
      </c>
      <c r="G165" s="280"/>
      <c r="H165" s="281">
        <f t="shared" ref="H165" si="37">ROUND(G165*F165,2)</f>
        <v>0</v>
      </c>
      <c r="I165" s="24" t="str">
        <f t="shared" ca="1" si="28"/>
        <v/>
      </c>
      <c r="J165" s="15" t="str">
        <f t="shared" si="32"/>
        <v>B139iAType 1 Concrete Modified Barrier (150 mm reveal ht, Dowelled)SD-203Bm</v>
      </c>
      <c r="K165" s="16" t="e">
        <f>MATCH(J165,'Pay Items'!$K$1:$K$647,0)</f>
        <v>#N/A</v>
      </c>
      <c r="L165" s="17" t="str">
        <f t="shared" ca="1" si="29"/>
        <v>F0</v>
      </c>
      <c r="M165" s="17" t="str">
        <f t="shared" ca="1" si="30"/>
        <v>C2</v>
      </c>
      <c r="N165" s="17" t="str">
        <f t="shared" ca="1" si="31"/>
        <v>C2</v>
      </c>
    </row>
    <row r="166" spans="1:14" ht="30" customHeight="1" x14ac:dyDescent="0.2">
      <c r="A166" s="190" t="s">
        <v>461</v>
      </c>
      <c r="B166" s="275" t="s">
        <v>190</v>
      </c>
      <c r="C166" s="276" t="s">
        <v>349</v>
      </c>
      <c r="D166" s="277" t="s">
        <v>1640</v>
      </c>
      <c r="E166" s="278"/>
      <c r="F166" s="273" t="s">
        <v>172</v>
      </c>
      <c r="G166" s="274"/>
      <c r="H166" s="274"/>
      <c r="I166" s="24" t="str">
        <f t="shared" ca="1" si="28"/>
        <v>LOCKED</v>
      </c>
      <c r="J166" s="15" t="str">
        <f t="shared" si="32"/>
        <v>B190Construction of Asphaltic Concrete OverlayCW 3410-R12, E18</v>
      </c>
      <c r="K166" s="16" t="e">
        <f>MATCH(J166,'Pay Items'!$K$1:$K$647,0)</f>
        <v>#N/A</v>
      </c>
      <c r="L166" s="17" t="str">
        <f t="shared" ca="1" si="29"/>
        <v>G</v>
      </c>
      <c r="M166" s="17" t="str">
        <f t="shared" ca="1" si="30"/>
        <v>C2</v>
      </c>
      <c r="N166" s="17" t="str">
        <f t="shared" ca="1" si="31"/>
        <v>C2</v>
      </c>
    </row>
    <row r="167" spans="1:14" ht="30" customHeight="1" x14ac:dyDescent="0.2">
      <c r="A167" s="190" t="s">
        <v>465</v>
      </c>
      <c r="B167" s="282" t="s">
        <v>337</v>
      </c>
      <c r="C167" s="276" t="s">
        <v>351</v>
      </c>
      <c r="D167" s="277"/>
      <c r="E167" s="278"/>
      <c r="F167" s="273" t="s">
        <v>172</v>
      </c>
      <c r="G167" s="274"/>
      <c r="H167" s="274"/>
      <c r="I167" s="24" t="str">
        <f t="shared" ca="1" si="28"/>
        <v>LOCKED</v>
      </c>
      <c r="J167" s="15" t="str">
        <f t="shared" si="32"/>
        <v>B194Tie-ins and Approaches</v>
      </c>
      <c r="K167" s="16">
        <f>MATCH(J167,'Pay Items'!$K$1:$K$647,0)</f>
        <v>311</v>
      </c>
      <c r="L167" s="17" t="str">
        <f t="shared" ca="1" si="29"/>
        <v>G</v>
      </c>
      <c r="M167" s="17" t="str">
        <f t="shared" ca="1" si="30"/>
        <v>C2</v>
      </c>
      <c r="N167" s="17" t="str">
        <f t="shared" ca="1" si="31"/>
        <v>C2</v>
      </c>
    </row>
    <row r="168" spans="1:14" ht="30" customHeight="1" x14ac:dyDescent="0.2">
      <c r="A168" s="190" t="s">
        <v>1568</v>
      </c>
      <c r="B168" s="302" t="s">
        <v>683</v>
      </c>
      <c r="C168" s="276" t="s">
        <v>1565</v>
      </c>
      <c r="D168" s="277"/>
      <c r="E168" s="278" t="s">
        <v>179</v>
      </c>
      <c r="F168" s="279">
        <v>15</v>
      </c>
      <c r="G168" s="280"/>
      <c r="H168" s="281">
        <f t="shared" ref="H168" si="38">ROUND(G168*F168,2)</f>
        <v>0</v>
      </c>
      <c r="I168" s="24" t="str">
        <f t="shared" ca="1" si="28"/>
        <v/>
      </c>
      <c r="J168" s="15" t="str">
        <f t="shared" si="32"/>
        <v>B195AType MS1tonne</v>
      </c>
      <c r="K168" s="16">
        <f>MATCH(J168,'Pay Items'!$K$1:$K$647,0)</f>
        <v>313</v>
      </c>
      <c r="L168" s="17" t="str">
        <f t="shared" ca="1" si="29"/>
        <v>F0</v>
      </c>
      <c r="M168" s="17" t="str">
        <f t="shared" ca="1" si="30"/>
        <v>C2</v>
      </c>
      <c r="N168" s="17" t="str">
        <f t="shared" ca="1" si="31"/>
        <v>C2</v>
      </c>
    </row>
    <row r="169" spans="1:14" s="184" customFormat="1" ht="30" customHeight="1" x14ac:dyDescent="0.2">
      <c r="A169" s="196"/>
      <c r="B169" s="270"/>
      <c r="C169" s="290" t="s">
        <v>201</v>
      </c>
      <c r="D169" s="272"/>
      <c r="E169" s="291"/>
      <c r="F169" s="273" t="s">
        <v>172</v>
      </c>
      <c r="G169" s="274"/>
      <c r="H169" s="274"/>
      <c r="I169" s="24" t="str">
        <f t="shared" ca="1" si="28"/>
        <v>LOCKED</v>
      </c>
      <c r="J169" s="15" t="str">
        <f t="shared" si="32"/>
        <v>LANDSCAPING</v>
      </c>
      <c r="K169" s="16">
        <f>MATCH(J169,'Pay Items'!$K$1:$K$647,0)</f>
        <v>616</v>
      </c>
      <c r="L169" s="17" t="str">
        <f t="shared" ca="1" si="29"/>
        <v>G</v>
      </c>
      <c r="M169" s="17" t="str">
        <f t="shared" ca="1" si="30"/>
        <v>C2</v>
      </c>
      <c r="N169" s="17" t="str">
        <f t="shared" ca="1" si="31"/>
        <v>C2</v>
      </c>
    </row>
    <row r="170" spans="1:14" s="184" customFormat="1" ht="30" customHeight="1" x14ac:dyDescent="0.2">
      <c r="A170" s="190" t="s">
        <v>241</v>
      </c>
      <c r="B170" s="275" t="s">
        <v>154</v>
      </c>
      <c r="C170" s="276" t="s">
        <v>146</v>
      </c>
      <c r="D170" s="277" t="s">
        <v>1512</v>
      </c>
      <c r="E170" s="278"/>
      <c r="F170" s="273" t="s">
        <v>172</v>
      </c>
      <c r="G170" s="274"/>
      <c r="H170" s="274"/>
      <c r="I170" s="24" t="str">
        <f t="shared" ca="1" si="28"/>
        <v>LOCKED</v>
      </c>
      <c r="J170" s="15" t="str">
        <f t="shared" si="32"/>
        <v>G001SoddingCW 3510-R10</v>
      </c>
      <c r="K170" s="16">
        <f>MATCH(J170,'Pay Items'!$K$1:$K$647,0)</f>
        <v>617</v>
      </c>
      <c r="L170" s="17" t="str">
        <f t="shared" ca="1" si="29"/>
        <v>G</v>
      </c>
      <c r="M170" s="17" t="str">
        <f t="shared" ca="1" si="30"/>
        <v>C2</v>
      </c>
      <c r="N170" s="17" t="str">
        <f t="shared" ca="1" si="31"/>
        <v>C2</v>
      </c>
    </row>
    <row r="171" spans="1:14" s="184" customFormat="1" ht="30" customHeight="1" x14ac:dyDescent="0.2">
      <c r="A171" s="190" t="s">
        <v>242</v>
      </c>
      <c r="B171" s="282" t="s">
        <v>337</v>
      </c>
      <c r="C171" s="276" t="s">
        <v>866</v>
      </c>
      <c r="D171" s="277"/>
      <c r="E171" s="278" t="s">
        <v>177</v>
      </c>
      <c r="F171" s="279">
        <v>20</v>
      </c>
      <c r="G171" s="280"/>
      <c r="H171" s="281">
        <f>ROUND(G171*F171,2)</f>
        <v>0</v>
      </c>
      <c r="I171" s="24" t="str">
        <f t="shared" ca="1" si="28"/>
        <v/>
      </c>
      <c r="J171" s="15" t="str">
        <f t="shared" si="32"/>
        <v>G002width &lt; 600 mmm²</v>
      </c>
      <c r="K171" s="16">
        <f>MATCH(J171,'Pay Items'!$K$1:$K$647,0)</f>
        <v>618</v>
      </c>
      <c r="L171" s="17" t="str">
        <f t="shared" ca="1" si="29"/>
        <v>F0</v>
      </c>
      <c r="M171" s="17" t="str">
        <f t="shared" ca="1" si="30"/>
        <v>C2</v>
      </c>
      <c r="N171" s="17" t="str">
        <f t="shared" ca="1" si="31"/>
        <v>C2</v>
      </c>
    </row>
    <row r="172" spans="1:14" s="184" customFormat="1" ht="30" customHeight="1" x14ac:dyDescent="0.2">
      <c r="A172" s="190" t="s">
        <v>243</v>
      </c>
      <c r="B172" s="282" t="s">
        <v>338</v>
      </c>
      <c r="C172" s="276" t="s">
        <v>867</v>
      </c>
      <c r="D172" s="277"/>
      <c r="E172" s="278" t="s">
        <v>177</v>
      </c>
      <c r="F172" s="279">
        <v>100</v>
      </c>
      <c r="G172" s="280"/>
      <c r="H172" s="281">
        <f>ROUND(G172*F172,2)</f>
        <v>0</v>
      </c>
      <c r="I172" s="24" t="str">
        <f t="shared" ca="1" si="28"/>
        <v/>
      </c>
      <c r="J172" s="15" t="str">
        <f t="shared" si="32"/>
        <v>G003width &gt; or = 600 mmm²</v>
      </c>
      <c r="K172" s="16">
        <f>MATCH(J172,'Pay Items'!$K$1:$K$647,0)</f>
        <v>619</v>
      </c>
      <c r="L172" s="17" t="str">
        <f t="shared" ca="1" si="29"/>
        <v>F0</v>
      </c>
      <c r="M172" s="17" t="str">
        <f t="shared" ca="1" si="30"/>
        <v>C2</v>
      </c>
      <c r="N172" s="17" t="str">
        <f t="shared" ca="1" si="31"/>
        <v>C2</v>
      </c>
    </row>
    <row r="173" spans="1:14" s="184" customFormat="1" ht="6.95" customHeight="1" x14ac:dyDescent="0.2">
      <c r="A173" s="201"/>
      <c r="B173" s="316"/>
      <c r="C173" s="317"/>
      <c r="D173" s="318"/>
      <c r="E173" s="319"/>
      <c r="F173" s="320"/>
      <c r="G173" s="321"/>
      <c r="H173" s="321"/>
      <c r="I173" s="24" t="str">
        <f t="shared" ca="1" si="28"/>
        <v>LOCKED</v>
      </c>
      <c r="J173" s="15" t="str">
        <f t="shared" si="32"/>
        <v/>
      </c>
      <c r="K173" s="16" t="e">
        <f>MATCH(J173,'Pay Items'!$K$1:$K$647,0)</f>
        <v>#N/A</v>
      </c>
      <c r="L173" s="17" t="str">
        <f t="shared" ca="1" si="29"/>
        <v>G</v>
      </c>
      <c r="M173" s="17" t="str">
        <f t="shared" ca="1" si="30"/>
        <v>C2</v>
      </c>
      <c r="N173" s="17" t="str">
        <f t="shared" ca="1" si="31"/>
        <v>C2</v>
      </c>
    </row>
    <row r="174" spans="1:14" s="184" customFormat="1" ht="45" customHeight="1" thickBot="1" x14ac:dyDescent="0.25">
      <c r="A174" s="203"/>
      <c r="B174" s="198" t="str">
        <f>B142</f>
        <v>B</v>
      </c>
      <c r="C174" s="416" t="str">
        <f>C142</f>
        <v>TRANSIT IMPROVEMENTS:  CORYDON AVENUE FROM SHAFTESBURY BOULEVARD TO KENASTON BOULEVARD</v>
      </c>
      <c r="D174" s="417"/>
      <c r="E174" s="417"/>
      <c r="F174" s="418"/>
      <c r="G174" s="204" t="s">
        <v>1672</v>
      </c>
      <c r="H174" s="204">
        <f>SUM(H142:H173)</f>
        <v>0</v>
      </c>
      <c r="I174" s="24" t="str">
        <f t="shared" ca="1" si="28"/>
        <v>LOCKED</v>
      </c>
      <c r="J174" s="15" t="str">
        <f t="shared" si="32"/>
        <v>TRANSIT IMPROVEMENTS: CORYDON AVENUE FROM SHAFTESBURY BOULEVARD TO KENASTON BOULEVARD</v>
      </c>
      <c r="K174" s="16" t="e">
        <f>MATCH(J174,'Pay Items'!$K$1:$K$647,0)</f>
        <v>#N/A</v>
      </c>
      <c r="L174" s="17" t="str">
        <f t="shared" ca="1" si="29"/>
        <v>G</v>
      </c>
      <c r="M174" s="17" t="str">
        <f t="shared" ca="1" si="30"/>
        <v>C2</v>
      </c>
      <c r="N174" s="17" t="str">
        <f t="shared" ca="1" si="31"/>
        <v>C2</v>
      </c>
    </row>
    <row r="175" spans="1:14" ht="30" customHeight="1" thickTop="1" x14ac:dyDescent="0.2">
      <c r="A175" s="182"/>
      <c r="B175" s="410" t="s">
        <v>1679</v>
      </c>
      <c r="C175" s="411"/>
      <c r="D175" s="411"/>
      <c r="E175" s="411"/>
      <c r="F175" s="412"/>
      <c r="G175" s="266"/>
      <c r="H175" s="267"/>
      <c r="I175" s="24" t="str">
        <f t="shared" ca="1" si="28"/>
        <v>LOCKED</v>
      </c>
      <c r="J175" s="15" t="str">
        <f t="shared" si="32"/>
        <v/>
      </c>
      <c r="K175" s="16" t="e">
        <f>MATCH(J175,'Pay Items'!$K$1:$K$647,0)</f>
        <v>#N/A</v>
      </c>
      <c r="L175" s="17" t="str">
        <f t="shared" ca="1" si="29"/>
        <v>G</v>
      </c>
      <c r="M175" s="17" t="str">
        <f t="shared" ca="1" si="30"/>
        <v>C2</v>
      </c>
      <c r="N175" s="17" t="str">
        <f t="shared" ca="1" si="31"/>
        <v>G</v>
      </c>
    </row>
    <row r="176" spans="1:14" s="184" customFormat="1" ht="45" customHeight="1" x14ac:dyDescent="0.2">
      <c r="A176" s="199"/>
      <c r="B176" s="268" t="s">
        <v>355</v>
      </c>
      <c r="C176" s="413" t="s">
        <v>1680</v>
      </c>
      <c r="D176" s="414"/>
      <c r="E176" s="414"/>
      <c r="F176" s="415"/>
      <c r="G176" s="322"/>
      <c r="H176" s="323"/>
      <c r="I176" s="24" t="str">
        <f t="shared" ca="1" si="28"/>
        <v>LOCKED</v>
      </c>
      <c r="J176" s="15" t="str">
        <f t="shared" si="32"/>
        <v>ACTIVE TRANSPORTATION IMPROVEMENTS: CORYDON AVENUE FROM PARK BOULEVARD TO EDGELAND BOULEVARD</v>
      </c>
      <c r="K176" s="16" t="e">
        <f>MATCH(J176,'Pay Items'!$K$1:$K$647,0)</f>
        <v>#N/A</v>
      </c>
      <c r="L176" s="17" t="str">
        <f t="shared" ca="1" si="29"/>
        <v>G</v>
      </c>
      <c r="M176" s="17" t="str">
        <f t="shared" ca="1" si="30"/>
        <v>F0</v>
      </c>
      <c r="N176" s="17" t="str">
        <f t="shared" ca="1" si="31"/>
        <v>F2</v>
      </c>
    </row>
    <row r="177" spans="1:14" ht="30" customHeight="1" x14ac:dyDescent="0.2">
      <c r="A177" s="182"/>
      <c r="B177" s="270"/>
      <c r="C177" s="271" t="s">
        <v>195</v>
      </c>
      <c r="D177" s="272"/>
      <c r="E177" s="273" t="s">
        <v>172</v>
      </c>
      <c r="F177" s="273" t="s">
        <v>172</v>
      </c>
      <c r="G177" s="274" t="s">
        <v>172</v>
      </c>
      <c r="H177" s="274"/>
      <c r="I177" s="24" t="str">
        <f t="shared" ca="1" si="28"/>
        <v>LOCKED</v>
      </c>
      <c r="J177" s="15" t="str">
        <f t="shared" si="32"/>
        <v>EARTH AND BASE WORKS</v>
      </c>
      <c r="K177" s="16">
        <f>MATCH(J177,'Pay Items'!$K$1:$K$647,0)</f>
        <v>3</v>
      </c>
      <c r="L177" s="17" t="str">
        <f t="shared" ca="1" si="29"/>
        <v>G</v>
      </c>
      <c r="M177" s="17" t="str">
        <f t="shared" ca="1" si="30"/>
        <v>C2</v>
      </c>
      <c r="N177" s="17" t="str">
        <f t="shared" ca="1" si="31"/>
        <v>C2</v>
      </c>
    </row>
    <row r="178" spans="1:14" ht="30" customHeight="1" x14ac:dyDescent="0.2">
      <c r="A178" s="185" t="s">
        <v>246</v>
      </c>
      <c r="B178" s="275" t="s">
        <v>115</v>
      </c>
      <c r="C178" s="276" t="s">
        <v>92</v>
      </c>
      <c r="D178" s="277" t="s">
        <v>1273</v>
      </c>
      <c r="E178" s="278" t="s">
        <v>177</v>
      </c>
      <c r="F178" s="279">
        <v>2300</v>
      </c>
      <c r="G178" s="280"/>
      <c r="H178" s="281">
        <f t="shared" ref="H178" si="39">ROUND(G178*F178,2)</f>
        <v>0</v>
      </c>
      <c r="I178" s="24" t="str">
        <f t="shared" ca="1" si="28"/>
        <v/>
      </c>
      <c r="J178" s="15" t="str">
        <f t="shared" si="32"/>
        <v>A004Sub-Grade CompactionCW 3110-R22m²</v>
      </c>
      <c r="K178" s="16">
        <f>MATCH(J178,'Pay Items'!$K$1:$K$647,0)</f>
        <v>7</v>
      </c>
      <c r="L178" s="17" t="str">
        <f t="shared" ca="1" si="29"/>
        <v>F0</v>
      </c>
      <c r="M178" s="17" t="str">
        <f t="shared" ca="1" si="30"/>
        <v>C2</v>
      </c>
      <c r="N178" s="17" t="str">
        <f t="shared" ca="1" si="31"/>
        <v>C2</v>
      </c>
    </row>
    <row r="179" spans="1:14" ht="30" customHeight="1" x14ac:dyDescent="0.2">
      <c r="A179" s="186" t="s">
        <v>248</v>
      </c>
      <c r="B179" s="275" t="s">
        <v>117</v>
      </c>
      <c r="C179" s="276" t="s">
        <v>1057</v>
      </c>
      <c r="D179" s="277" t="s">
        <v>1273</v>
      </c>
      <c r="E179" s="278"/>
      <c r="F179" s="273" t="s">
        <v>172</v>
      </c>
      <c r="G179" s="274"/>
      <c r="H179" s="274"/>
      <c r="I179" s="24" t="str">
        <f t="shared" ca="1" si="28"/>
        <v>LOCKED</v>
      </c>
      <c r="J179" s="15" t="str">
        <f t="shared" si="32"/>
        <v>A007Supplying and Placing Sub-base MaterialCW 3110-R22</v>
      </c>
      <c r="K179" s="16">
        <f>MATCH(J179,'Pay Items'!$K$1:$K$647,0)</f>
        <v>10</v>
      </c>
      <c r="L179" s="17" t="str">
        <f t="shared" ca="1" si="29"/>
        <v>G</v>
      </c>
      <c r="M179" s="17" t="str">
        <f t="shared" ca="1" si="30"/>
        <v>C2</v>
      </c>
      <c r="N179" s="17" t="str">
        <f t="shared" ca="1" si="31"/>
        <v>C2</v>
      </c>
    </row>
    <row r="180" spans="1:14" ht="30" customHeight="1" x14ac:dyDescent="0.2">
      <c r="A180" s="186" t="s">
        <v>1059</v>
      </c>
      <c r="B180" s="282" t="s">
        <v>337</v>
      </c>
      <c r="C180" s="276" t="s">
        <v>1060</v>
      </c>
      <c r="D180" s="277" t="s">
        <v>172</v>
      </c>
      <c r="E180" s="278" t="s">
        <v>179</v>
      </c>
      <c r="F180" s="279">
        <v>850</v>
      </c>
      <c r="G180" s="280"/>
      <c r="H180" s="281">
        <f t="shared" ref="H180" si="40">ROUND(G180*F180,2)</f>
        <v>0</v>
      </c>
      <c r="I180" s="24" t="str">
        <f t="shared" ca="1" si="28"/>
        <v/>
      </c>
      <c r="J180" s="15" t="str">
        <f t="shared" si="32"/>
        <v>A007A150 mm Granular A Limestonetonne</v>
      </c>
      <c r="K180" s="16">
        <f>MATCH(J180,'Pay Items'!$K$1:$K$647,0)</f>
        <v>11</v>
      </c>
      <c r="L180" s="17" t="str">
        <f t="shared" ca="1" si="29"/>
        <v>F0</v>
      </c>
      <c r="M180" s="17" t="str">
        <f t="shared" ca="1" si="30"/>
        <v>C2</v>
      </c>
      <c r="N180" s="17" t="str">
        <f t="shared" ca="1" si="31"/>
        <v>C2</v>
      </c>
    </row>
    <row r="181" spans="1:14" ht="45" customHeight="1" x14ac:dyDescent="0.2">
      <c r="A181" s="186" t="s">
        <v>249</v>
      </c>
      <c r="B181" s="275" t="s">
        <v>118</v>
      </c>
      <c r="C181" s="276" t="s">
        <v>306</v>
      </c>
      <c r="D181" s="277" t="s">
        <v>1272</v>
      </c>
      <c r="E181" s="278"/>
      <c r="F181" s="273" t="s">
        <v>172</v>
      </c>
      <c r="G181" s="274"/>
      <c r="H181" s="274"/>
      <c r="I181" s="24" t="str">
        <f t="shared" ca="1" si="28"/>
        <v>LOCKED</v>
      </c>
      <c r="J181" s="15" t="str">
        <f t="shared" si="32"/>
        <v>A010Supplying and Placing Base Course MaterialCW 3110-R22</v>
      </c>
      <c r="K181" s="16">
        <f>MATCH(J181,'Pay Items'!$K$1:$K$647,0)</f>
        <v>27</v>
      </c>
      <c r="L181" s="17" t="str">
        <f t="shared" ca="1" si="29"/>
        <v>G</v>
      </c>
      <c r="M181" s="17" t="str">
        <f t="shared" ca="1" si="30"/>
        <v>C2</v>
      </c>
      <c r="N181" s="17" t="str">
        <f t="shared" ca="1" si="31"/>
        <v>C2</v>
      </c>
    </row>
    <row r="182" spans="1:14" ht="45" customHeight="1" x14ac:dyDescent="0.2">
      <c r="A182" s="186" t="s">
        <v>1090</v>
      </c>
      <c r="B182" s="282" t="s">
        <v>337</v>
      </c>
      <c r="C182" s="276" t="s">
        <v>1091</v>
      </c>
      <c r="D182" s="277" t="s">
        <v>172</v>
      </c>
      <c r="E182" s="278" t="s">
        <v>178</v>
      </c>
      <c r="F182" s="279">
        <v>300</v>
      </c>
      <c r="G182" s="280"/>
      <c r="H182" s="281">
        <f t="shared" ref="H182:H185" si="41">ROUND(G182*F182,2)</f>
        <v>0</v>
      </c>
      <c r="I182" s="24" t="str">
        <f t="shared" ca="1" si="28"/>
        <v/>
      </c>
      <c r="J182" s="15" t="str">
        <f t="shared" si="32"/>
        <v>A010A1Base Course Material - Granular A Limestonem³</v>
      </c>
      <c r="K182" s="16">
        <f>MATCH(J182,'Pay Items'!$K$1:$K$647,0)</f>
        <v>28</v>
      </c>
      <c r="L182" s="17" t="str">
        <f t="shared" ca="1" si="29"/>
        <v>F0</v>
      </c>
      <c r="M182" s="17" t="str">
        <f t="shared" ca="1" si="30"/>
        <v>C2</v>
      </c>
      <c r="N182" s="17" t="str">
        <f t="shared" ca="1" si="31"/>
        <v>C2</v>
      </c>
    </row>
    <row r="183" spans="1:14" ht="30" customHeight="1" x14ac:dyDescent="0.2">
      <c r="A183" s="187" t="s">
        <v>251</v>
      </c>
      <c r="B183" s="275" t="s">
        <v>119</v>
      </c>
      <c r="C183" s="276" t="s">
        <v>107</v>
      </c>
      <c r="D183" s="277" t="s">
        <v>1272</v>
      </c>
      <c r="E183" s="278" t="s">
        <v>177</v>
      </c>
      <c r="F183" s="279">
        <v>1100</v>
      </c>
      <c r="G183" s="280"/>
      <c r="H183" s="281">
        <f t="shared" si="41"/>
        <v>0</v>
      </c>
      <c r="I183" s="24" t="str">
        <f t="shared" ca="1" si="28"/>
        <v/>
      </c>
      <c r="J183" s="15" t="str">
        <f t="shared" si="32"/>
        <v>A012Grading of BoulevardsCW 3110-R22m²</v>
      </c>
      <c r="K183" s="16">
        <f>MATCH(J183,'Pay Items'!$K$1:$K$647,0)</f>
        <v>37</v>
      </c>
      <c r="L183" s="17" t="str">
        <f t="shared" ca="1" si="29"/>
        <v>F0</v>
      </c>
      <c r="M183" s="17" t="str">
        <f t="shared" ca="1" si="30"/>
        <v>C2</v>
      </c>
      <c r="N183" s="17" t="str">
        <f t="shared" ca="1" si="31"/>
        <v>C2</v>
      </c>
    </row>
    <row r="184" spans="1:14" ht="30" customHeight="1" x14ac:dyDescent="0.2">
      <c r="A184" s="186" t="s">
        <v>258</v>
      </c>
      <c r="B184" s="275" t="s">
        <v>120</v>
      </c>
      <c r="C184" s="276" t="s">
        <v>1103</v>
      </c>
      <c r="D184" s="277" t="s">
        <v>1104</v>
      </c>
      <c r="E184" s="278"/>
      <c r="F184" s="273" t="s">
        <v>172</v>
      </c>
      <c r="G184" s="274"/>
      <c r="H184" s="274"/>
      <c r="I184" s="24" t="str">
        <f t="shared" ca="1" si="28"/>
        <v>LOCKED</v>
      </c>
      <c r="J184" s="15" t="str">
        <f t="shared" si="32"/>
        <v>A022Geotextile FabricCW 3130-R5</v>
      </c>
      <c r="K184" s="16">
        <f>MATCH(J184,'Pay Items'!$K$1:$K$647,0)</f>
        <v>46</v>
      </c>
      <c r="L184" s="17" t="str">
        <f t="shared" ca="1" si="29"/>
        <v>G</v>
      </c>
      <c r="M184" s="17" t="str">
        <f t="shared" ca="1" si="30"/>
        <v>C2</v>
      </c>
      <c r="N184" s="17" t="str">
        <f t="shared" ca="1" si="31"/>
        <v>C2</v>
      </c>
    </row>
    <row r="185" spans="1:14" ht="30" customHeight="1" x14ac:dyDescent="0.2">
      <c r="A185" s="186" t="s">
        <v>1107</v>
      </c>
      <c r="B185" s="282" t="s">
        <v>337</v>
      </c>
      <c r="C185" s="276" t="s">
        <v>1108</v>
      </c>
      <c r="D185" s="277" t="s">
        <v>172</v>
      </c>
      <c r="E185" s="278" t="s">
        <v>177</v>
      </c>
      <c r="F185" s="279">
        <v>2300</v>
      </c>
      <c r="G185" s="280"/>
      <c r="H185" s="281">
        <f t="shared" si="41"/>
        <v>0</v>
      </c>
      <c r="I185" s="24" t="str">
        <f t="shared" ca="1" si="28"/>
        <v/>
      </c>
      <c r="J185" s="15" t="str">
        <f t="shared" si="32"/>
        <v>A022A2Separation/Filtration Fabricm²</v>
      </c>
      <c r="K185" s="16">
        <f>MATCH(J185,'Pay Items'!$K$1:$K$647,0)</f>
        <v>48</v>
      </c>
      <c r="L185" s="17" t="str">
        <f t="shared" ca="1" si="29"/>
        <v>F0</v>
      </c>
      <c r="M185" s="17" t="str">
        <f t="shared" ca="1" si="30"/>
        <v>C2</v>
      </c>
      <c r="N185" s="17" t="str">
        <f t="shared" ca="1" si="31"/>
        <v>C2</v>
      </c>
    </row>
    <row r="186" spans="1:14" ht="30" customHeight="1" x14ac:dyDescent="0.2">
      <c r="A186" s="188" t="s">
        <v>1111</v>
      </c>
      <c r="B186" s="283" t="s">
        <v>359</v>
      </c>
      <c r="C186" s="276" t="s">
        <v>712</v>
      </c>
      <c r="D186" s="284" t="s">
        <v>1112</v>
      </c>
      <c r="E186" s="285"/>
      <c r="F186" s="273" t="s">
        <v>172</v>
      </c>
      <c r="G186" s="274"/>
      <c r="H186" s="274"/>
      <c r="I186" s="24" t="str">
        <f t="shared" ca="1" si="28"/>
        <v>LOCKED</v>
      </c>
      <c r="J186" s="15" t="str">
        <f t="shared" si="32"/>
        <v>A022A4Supply and Install GeogridCW 3135-R2</v>
      </c>
      <c r="K186" s="16">
        <f>MATCH(J186,'Pay Items'!$K$1:$K$647,0)</f>
        <v>50</v>
      </c>
      <c r="L186" s="17" t="str">
        <f t="shared" ca="1" si="29"/>
        <v>G</v>
      </c>
      <c r="M186" s="17" t="str">
        <f t="shared" ca="1" si="30"/>
        <v>C2</v>
      </c>
      <c r="N186" s="17" t="str">
        <f t="shared" ca="1" si="31"/>
        <v>C2</v>
      </c>
    </row>
    <row r="187" spans="1:14" ht="30" customHeight="1" x14ac:dyDescent="0.2">
      <c r="A187" s="188" t="s">
        <v>1113</v>
      </c>
      <c r="B187" s="286" t="s">
        <v>337</v>
      </c>
      <c r="C187" s="276" t="s">
        <v>1114</v>
      </c>
      <c r="D187" s="284" t="s">
        <v>172</v>
      </c>
      <c r="E187" s="285" t="s">
        <v>177</v>
      </c>
      <c r="F187" s="279">
        <v>2300</v>
      </c>
      <c r="G187" s="280"/>
      <c r="H187" s="287">
        <f>ROUND(G187*F187,2)</f>
        <v>0</v>
      </c>
      <c r="I187" s="24" t="str">
        <f t="shared" ca="1" si="28"/>
        <v/>
      </c>
      <c r="J187" s="15" t="str">
        <f t="shared" si="32"/>
        <v>A022A5Class A Geogridm²</v>
      </c>
      <c r="K187" s="16">
        <f>MATCH(J187,'Pay Items'!$K$1:$K$647,0)</f>
        <v>51</v>
      </c>
      <c r="L187" s="17" t="str">
        <f t="shared" ca="1" si="29"/>
        <v>F0</v>
      </c>
      <c r="M187" s="17" t="str">
        <f t="shared" ca="1" si="30"/>
        <v>C2</v>
      </c>
      <c r="N187" s="17" t="str">
        <f t="shared" ca="1" si="31"/>
        <v>C2</v>
      </c>
    </row>
    <row r="188" spans="1:14" ht="45" customHeight="1" x14ac:dyDescent="0.2">
      <c r="A188" s="187" t="s">
        <v>482</v>
      </c>
      <c r="B188" s="275" t="s">
        <v>360</v>
      </c>
      <c r="C188" s="276" t="s">
        <v>478</v>
      </c>
      <c r="D188" s="277" t="s">
        <v>574</v>
      </c>
      <c r="E188" s="278" t="s">
        <v>178</v>
      </c>
      <c r="F188" s="279">
        <v>850</v>
      </c>
      <c r="G188" s="280"/>
      <c r="H188" s="281">
        <f>ROUND(G188*F188,2)</f>
        <v>0</v>
      </c>
      <c r="I188" s="24" t="str">
        <f t="shared" ca="1" si="28"/>
        <v/>
      </c>
      <c r="J188" s="15" t="str">
        <f t="shared" si="32"/>
        <v>A029Common Excavation- Unsuitable site materialCW 3170-R3m³</v>
      </c>
      <c r="K188" s="16">
        <f>MATCH(J188,'Pay Items'!$K$1:$K$647,0)</f>
        <v>61</v>
      </c>
      <c r="L188" s="17" t="str">
        <f t="shared" ca="1" si="29"/>
        <v>F0</v>
      </c>
      <c r="M188" s="17" t="str">
        <f t="shared" ca="1" si="30"/>
        <v>C2</v>
      </c>
      <c r="N188" s="17" t="str">
        <f t="shared" ca="1" si="31"/>
        <v>C2</v>
      </c>
    </row>
    <row r="189" spans="1:14" ht="30" customHeight="1" x14ac:dyDescent="0.2">
      <c r="A189" s="182"/>
      <c r="B189" s="270"/>
      <c r="C189" s="290" t="s">
        <v>1563</v>
      </c>
      <c r="D189" s="272"/>
      <c r="E189" s="291"/>
      <c r="F189" s="273" t="s">
        <v>172</v>
      </c>
      <c r="G189" s="274"/>
      <c r="H189" s="274"/>
      <c r="I189" s="24" t="str">
        <f t="shared" ca="1" si="28"/>
        <v>LOCKED</v>
      </c>
      <c r="J189" s="15" t="str">
        <f t="shared" si="32"/>
        <v>ROADWORK - REMOVALS/RENEWALS</v>
      </c>
      <c r="K189" s="16">
        <f>MATCH(J189,'Pay Items'!$K$1:$K$647,0)</f>
        <v>68</v>
      </c>
      <c r="L189" s="17" t="str">
        <f t="shared" ca="1" si="29"/>
        <v>G</v>
      </c>
      <c r="M189" s="17" t="str">
        <f t="shared" ca="1" si="30"/>
        <v>C2</v>
      </c>
      <c r="N189" s="17" t="str">
        <f t="shared" ca="1" si="31"/>
        <v>C2</v>
      </c>
    </row>
    <row r="190" spans="1:14" ht="30" customHeight="1" x14ac:dyDescent="0.2">
      <c r="A190" s="190" t="s">
        <v>773</v>
      </c>
      <c r="B190" s="275" t="s">
        <v>361</v>
      </c>
      <c r="C190" s="276" t="s">
        <v>316</v>
      </c>
      <c r="D190" s="277" t="s">
        <v>6</v>
      </c>
      <c r="E190" s="278"/>
      <c r="F190" s="273" t="s">
        <v>172</v>
      </c>
      <c r="G190" s="274"/>
      <c r="H190" s="274"/>
      <c r="I190" s="24" t="str">
        <f t="shared" ca="1" si="28"/>
        <v>LOCKED</v>
      </c>
      <c r="J190" s="15" t="str">
        <f t="shared" si="32"/>
        <v>B100rMiscellaneous Concrete Slab RemovalCW 3235-R9</v>
      </c>
      <c r="K190" s="16">
        <f>MATCH(J190,'Pay Items'!$K$1:$K$647,0)</f>
        <v>159</v>
      </c>
      <c r="L190" s="17" t="str">
        <f t="shared" ca="1" si="29"/>
        <v>G</v>
      </c>
      <c r="M190" s="17" t="str">
        <f t="shared" ca="1" si="30"/>
        <v>C2</v>
      </c>
      <c r="N190" s="17" t="str">
        <f t="shared" ca="1" si="31"/>
        <v>C2</v>
      </c>
    </row>
    <row r="191" spans="1:14" ht="30" customHeight="1" x14ac:dyDescent="0.2">
      <c r="A191" s="190" t="s">
        <v>777</v>
      </c>
      <c r="B191" s="282" t="s">
        <v>337</v>
      </c>
      <c r="C191" s="276" t="s">
        <v>10</v>
      </c>
      <c r="D191" s="277" t="s">
        <v>172</v>
      </c>
      <c r="E191" s="278" t="s">
        <v>177</v>
      </c>
      <c r="F191" s="279">
        <v>900</v>
      </c>
      <c r="G191" s="280"/>
      <c r="H191" s="281">
        <f t="shared" ref="H191" si="42">ROUND(G191*F191,2)</f>
        <v>0</v>
      </c>
      <c r="I191" s="24" t="str">
        <f t="shared" ca="1" si="28"/>
        <v/>
      </c>
      <c r="J191" s="15" t="str">
        <f t="shared" si="32"/>
        <v>B104r100 mm Sidewalkm²</v>
      </c>
      <c r="K191" s="16">
        <f>MATCH(J191,'Pay Items'!$K$1:$K$647,0)</f>
        <v>163</v>
      </c>
      <c r="L191" s="17" t="str">
        <f t="shared" ca="1" si="29"/>
        <v>F0</v>
      </c>
      <c r="M191" s="17" t="str">
        <f t="shared" ca="1" si="30"/>
        <v>C2</v>
      </c>
      <c r="N191" s="17" t="str">
        <f t="shared" ca="1" si="31"/>
        <v>C2</v>
      </c>
    </row>
    <row r="192" spans="1:14" ht="30" customHeight="1" x14ac:dyDescent="0.2">
      <c r="A192" s="190" t="s">
        <v>780</v>
      </c>
      <c r="B192" s="275" t="s">
        <v>362</v>
      </c>
      <c r="C192" s="276" t="s">
        <v>321</v>
      </c>
      <c r="D192" s="277" t="s">
        <v>1308</v>
      </c>
      <c r="E192" s="278"/>
      <c r="F192" s="273" t="s">
        <v>172</v>
      </c>
      <c r="G192" s="274"/>
      <c r="H192" s="274"/>
      <c r="I192" s="24" t="str">
        <f t="shared" ca="1" si="28"/>
        <v>LOCKED</v>
      </c>
      <c r="J192" s="15" t="str">
        <f t="shared" si="32"/>
        <v>B107iMiscellaneous Concrete Slab InstallationCW 3235-R9</v>
      </c>
      <c r="K192" s="16">
        <f>MATCH(J192,'Pay Items'!$K$1:$K$647,0)</f>
        <v>167</v>
      </c>
      <c r="L192" s="17" t="str">
        <f t="shared" ca="1" si="29"/>
        <v>G</v>
      </c>
      <c r="M192" s="17" t="str">
        <f t="shared" ca="1" si="30"/>
        <v>C2</v>
      </c>
      <c r="N192" s="17" t="str">
        <f t="shared" ca="1" si="31"/>
        <v>C2</v>
      </c>
    </row>
    <row r="193" spans="1:14" ht="30" customHeight="1" x14ac:dyDescent="0.2">
      <c r="A193" s="190" t="s">
        <v>892</v>
      </c>
      <c r="B193" s="282" t="s">
        <v>337</v>
      </c>
      <c r="C193" s="276" t="s">
        <v>1619</v>
      </c>
      <c r="D193" s="277" t="s">
        <v>1620</v>
      </c>
      <c r="E193" s="278" t="s">
        <v>177</v>
      </c>
      <c r="F193" s="279">
        <v>120</v>
      </c>
      <c r="G193" s="280"/>
      <c r="H193" s="281">
        <f t="shared" ref="H193:H194" si="43">ROUND(G193*F193,2)</f>
        <v>0</v>
      </c>
      <c r="I193" s="24" t="str">
        <f t="shared" ca="1" si="28"/>
        <v/>
      </c>
      <c r="J193" s="15" t="str">
        <f t="shared" si="32"/>
        <v>B111iType 5 Concrete 100 mm SidewalkSD-228A, E15m²</v>
      </c>
      <c r="K193" s="16" t="e">
        <f>MATCH(J193,'Pay Items'!$K$1:$K$647,0)</f>
        <v>#N/A</v>
      </c>
      <c r="L193" s="17" t="str">
        <f t="shared" ca="1" si="29"/>
        <v>F0</v>
      </c>
      <c r="M193" s="17" t="str">
        <f t="shared" ca="1" si="30"/>
        <v>C2</v>
      </c>
      <c r="N193" s="17" t="str">
        <f t="shared" ca="1" si="31"/>
        <v>C2</v>
      </c>
    </row>
    <row r="194" spans="1:14" ht="45" customHeight="1" x14ac:dyDescent="0.2">
      <c r="A194" s="190" t="s">
        <v>785</v>
      </c>
      <c r="B194" s="282" t="s">
        <v>338</v>
      </c>
      <c r="C194" s="276" t="s">
        <v>1622</v>
      </c>
      <c r="D194" s="277" t="s">
        <v>1623</v>
      </c>
      <c r="E194" s="278" t="s">
        <v>177</v>
      </c>
      <c r="F194" s="279">
        <v>90</v>
      </c>
      <c r="G194" s="280"/>
      <c r="H194" s="281">
        <f t="shared" si="43"/>
        <v>0</v>
      </c>
      <c r="I194" s="24" t="str">
        <f t="shared" ca="1" si="28"/>
        <v/>
      </c>
      <c r="J194" s="15" t="str">
        <f t="shared" si="32"/>
        <v>B113iType 1 Concrete Monolithic Curb and SidewalkSD-228B, E14, E15m²</v>
      </c>
      <c r="K194" s="16" t="e">
        <f>MATCH(J194,'Pay Items'!$K$1:$K$647,0)</f>
        <v>#N/A</v>
      </c>
      <c r="L194" s="17" t="str">
        <f t="shared" ca="1" si="29"/>
        <v>F0</v>
      </c>
      <c r="M194" s="17" t="str">
        <f t="shared" ca="1" si="30"/>
        <v>C2</v>
      </c>
      <c r="N194" s="17" t="str">
        <f t="shared" ca="1" si="31"/>
        <v>C2</v>
      </c>
    </row>
    <row r="195" spans="1:14" ht="30" customHeight="1" x14ac:dyDescent="0.2">
      <c r="A195" s="190" t="s">
        <v>796</v>
      </c>
      <c r="B195" s="275" t="s">
        <v>363</v>
      </c>
      <c r="C195" s="276" t="s">
        <v>326</v>
      </c>
      <c r="D195" s="277" t="s">
        <v>899</v>
      </c>
      <c r="E195" s="278"/>
      <c r="F195" s="273" t="s">
        <v>172</v>
      </c>
      <c r="G195" s="274"/>
      <c r="H195" s="274"/>
      <c r="I195" s="24" t="str">
        <f t="shared" ca="1" si="28"/>
        <v>LOCKED</v>
      </c>
      <c r="J195" s="15" t="str">
        <f t="shared" si="32"/>
        <v>B126rConcrete Curb RemovalCW 3240-R10</v>
      </c>
      <c r="K195" s="16">
        <f>MATCH(J195,'Pay Items'!$K$1:$K$647,0)</f>
        <v>197</v>
      </c>
      <c r="L195" s="17" t="str">
        <f t="shared" ca="1" si="29"/>
        <v>G</v>
      </c>
      <c r="M195" s="17" t="str">
        <f t="shared" ca="1" si="30"/>
        <v>C2</v>
      </c>
      <c r="N195" s="17" t="str">
        <f t="shared" ca="1" si="31"/>
        <v>C2</v>
      </c>
    </row>
    <row r="196" spans="1:14" ht="30" customHeight="1" x14ac:dyDescent="0.2">
      <c r="A196" s="190" t="s">
        <v>1122</v>
      </c>
      <c r="B196" s="282" t="s">
        <v>337</v>
      </c>
      <c r="C196" s="276" t="s">
        <v>947</v>
      </c>
      <c r="D196" s="277" t="s">
        <v>172</v>
      </c>
      <c r="E196" s="278" t="s">
        <v>181</v>
      </c>
      <c r="F196" s="279">
        <v>90</v>
      </c>
      <c r="G196" s="280"/>
      <c r="H196" s="281">
        <f t="shared" ref="H196:H197" si="44">ROUND(G196*F196,2)</f>
        <v>0</v>
      </c>
      <c r="I196" s="24" t="str">
        <f t="shared" ca="1" si="28"/>
        <v/>
      </c>
      <c r="J196" s="15" t="str">
        <f t="shared" si="32"/>
        <v>B127rABarrier Integralm</v>
      </c>
      <c r="K196" s="16">
        <f>MATCH(J196,'Pay Items'!$K$1:$K$647,0)</f>
        <v>199</v>
      </c>
      <c r="L196" s="17" t="str">
        <f t="shared" ca="1" si="29"/>
        <v>F0</v>
      </c>
      <c r="M196" s="17" t="str">
        <f t="shared" ca="1" si="30"/>
        <v>C2</v>
      </c>
      <c r="N196" s="17" t="str">
        <f t="shared" ca="1" si="31"/>
        <v>C2</v>
      </c>
    </row>
    <row r="197" spans="1:14" ht="30" customHeight="1" x14ac:dyDescent="0.2">
      <c r="A197" s="190" t="s">
        <v>803</v>
      </c>
      <c r="B197" s="282" t="s">
        <v>338</v>
      </c>
      <c r="C197" s="276" t="s">
        <v>673</v>
      </c>
      <c r="D197" s="277" t="s">
        <v>172</v>
      </c>
      <c r="E197" s="278" t="s">
        <v>181</v>
      </c>
      <c r="F197" s="279">
        <v>70</v>
      </c>
      <c r="G197" s="280"/>
      <c r="H197" s="281">
        <f t="shared" si="44"/>
        <v>0</v>
      </c>
      <c r="I197" s="24" t="str">
        <f t="shared" ref="I197:I260" ca="1" si="45">IF(CELL("protect",$G197)=1, "LOCKED", "")</f>
        <v/>
      </c>
      <c r="J197" s="15" t="str">
        <f t="shared" si="32"/>
        <v>B132rCurb Rampm</v>
      </c>
      <c r="K197" s="16">
        <f>MATCH(J197,'Pay Items'!$K$1:$K$647,0)</f>
        <v>205</v>
      </c>
      <c r="L197" s="17" t="str">
        <f t="shared" ref="L197:L260" ca="1" si="46">CELL("format",$F197)</f>
        <v>F0</v>
      </c>
      <c r="M197" s="17" t="str">
        <f t="shared" ref="M197:M260" ca="1" si="47">CELL("format",$G197)</f>
        <v>C2</v>
      </c>
      <c r="N197" s="17" t="str">
        <f t="shared" ref="N197:N260" ca="1" si="48">CELL("format",$H197)</f>
        <v>C2</v>
      </c>
    </row>
    <row r="198" spans="1:14" ht="30" customHeight="1" x14ac:dyDescent="0.2">
      <c r="A198" s="190" t="s">
        <v>806</v>
      </c>
      <c r="B198" s="275" t="s">
        <v>364</v>
      </c>
      <c r="C198" s="276" t="s">
        <v>328</v>
      </c>
      <c r="D198" s="277" t="s">
        <v>899</v>
      </c>
      <c r="E198" s="278"/>
      <c r="F198" s="273" t="s">
        <v>172</v>
      </c>
      <c r="G198" s="274"/>
      <c r="H198" s="274"/>
      <c r="I198" s="24" t="str">
        <f t="shared" ca="1" si="45"/>
        <v>LOCKED</v>
      </c>
      <c r="J198" s="15" t="str">
        <f t="shared" ref="J198:J261" si="49">CLEAN(CONCATENATE(TRIM($A198),TRIM($C198),IF(LEFT($D198)&lt;&gt;"E",TRIM($D198),),TRIM($E198)))</f>
        <v>B135iConcrete Curb InstallationCW 3240-R10</v>
      </c>
      <c r="K198" s="16">
        <f>MATCH(J198,'Pay Items'!$K$1:$K$647,0)</f>
        <v>210</v>
      </c>
      <c r="L198" s="17" t="str">
        <f t="shared" ca="1" si="46"/>
        <v>G</v>
      </c>
      <c r="M198" s="17" t="str">
        <f t="shared" ca="1" si="47"/>
        <v>C2</v>
      </c>
      <c r="N198" s="17" t="str">
        <f t="shared" ca="1" si="48"/>
        <v>C2</v>
      </c>
    </row>
    <row r="199" spans="1:14" ht="48" customHeight="1" x14ac:dyDescent="0.2">
      <c r="A199" s="190" t="s">
        <v>922</v>
      </c>
      <c r="B199" s="282" t="s">
        <v>337</v>
      </c>
      <c r="C199" s="276" t="s">
        <v>1627</v>
      </c>
      <c r="D199" s="277" t="s">
        <v>354</v>
      </c>
      <c r="E199" s="278" t="s">
        <v>181</v>
      </c>
      <c r="F199" s="279">
        <v>160</v>
      </c>
      <c r="G199" s="280"/>
      <c r="H199" s="281">
        <f t="shared" ref="H199" si="50">ROUND(G199*F199,2)</f>
        <v>0</v>
      </c>
      <c r="I199" s="24" t="str">
        <f t="shared" ca="1" si="45"/>
        <v/>
      </c>
      <c r="J199" s="15" t="str">
        <f t="shared" si="49"/>
        <v>B150iAType 1 Concrete Curb Ramp (8-12 mm reveal ht, Monolithic)SD-229A,B,Cm</v>
      </c>
      <c r="K199" s="16" t="e">
        <f>MATCH(J199,'Pay Items'!$K$1:$K$647,0)</f>
        <v>#N/A</v>
      </c>
      <c r="L199" s="17" t="str">
        <f t="shared" ca="1" si="46"/>
        <v>F0</v>
      </c>
      <c r="M199" s="17" t="str">
        <f t="shared" ca="1" si="47"/>
        <v>C2</v>
      </c>
      <c r="N199" s="17" t="str">
        <f t="shared" ca="1" si="48"/>
        <v>C2</v>
      </c>
    </row>
    <row r="200" spans="1:14" ht="30" customHeight="1" x14ac:dyDescent="0.2">
      <c r="A200" s="190" t="s">
        <v>461</v>
      </c>
      <c r="B200" s="275" t="s">
        <v>716</v>
      </c>
      <c r="C200" s="276" t="s">
        <v>349</v>
      </c>
      <c r="D200" s="277" t="s">
        <v>1640</v>
      </c>
      <c r="E200" s="278"/>
      <c r="F200" s="273" t="s">
        <v>172</v>
      </c>
      <c r="G200" s="274"/>
      <c r="H200" s="274"/>
      <c r="I200" s="24" t="str">
        <f t="shared" ca="1" si="45"/>
        <v>LOCKED</v>
      </c>
      <c r="J200" s="15" t="str">
        <f t="shared" si="49"/>
        <v>B190Construction of Asphaltic Concrete OverlayCW 3410-R12, E18</v>
      </c>
      <c r="K200" s="16" t="e">
        <f>MATCH(J200,'Pay Items'!$K$1:$K$647,0)</f>
        <v>#N/A</v>
      </c>
      <c r="L200" s="17" t="str">
        <f t="shared" ca="1" si="46"/>
        <v>G</v>
      </c>
      <c r="M200" s="17" t="str">
        <f t="shared" ca="1" si="47"/>
        <v>C2</v>
      </c>
      <c r="N200" s="17" t="str">
        <f t="shared" ca="1" si="48"/>
        <v>C2</v>
      </c>
    </row>
    <row r="201" spans="1:14" ht="30" customHeight="1" x14ac:dyDescent="0.2">
      <c r="A201" s="190" t="s">
        <v>465</v>
      </c>
      <c r="B201" s="282" t="s">
        <v>337</v>
      </c>
      <c r="C201" s="276" t="s">
        <v>351</v>
      </c>
      <c r="D201" s="277"/>
      <c r="E201" s="278"/>
      <c r="F201" s="273" t="s">
        <v>172</v>
      </c>
      <c r="G201" s="274"/>
      <c r="H201" s="274"/>
      <c r="I201" s="24" t="str">
        <f t="shared" ca="1" si="45"/>
        <v>LOCKED</v>
      </c>
      <c r="J201" s="15" t="str">
        <f t="shared" si="49"/>
        <v>B194Tie-ins and Approaches</v>
      </c>
      <c r="K201" s="16">
        <f>MATCH(J201,'Pay Items'!$K$1:$K$647,0)</f>
        <v>311</v>
      </c>
      <c r="L201" s="17" t="str">
        <f t="shared" ca="1" si="46"/>
        <v>G</v>
      </c>
      <c r="M201" s="17" t="str">
        <f t="shared" ca="1" si="47"/>
        <v>C2</v>
      </c>
      <c r="N201" s="17" t="str">
        <f t="shared" ca="1" si="48"/>
        <v>C2</v>
      </c>
    </row>
    <row r="202" spans="1:14" ht="30" customHeight="1" x14ac:dyDescent="0.2">
      <c r="A202" s="190" t="s">
        <v>1568</v>
      </c>
      <c r="B202" s="302" t="s">
        <v>683</v>
      </c>
      <c r="C202" s="276" t="s">
        <v>1565</v>
      </c>
      <c r="D202" s="277"/>
      <c r="E202" s="278" t="s">
        <v>179</v>
      </c>
      <c r="F202" s="279">
        <v>15</v>
      </c>
      <c r="G202" s="280"/>
      <c r="H202" s="281">
        <f t="shared" ref="H202:H203" si="51">ROUND(G202*F202,2)</f>
        <v>0</v>
      </c>
      <c r="I202" s="24" t="str">
        <f t="shared" ca="1" si="45"/>
        <v/>
      </c>
      <c r="J202" s="15" t="str">
        <f t="shared" si="49"/>
        <v>B195AType MS1tonne</v>
      </c>
      <c r="K202" s="16">
        <f>MATCH(J202,'Pay Items'!$K$1:$K$647,0)</f>
        <v>313</v>
      </c>
      <c r="L202" s="17" t="str">
        <f t="shared" ca="1" si="46"/>
        <v>F0</v>
      </c>
      <c r="M202" s="17" t="str">
        <f t="shared" ca="1" si="47"/>
        <v>C2</v>
      </c>
      <c r="N202" s="17" t="str">
        <f t="shared" ca="1" si="48"/>
        <v>C2</v>
      </c>
    </row>
    <row r="203" spans="1:14" ht="30" customHeight="1" x14ac:dyDescent="0.2">
      <c r="A203" s="190" t="s">
        <v>856</v>
      </c>
      <c r="B203" s="275" t="s">
        <v>1681</v>
      </c>
      <c r="C203" s="276" t="s">
        <v>890</v>
      </c>
      <c r="D203" s="277" t="s">
        <v>941</v>
      </c>
      <c r="E203" s="278" t="s">
        <v>180</v>
      </c>
      <c r="F203" s="293">
        <v>28</v>
      </c>
      <c r="G203" s="280"/>
      <c r="H203" s="281">
        <f t="shared" si="51"/>
        <v>0</v>
      </c>
      <c r="I203" s="24" t="str">
        <f t="shared" ca="1" si="45"/>
        <v/>
      </c>
      <c r="J203" s="15" t="str">
        <f t="shared" si="49"/>
        <v>B219Detectable Warning Surface TilesCW 3326-R3each</v>
      </c>
      <c r="K203" s="16">
        <f>MATCH(J203,'Pay Items'!$K$1:$K$647,0)</f>
        <v>331</v>
      </c>
      <c r="L203" s="17" t="str">
        <f t="shared" ca="1" si="46"/>
        <v>F0</v>
      </c>
      <c r="M203" s="17" t="str">
        <f t="shared" ca="1" si="47"/>
        <v>C2</v>
      </c>
      <c r="N203" s="17" t="str">
        <f t="shared" ca="1" si="48"/>
        <v>C2</v>
      </c>
    </row>
    <row r="204" spans="1:14" ht="30" customHeight="1" x14ac:dyDescent="0.2">
      <c r="A204" s="192"/>
      <c r="B204" s="298"/>
      <c r="C204" s="290" t="s">
        <v>1634</v>
      </c>
      <c r="D204" s="272"/>
      <c r="E204" s="299"/>
      <c r="F204" s="273" t="s">
        <v>172</v>
      </c>
      <c r="G204" s="274"/>
      <c r="H204" s="274"/>
      <c r="I204" s="24" t="str">
        <f t="shared" ca="1" si="45"/>
        <v>LOCKED</v>
      </c>
      <c r="J204" s="15" t="str">
        <f t="shared" si="49"/>
        <v>ROADWORKS - NEW CONSTRUCTION</v>
      </c>
      <c r="K204" s="16" t="e">
        <f>MATCH(J204,'Pay Items'!$K$1:$K$647,0)</f>
        <v>#N/A</v>
      </c>
      <c r="L204" s="17" t="str">
        <f t="shared" ca="1" si="46"/>
        <v>G</v>
      </c>
      <c r="M204" s="17" t="str">
        <f t="shared" ca="1" si="47"/>
        <v>C2</v>
      </c>
      <c r="N204" s="17" t="str">
        <f t="shared" ca="1" si="48"/>
        <v>C2</v>
      </c>
    </row>
    <row r="205" spans="1:14" ht="45" customHeight="1" x14ac:dyDescent="0.2">
      <c r="A205" s="205" t="s">
        <v>35</v>
      </c>
      <c r="B205" s="324" t="s">
        <v>1682</v>
      </c>
      <c r="C205" s="325" t="s">
        <v>390</v>
      </c>
      <c r="D205" s="326" t="s">
        <v>1640</v>
      </c>
      <c r="E205" s="327"/>
      <c r="F205" s="273" t="s">
        <v>172</v>
      </c>
      <c r="G205" s="274"/>
      <c r="H205" s="274"/>
      <c r="I205" s="24" t="str">
        <f t="shared" ca="1" si="45"/>
        <v>LOCKED</v>
      </c>
      <c r="J205" s="15" t="str">
        <f t="shared" si="49"/>
        <v>C055Construction of Asphaltic Concrete PavementsCW 3410-R12, E18</v>
      </c>
      <c r="K205" s="16" t="e">
        <f>MATCH(J205,'Pay Items'!$K$1:$K$647,0)</f>
        <v>#N/A</v>
      </c>
      <c r="L205" s="17" t="str">
        <f t="shared" ca="1" si="46"/>
        <v>G</v>
      </c>
      <c r="M205" s="17" t="str">
        <f t="shared" ca="1" si="47"/>
        <v>C2</v>
      </c>
      <c r="N205" s="17" t="str">
        <f t="shared" ca="1" si="48"/>
        <v>C2</v>
      </c>
    </row>
    <row r="206" spans="1:14" ht="30" customHeight="1" x14ac:dyDescent="0.2">
      <c r="A206" s="205" t="s">
        <v>391</v>
      </c>
      <c r="B206" s="328" t="s">
        <v>337</v>
      </c>
      <c r="C206" s="325" t="s">
        <v>1683</v>
      </c>
      <c r="D206" s="326"/>
      <c r="E206" s="329"/>
      <c r="F206" s="273" t="s">
        <v>172</v>
      </c>
      <c r="G206" s="274"/>
      <c r="H206" s="274"/>
      <c r="I206" s="24" t="str">
        <f t="shared" ca="1" si="45"/>
        <v>LOCKED</v>
      </c>
      <c r="J206" s="15" t="str">
        <f t="shared" si="49"/>
        <v>C056Main Line Paving - Multi-Use Path</v>
      </c>
      <c r="K206" s="16" t="e">
        <f>MATCH(J206,'Pay Items'!$K$1:$K$647,0)</f>
        <v>#N/A</v>
      </c>
      <c r="L206" s="17" t="str">
        <f t="shared" ca="1" si="46"/>
        <v>G</v>
      </c>
      <c r="M206" s="17" t="str">
        <f t="shared" ca="1" si="47"/>
        <v>C2</v>
      </c>
      <c r="N206" s="17" t="str">
        <f t="shared" ca="1" si="48"/>
        <v>C2</v>
      </c>
    </row>
    <row r="207" spans="1:14" ht="30" customHeight="1" x14ac:dyDescent="0.2">
      <c r="A207" s="205" t="s">
        <v>1571</v>
      </c>
      <c r="B207" s="330" t="s">
        <v>683</v>
      </c>
      <c r="C207" s="325" t="s">
        <v>1565</v>
      </c>
      <c r="D207" s="326"/>
      <c r="E207" s="329" t="s">
        <v>179</v>
      </c>
      <c r="F207" s="293">
        <v>375</v>
      </c>
      <c r="G207" s="280"/>
      <c r="H207" s="281">
        <f>ROUND(G207*F207,2)</f>
        <v>0</v>
      </c>
      <c r="I207" s="24" t="str">
        <f t="shared" ca="1" si="45"/>
        <v/>
      </c>
      <c r="J207" s="15" t="str">
        <f t="shared" si="49"/>
        <v>C058AType MS1tonne</v>
      </c>
      <c r="K207" s="16">
        <f>MATCH(J207,'Pay Items'!$K$1:$K$647,0)</f>
        <v>419</v>
      </c>
      <c r="L207" s="17" t="str">
        <f t="shared" ca="1" si="46"/>
        <v>F0</v>
      </c>
      <c r="M207" s="17" t="str">
        <f t="shared" ca="1" si="47"/>
        <v>C2</v>
      </c>
      <c r="N207" s="17" t="str">
        <f t="shared" ca="1" si="48"/>
        <v>C2</v>
      </c>
    </row>
    <row r="208" spans="1:14" ht="30" customHeight="1" x14ac:dyDescent="0.2">
      <c r="A208" s="192"/>
      <c r="B208" s="298"/>
      <c r="C208" s="290" t="s">
        <v>198</v>
      </c>
      <c r="D208" s="272"/>
      <c r="E208" s="299"/>
      <c r="F208" s="273" t="s">
        <v>172</v>
      </c>
      <c r="G208" s="274"/>
      <c r="H208" s="274"/>
      <c r="I208" s="24" t="str">
        <f t="shared" ca="1" si="45"/>
        <v>LOCKED</v>
      </c>
      <c r="J208" s="15" t="str">
        <f t="shared" si="49"/>
        <v>JOINT AND CRACK SEALING</v>
      </c>
      <c r="K208" s="16">
        <f>MATCH(J208,'Pay Items'!$K$1:$K$647,0)</f>
        <v>434</v>
      </c>
      <c r="L208" s="17" t="str">
        <f t="shared" ca="1" si="46"/>
        <v>G</v>
      </c>
      <c r="M208" s="17" t="str">
        <f t="shared" ca="1" si="47"/>
        <v>C2</v>
      </c>
      <c r="N208" s="17" t="str">
        <f t="shared" ca="1" si="48"/>
        <v>C2</v>
      </c>
    </row>
    <row r="209" spans="1:14" ht="30" customHeight="1" x14ac:dyDescent="0.2">
      <c r="A209" s="187" t="s">
        <v>532</v>
      </c>
      <c r="B209" s="275" t="s">
        <v>1684</v>
      </c>
      <c r="C209" s="276" t="s">
        <v>97</v>
      </c>
      <c r="D209" s="277" t="s">
        <v>717</v>
      </c>
      <c r="E209" s="278" t="s">
        <v>181</v>
      </c>
      <c r="F209" s="293">
        <v>900</v>
      </c>
      <c r="G209" s="280"/>
      <c r="H209" s="281">
        <f>ROUND(G209*F209,2)</f>
        <v>0</v>
      </c>
      <c r="I209" s="24" t="str">
        <f t="shared" ca="1" si="45"/>
        <v/>
      </c>
      <c r="J209" s="15" t="str">
        <f t="shared" si="49"/>
        <v>D006Reflective Crack MaintenanceCW 3250-R7m</v>
      </c>
      <c r="K209" s="16">
        <f>MATCH(J209,'Pay Items'!$K$1:$K$647,0)</f>
        <v>440</v>
      </c>
      <c r="L209" s="17" t="str">
        <f t="shared" ca="1" si="46"/>
        <v>F0</v>
      </c>
      <c r="M209" s="17" t="str">
        <f t="shared" ca="1" si="47"/>
        <v>C2</v>
      </c>
      <c r="N209" s="17" t="str">
        <f t="shared" ca="1" si="48"/>
        <v>C2</v>
      </c>
    </row>
    <row r="210" spans="1:14" ht="45" customHeight="1" x14ac:dyDescent="0.2">
      <c r="A210" s="192"/>
      <c r="B210" s="298"/>
      <c r="C210" s="290" t="s">
        <v>199</v>
      </c>
      <c r="D210" s="272"/>
      <c r="E210" s="299"/>
      <c r="F210" s="273" t="s">
        <v>172</v>
      </c>
      <c r="G210" s="274"/>
      <c r="H210" s="274"/>
      <c r="I210" s="24" t="str">
        <f t="shared" ca="1" si="45"/>
        <v>LOCKED</v>
      </c>
      <c r="J210" s="15" t="str">
        <f t="shared" si="49"/>
        <v>ASSOCIATED DRAINAGE AND UNDERGROUND WORKS</v>
      </c>
      <c r="K210" s="16">
        <f>MATCH(J210,'Pay Items'!$K$1:$K$647,0)</f>
        <v>442</v>
      </c>
      <c r="L210" s="17" t="str">
        <f t="shared" ca="1" si="46"/>
        <v>G</v>
      </c>
      <c r="M210" s="17" t="str">
        <f t="shared" ca="1" si="47"/>
        <v>C2</v>
      </c>
      <c r="N210" s="17" t="str">
        <f t="shared" ca="1" si="48"/>
        <v>C2</v>
      </c>
    </row>
    <row r="211" spans="1:14" ht="30" customHeight="1" x14ac:dyDescent="0.2">
      <c r="A211" s="187" t="s">
        <v>66</v>
      </c>
      <c r="B211" s="275" t="s">
        <v>1685</v>
      </c>
      <c r="C211" s="303" t="s">
        <v>1039</v>
      </c>
      <c r="D211" s="304" t="s">
        <v>1040</v>
      </c>
      <c r="E211" s="278"/>
      <c r="F211" s="273" t="s">
        <v>172</v>
      </c>
      <c r="G211" s="274"/>
      <c r="H211" s="274"/>
      <c r="I211" s="24" t="str">
        <f t="shared" ca="1" si="45"/>
        <v>LOCKED</v>
      </c>
      <c r="J211" s="15" t="str">
        <f t="shared" si="49"/>
        <v>E023Frames &amp; CoversCW 3210-R8</v>
      </c>
      <c r="K211" s="16">
        <f>MATCH(J211,'Pay Items'!$K$1:$K$647,0)</f>
        <v>509</v>
      </c>
      <c r="L211" s="17" t="str">
        <f t="shared" ca="1" si="46"/>
        <v>G</v>
      </c>
      <c r="M211" s="17" t="str">
        <f t="shared" ca="1" si="47"/>
        <v>C2</v>
      </c>
      <c r="N211" s="17" t="str">
        <f t="shared" ca="1" si="48"/>
        <v>C2</v>
      </c>
    </row>
    <row r="212" spans="1:14" ht="45" customHeight="1" x14ac:dyDescent="0.2">
      <c r="A212" s="187" t="s">
        <v>67</v>
      </c>
      <c r="B212" s="282" t="s">
        <v>337</v>
      </c>
      <c r="C212" s="305" t="s">
        <v>1190</v>
      </c>
      <c r="D212" s="277"/>
      <c r="E212" s="278" t="s">
        <v>180</v>
      </c>
      <c r="F212" s="293">
        <v>3</v>
      </c>
      <c r="G212" s="280"/>
      <c r="H212" s="281">
        <f t="shared" ref="H212:H213" si="52">ROUND(G212*F212,2)</f>
        <v>0</v>
      </c>
      <c r="I212" s="24" t="str">
        <f t="shared" ca="1" si="45"/>
        <v/>
      </c>
      <c r="J212" s="15" t="str">
        <f t="shared" si="49"/>
        <v>E024AP-006 - Standard Frame for Manhole and Catch Basineach</v>
      </c>
      <c r="K212" s="16">
        <f>MATCH(J212,'Pay Items'!$K$1:$K$647,0)</f>
        <v>510</v>
      </c>
      <c r="L212" s="17" t="str">
        <f t="shared" ca="1" si="46"/>
        <v>F0</v>
      </c>
      <c r="M212" s="17" t="str">
        <f t="shared" ca="1" si="47"/>
        <v>C2</v>
      </c>
      <c r="N212" s="17" t="str">
        <f t="shared" ca="1" si="48"/>
        <v>C2</v>
      </c>
    </row>
    <row r="213" spans="1:14" ht="45" customHeight="1" x14ac:dyDescent="0.2">
      <c r="A213" s="187" t="s">
        <v>68</v>
      </c>
      <c r="B213" s="282" t="s">
        <v>338</v>
      </c>
      <c r="C213" s="305" t="s">
        <v>1191</v>
      </c>
      <c r="D213" s="277"/>
      <c r="E213" s="278" t="s">
        <v>180</v>
      </c>
      <c r="F213" s="293">
        <v>3</v>
      </c>
      <c r="G213" s="280"/>
      <c r="H213" s="281">
        <f t="shared" si="52"/>
        <v>0</v>
      </c>
      <c r="I213" s="24" t="str">
        <f t="shared" ca="1" si="45"/>
        <v/>
      </c>
      <c r="J213" s="15" t="str">
        <f t="shared" si="49"/>
        <v>E025AP-007 - Standard Solid Cover for Standard Frameeach</v>
      </c>
      <c r="K213" s="16">
        <f>MATCH(J213,'Pay Items'!$K$1:$K$647,0)</f>
        <v>511</v>
      </c>
      <c r="L213" s="17" t="str">
        <f t="shared" ca="1" si="46"/>
        <v>F0</v>
      </c>
      <c r="M213" s="17" t="str">
        <f t="shared" ca="1" si="47"/>
        <v>C2</v>
      </c>
      <c r="N213" s="17" t="str">
        <f t="shared" ca="1" si="48"/>
        <v>C2</v>
      </c>
    </row>
    <row r="214" spans="1:14" ht="30" customHeight="1" x14ac:dyDescent="0.2">
      <c r="A214" s="196"/>
      <c r="B214" s="309"/>
      <c r="C214" s="290" t="s">
        <v>200</v>
      </c>
      <c r="D214" s="272"/>
      <c r="E214" s="299"/>
      <c r="F214" s="273" t="s">
        <v>172</v>
      </c>
      <c r="G214" s="274"/>
      <c r="H214" s="274"/>
      <c r="I214" s="24" t="str">
        <f t="shared" ca="1" si="45"/>
        <v>LOCKED</v>
      </c>
      <c r="J214" s="15" t="str">
        <f t="shared" si="49"/>
        <v>ADJUSTMENTS</v>
      </c>
      <c r="K214" s="16">
        <f>MATCH(J214,'Pay Items'!$K$1:$K$647,0)</f>
        <v>587</v>
      </c>
      <c r="L214" s="17" t="str">
        <f t="shared" ca="1" si="46"/>
        <v>G</v>
      </c>
      <c r="M214" s="17" t="str">
        <f t="shared" ca="1" si="47"/>
        <v>C2</v>
      </c>
      <c r="N214" s="17" t="str">
        <f t="shared" ca="1" si="48"/>
        <v>C2</v>
      </c>
    </row>
    <row r="215" spans="1:14" ht="45" customHeight="1" x14ac:dyDescent="0.2">
      <c r="A215" s="187" t="s">
        <v>229</v>
      </c>
      <c r="B215" s="275" t="s">
        <v>1686</v>
      </c>
      <c r="C215" s="305" t="s">
        <v>1041</v>
      </c>
      <c r="D215" s="304" t="s">
        <v>1040</v>
      </c>
      <c r="E215" s="278" t="s">
        <v>180</v>
      </c>
      <c r="F215" s="293">
        <v>3</v>
      </c>
      <c r="G215" s="280"/>
      <c r="H215" s="281">
        <f>ROUND(G215*F215,2)</f>
        <v>0</v>
      </c>
      <c r="I215" s="24" t="str">
        <f t="shared" ca="1" si="45"/>
        <v/>
      </c>
      <c r="J215" s="15" t="str">
        <f t="shared" si="49"/>
        <v>F001Adjustment of Manholes/Catch Basins FramesCW 3210-R8each</v>
      </c>
      <c r="K215" s="16">
        <f>MATCH(J215,'Pay Items'!$K$1:$K$647,0)</f>
        <v>588</v>
      </c>
      <c r="L215" s="17" t="str">
        <f t="shared" ca="1" si="46"/>
        <v>F0</v>
      </c>
      <c r="M215" s="17" t="str">
        <f t="shared" ca="1" si="47"/>
        <v>C2</v>
      </c>
      <c r="N215" s="17" t="str">
        <f t="shared" ca="1" si="48"/>
        <v>C2</v>
      </c>
    </row>
    <row r="216" spans="1:14" ht="30" customHeight="1" x14ac:dyDescent="0.2">
      <c r="A216" s="187" t="s">
        <v>231</v>
      </c>
      <c r="B216" s="275" t="s">
        <v>1687</v>
      </c>
      <c r="C216" s="305" t="s">
        <v>1197</v>
      </c>
      <c r="D216" s="304" t="s">
        <v>1040</v>
      </c>
      <c r="E216" s="278"/>
      <c r="F216" s="273" t="s">
        <v>172</v>
      </c>
      <c r="G216" s="274"/>
      <c r="H216" s="274"/>
      <c r="I216" s="24" t="str">
        <f t="shared" ca="1" si="45"/>
        <v>LOCKED</v>
      </c>
      <c r="J216" s="15" t="str">
        <f t="shared" si="49"/>
        <v>F003Lifter Rings (AP-010)CW 3210-R8</v>
      </c>
      <c r="K216" s="16">
        <f>MATCH(J216,'Pay Items'!$K$1:$K$647,0)</f>
        <v>593</v>
      </c>
      <c r="L216" s="17" t="str">
        <f t="shared" ca="1" si="46"/>
        <v>G</v>
      </c>
      <c r="M216" s="17" t="str">
        <f t="shared" ca="1" si="47"/>
        <v>C2</v>
      </c>
      <c r="N216" s="17" t="str">
        <f t="shared" ca="1" si="48"/>
        <v>C2</v>
      </c>
    </row>
    <row r="217" spans="1:14" ht="30" customHeight="1" x14ac:dyDescent="0.2">
      <c r="A217" s="187" t="s">
        <v>233</v>
      </c>
      <c r="B217" s="282" t="s">
        <v>337</v>
      </c>
      <c r="C217" s="276" t="s">
        <v>863</v>
      </c>
      <c r="D217" s="277"/>
      <c r="E217" s="278" t="s">
        <v>180</v>
      </c>
      <c r="F217" s="293">
        <v>3</v>
      </c>
      <c r="G217" s="280"/>
      <c r="H217" s="281">
        <f t="shared" ref="H217:H220" si="53">ROUND(G217*F217,2)</f>
        <v>0</v>
      </c>
      <c r="I217" s="24" t="str">
        <f t="shared" ca="1" si="45"/>
        <v/>
      </c>
      <c r="J217" s="15" t="str">
        <f t="shared" si="49"/>
        <v>F00551 mmeach</v>
      </c>
      <c r="K217" s="16">
        <f>MATCH(J217,'Pay Items'!$K$1:$K$647,0)</f>
        <v>595</v>
      </c>
      <c r="L217" s="17" t="str">
        <f t="shared" ca="1" si="46"/>
        <v>F0</v>
      </c>
      <c r="M217" s="17" t="str">
        <f t="shared" ca="1" si="47"/>
        <v>C2</v>
      </c>
      <c r="N217" s="17" t="str">
        <f t="shared" ca="1" si="48"/>
        <v>C2</v>
      </c>
    </row>
    <row r="218" spans="1:14" ht="30" customHeight="1" x14ac:dyDescent="0.2">
      <c r="A218" s="187" t="s">
        <v>236</v>
      </c>
      <c r="B218" s="275" t="s">
        <v>1688</v>
      </c>
      <c r="C218" s="276" t="s">
        <v>584</v>
      </c>
      <c r="D218" s="304" t="s">
        <v>1040</v>
      </c>
      <c r="E218" s="278" t="s">
        <v>180</v>
      </c>
      <c r="F218" s="293">
        <v>6</v>
      </c>
      <c r="G218" s="280"/>
      <c r="H218" s="281">
        <f t="shared" si="53"/>
        <v>0</v>
      </c>
      <c r="I218" s="24" t="str">
        <f t="shared" ca="1" si="45"/>
        <v/>
      </c>
      <c r="J218" s="15" t="str">
        <f t="shared" si="49"/>
        <v>F009Adjustment of Valve BoxesCW 3210-R8each</v>
      </c>
      <c r="K218" s="16">
        <f>MATCH(J218,'Pay Items'!$K$1:$K$647,0)</f>
        <v>598</v>
      </c>
      <c r="L218" s="17" t="str">
        <f t="shared" ca="1" si="46"/>
        <v>F0</v>
      </c>
      <c r="M218" s="17" t="str">
        <f t="shared" ca="1" si="47"/>
        <v>C2</v>
      </c>
      <c r="N218" s="17" t="str">
        <f t="shared" ca="1" si="48"/>
        <v>C2</v>
      </c>
    </row>
    <row r="219" spans="1:14" ht="30" customHeight="1" x14ac:dyDescent="0.2">
      <c r="A219" s="187" t="s">
        <v>444</v>
      </c>
      <c r="B219" s="275" t="s">
        <v>1689</v>
      </c>
      <c r="C219" s="276" t="s">
        <v>586</v>
      </c>
      <c r="D219" s="304" t="s">
        <v>1040</v>
      </c>
      <c r="E219" s="278" t="s">
        <v>180</v>
      </c>
      <c r="F219" s="293">
        <v>2</v>
      </c>
      <c r="G219" s="280"/>
      <c r="H219" s="281">
        <f t="shared" si="53"/>
        <v>0</v>
      </c>
      <c r="I219" s="24" t="str">
        <f t="shared" ca="1" si="45"/>
        <v/>
      </c>
      <c r="J219" s="15" t="str">
        <f t="shared" si="49"/>
        <v>F010Valve Box ExtensionsCW 3210-R8each</v>
      </c>
      <c r="K219" s="16">
        <f>MATCH(J219,'Pay Items'!$K$1:$K$647,0)</f>
        <v>599</v>
      </c>
      <c r="L219" s="17" t="str">
        <f t="shared" ca="1" si="46"/>
        <v>F0</v>
      </c>
      <c r="M219" s="17" t="str">
        <f t="shared" ca="1" si="47"/>
        <v>C2</v>
      </c>
      <c r="N219" s="17" t="str">
        <f t="shared" ca="1" si="48"/>
        <v>C2</v>
      </c>
    </row>
    <row r="220" spans="1:14" s="207" customFormat="1" ht="30" customHeight="1" x14ac:dyDescent="0.2">
      <c r="A220" s="206" t="s">
        <v>431</v>
      </c>
      <c r="B220" s="324" t="s">
        <v>1690</v>
      </c>
      <c r="C220" s="325" t="s">
        <v>870</v>
      </c>
      <c r="D220" s="326" t="s">
        <v>1562</v>
      </c>
      <c r="E220" s="329" t="s">
        <v>180</v>
      </c>
      <c r="F220" s="293">
        <v>2</v>
      </c>
      <c r="G220" s="331"/>
      <c r="H220" s="332">
        <f t="shared" si="53"/>
        <v>0</v>
      </c>
      <c r="I220" s="24" t="str">
        <f t="shared" ca="1" si="45"/>
        <v/>
      </c>
      <c r="J220" s="15" t="str">
        <f t="shared" si="49"/>
        <v>F019Relocating Existing Hydrant - Type ACW 2110-R13each</v>
      </c>
      <c r="K220" s="16">
        <f>MATCH(J220,'Pay Items'!$K$1:$K$647,0)</f>
        <v>607</v>
      </c>
      <c r="L220" s="17" t="str">
        <f t="shared" ca="1" si="46"/>
        <v>F0</v>
      </c>
      <c r="M220" s="17" t="str">
        <f t="shared" ca="1" si="47"/>
        <v>C2</v>
      </c>
      <c r="N220" s="17" t="str">
        <f t="shared" ca="1" si="48"/>
        <v>C2</v>
      </c>
    </row>
    <row r="221" spans="1:14" ht="30" customHeight="1" x14ac:dyDescent="0.2">
      <c r="A221" s="196"/>
      <c r="B221" s="270"/>
      <c r="C221" s="290" t="s">
        <v>201</v>
      </c>
      <c r="D221" s="272"/>
      <c r="E221" s="291"/>
      <c r="F221" s="273" t="s">
        <v>172</v>
      </c>
      <c r="G221" s="274"/>
      <c r="H221" s="274"/>
      <c r="I221" s="24" t="str">
        <f t="shared" ca="1" si="45"/>
        <v>LOCKED</v>
      </c>
      <c r="J221" s="15" t="str">
        <f t="shared" si="49"/>
        <v>LANDSCAPING</v>
      </c>
      <c r="K221" s="16">
        <f>MATCH(J221,'Pay Items'!$K$1:$K$647,0)</f>
        <v>616</v>
      </c>
      <c r="L221" s="17" t="str">
        <f t="shared" ca="1" si="46"/>
        <v>G</v>
      </c>
      <c r="M221" s="17" t="str">
        <f t="shared" ca="1" si="47"/>
        <v>C2</v>
      </c>
      <c r="N221" s="17" t="str">
        <f t="shared" ca="1" si="48"/>
        <v>C2</v>
      </c>
    </row>
    <row r="222" spans="1:14" ht="30" customHeight="1" x14ac:dyDescent="0.2">
      <c r="A222" s="190" t="s">
        <v>241</v>
      </c>
      <c r="B222" s="275" t="s">
        <v>1691</v>
      </c>
      <c r="C222" s="276" t="s">
        <v>146</v>
      </c>
      <c r="D222" s="277" t="s">
        <v>1512</v>
      </c>
      <c r="E222" s="278"/>
      <c r="F222" s="273" t="s">
        <v>172</v>
      </c>
      <c r="G222" s="274"/>
      <c r="H222" s="274"/>
      <c r="I222" s="24" t="str">
        <f t="shared" ca="1" si="45"/>
        <v>LOCKED</v>
      </c>
      <c r="J222" s="15" t="str">
        <f t="shared" si="49"/>
        <v>G001SoddingCW 3510-R10</v>
      </c>
      <c r="K222" s="16">
        <f>MATCH(J222,'Pay Items'!$K$1:$K$647,0)</f>
        <v>617</v>
      </c>
      <c r="L222" s="17" t="str">
        <f t="shared" ca="1" si="46"/>
        <v>G</v>
      </c>
      <c r="M222" s="17" t="str">
        <f t="shared" ca="1" si="47"/>
        <v>C2</v>
      </c>
      <c r="N222" s="17" t="str">
        <f t="shared" ca="1" si="48"/>
        <v>C2</v>
      </c>
    </row>
    <row r="223" spans="1:14" ht="30" customHeight="1" x14ac:dyDescent="0.2">
      <c r="A223" s="190" t="s">
        <v>242</v>
      </c>
      <c r="B223" s="282" t="s">
        <v>337</v>
      </c>
      <c r="C223" s="276" t="s">
        <v>866</v>
      </c>
      <c r="D223" s="277"/>
      <c r="E223" s="278" t="s">
        <v>177</v>
      </c>
      <c r="F223" s="279">
        <v>100</v>
      </c>
      <c r="G223" s="280"/>
      <c r="H223" s="281">
        <f>ROUND(G223*F223,2)</f>
        <v>0</v>
      </c>
      <c r="I223" s="24" t="str">
        <f t="shared" ca="1" si="45"/>
        <v/>
      </c>
      <c r="J223" s="15" t="str">
        <f t="shared" si="49"/>
        <v>G002width &lt; 600 mmm²</v>
      </c>
      <c r="K223" s="16">
        <f>MATCH(J223,'Pay Items'!$K$1:$K$647,0)</f>
        <v>618</v>
      </c>
      <c r="L223" s="17" t="str">
        <f t="shared" ca="1" si="46"/>
        <v>F0</v>
      </c>
      <c r="M223" s="17" t="str">
        <f t="shared" ca="1" si="47"/>
        <v>C2</v>
      </c>
      <c r="N223" s="17" t="str">
        <f t="shared" ca="1" si="48"/>
        <v>C2</v>
      </c>
    </row>
    <row r="224" spans="1:14" ht="30" customHeight="1" x14ac:dyDescent="0.2">
      <c r="A224" s="190" t="s">
        <v>243</v>
      </c>
      <c r="B224" s="282" t="s">
        <v>338</v>
      </c>
      <c r="C224" s="276" t="s">
        <v>867</v>
      </c>
      <c r="D224" s="277"/>
      <c r="E224" s="278" t="s">
        <v>177</v>
      </c>
      <c r="F224" s="279">
        <v>1000</v>
      </c>
      <c r="G224" s="280"/>
      <c r="H224" s="281">
        <f>ROUND(G224*F224,2)</f>
        <v>0</v>
      </c>
      <c r="I224" s="24" t="str">
        <f t="shared" ca="1" si="45"/>
        <v/>
      </c>
      <c r="J224" s="15" t="str">
        <f t="shared" si="49"/>
        <v>G003width &gt; or = 600 mmm²</v>
      </c>
      <c r="K224" s="16">
        <f>MATCH(J224,'Pay Items'!$K$1:$K$647,0)</f>
        <v>619</v>
      </c>
      <c r="L224" s="17" t="str">
        <f t="shared" ca="1" si="46"/>
        <v>F0</v>
      </c>
      <c r="M224" s="17" t="str">
        <f t="shared" ca="1" si="47"/>
        <v>C2</v>
      </c>
      <c r="N224" s="17" t="str">
        <f t="shared" ca="1" si="48"/>
        <v>C2</v>
      </c>
    </row>
    <row r="225" spans="1:14" ht="6" customHeight="1" x14ac:dyDescent="0.2">
      <c r="A225" s="201"/>
      <c r="B225" s="316"/>
      <c r="C225" s="317"/>
      <c r="D225" s="318"/>
      <c r="E225" s="319"/>
      <c r="F225" s="320"/>
      <c r="G225" s="321"/>
      <c r="H225" s="321"/>
      <c r="I225" s="24" t="str">
        <f t="shared" ca="1" si="45"/>
        <v>LOCKED</v>
      </c>
      <c r="J225" s="15" t="str">
        <f t="shared" si="49"/>
        <v/>
      </c>
      <c r="K225" s="16" t="e">
        <f>MATCH(J225,'Pay Items'!$K$1:$K$647,0)</f>
        <v>#N/A</v>
      </c>
      <c r="L225" s="17" t="str">
        <f t="shared" ca="1" si="46"/>
        <v>G</v>
      </c>
      <c r="M225" s="17" t="str">
        <f t="shared" ca="1" si="47"/>
        <v>C2</v>
      </c>
      <c r="N225" s="17" t="str">
        <f t="shared" ca="1" si="48"/>
        <v>C2</v>
      </c>
    </row>
    <row r="226" spans="1:14" s="184" customFormat="1" ht="45" customHeight="1" thickBot="1" x14ac:dyDescent="0.25">
      <c r="A226" s="203"/>
      <c r="B226" s="198" t="str">
        <f>B176</f>
        <v>C</v>
      </c>
      <c r="C226" s="416" t="str">
        <f>C176</f>
        <v>ACTIVE TRANSPORTATION IMPROVEMENTS:  CORYDON AVENUE FROM PARK BOULEVARD TO EDGELAND BOULEVARD</v>
      </c>
      <c r="D226" s="417"/>
      <c r="E226" s="417"/>
      <c r="F226" s="418"/>
      <c r="G226" s="204" t="s">
        <v>1672</v>
      </c>
      <c r="H226" s="204">
        <f>SUM(H176:H225)</f>
        <v>0</v>
      </c>
      <c r="I226" s="24" t="str">
        <f t="shared" ca="1" si="45"/>
        <v>LOCKED</v>
      </c>
      <c r="J226" s="15" t="str">
        <f t="shared" si="49"/>
        <v>ACTIVE TRANSPORTATION IMPROVEMENTS: CORYDON AVENUE FROM PARK BOULEVARD TO EDGELAND BOULEVARD</v>
      </c>
      <c r="K226" s="16" t="e">
        <f>MATCH(J226,'Pay Items'!$K$1:$K$647,0)</f>
        <v>#N/A</v>
      </c>
      <c r="L226" s="17" t="str">
        <f t="shared" ca="1" si="46"/>
        <v>G</v>
      </c>
      <c r="M226" s="17" t="str">
        <f t="shared" ca="1" si="47"/>
        <v>C2</v>
      </c>
      <c r="N226" s="17" t="str">
        <f t="shared" ca="1" si="48"/>
        <v>C2</v>
      </c>
    </row>
    <row r="227" spans="1:14" s="184" customFormat="1" ht="45" customHeight="1" thickTop="1" x14ac:dyDescent="0.2">
      <c r="A227" s="199"/>
      <c r="B227" s="333" t="s">
        <v>37</v>
      </c>
      <c r="C227" s="419" t="s">
        <v>1692</v>
      </c>
      <c r="D227" s="420"/>
      <c r="E227" s="420"/>
      <c r="F227" s="421"/>
      <c r="G227" s="334"/>
      <c r="H227" s="335"/>
      <c r="I227" s="24" t="str">
        <f t="shared" ca="1" si="45"/>
        <v>LOCKED</v>
      </c>
      <c r="J227" s="15" t="str">
        <f t="shared" si="49"/>
        <v>ACTIVE TRANSPORTATION IMPROVEMENTS: CORYDON AVENUE FROM EDGELAND BOULEVARD TO DONCASTER STREET</v>
      </c>
      <c r="K227" s="16" t="e">
        <f>MATCH(J227,'Pay Items'!$K$1:$K$647,0)</f>
        <v>#N/A</v>
      </c>
      <c r="L227" s="17" t="str">
        <f t="shared" ca="1" si="46"/>
        <v>G</v>
      </c>
      <c r="M227" s="17" t="str">
        <f t="shared" ca="1" si="47"/>
        <v>F0</v>
      </c>
      <c r="N227" s="17" t="str">
        <f t="shared" ca="1" si="48"/>
        <v>F2</v>
      </c>
    </row>
    <row r="228" spans="1:14" ht="30" customHeight="1" x14ac:dyDescent="0.2">
      <c r="A228" s="182"/>
      <c r="B228" s="270"/>
      <c r="C228" s="271" t="s">
        <v>195</v>
      </c>
      <c r="D228" s="272"/>
      <c r="E228" s="273" t="s">
        <v>172</v>
      </c>
      <c r="F228" s="273" t="s">
        <v>172</v>
      </c>
      <c r="G228" s="274" t="s">
        <v>172</v>
      </c>
      <c r="H228" s="274"/>
      <c r="I228" s="24" t="str">
        <f t="shared" ca="1" si="45"/>
        <v>LOCKED</v>
      </c>
      <c r="J228" s="15" t="str">
        <f t="shared" si="49"/>
        <v>EARTH AND BASE WORKS</v>
      </c>
      <c r="K228" s="16">
        <f>MATCH(J228,'Pay Items'!$K$1:$K$647,0)</f>
        <v>3</v>
      </c>
      <c r="L228" s="17" t="str">
        <f t="shared" ca="1" si="46"/>
        <v>G</v>
      </c>
      <c r="M228" s="17" t="str">
        <f t="shared" ca="1" si="47"/>
        <v>C2</v>
      </c>
      <c r="N228" s="17" t="str">
        <f t="shared" ca="1" si="48"/>
        <v>C2</v>
      </c>
    </row>
    <row r="229" spans="1:14" ht="30" customHeight="1" x14ac:dyDescent="0.2">
      <c r="A229" s="185" t="s">
        <v>246</v>
      </c>
      <c r="B229" s="275" t="s">
        <v>430</v>
      </c>
      <c r="C229" s="276" t="s">
        <v>92</v>
      </c>
      <c r="D229" s="277" t="s">
        <v>1273</v>
      </c>
      <c r="E229" s="278" t="s">
        <v>177</v>
      </c>
      <c r="F229" s="279">
        <v>850</v>
      </c>
      <c r="G229" s="280"/>
      <c r="H229" s="281">
        <f t="shared" ref="H229" si="54">ROUND(G229*F229,2)</f>
        <v>0</v>
      </c>
      <c r="I229" s="24" t="str">
        <f t="shared" ca="1" si="45"/>
        <v/>
      </c>
      <c r="J229" s="15" t="str">
        <f t="shared" si="49"/>
        <v>A004Sub-Grade CompactionCW 3110-R22m²</v>
      </c>
      <c r="K229" s="16">
        <f>MATCH(J229,'Pay Items'!$K$1:$K$647,0)</f>
        <v>7</v>
      </c>
      <c r="L229" s="17" t="str">
        <f t="shared" ca="1" si="46"/>
        <v>F0</v>
      </c>
      <c r="M229" s="17" t="str">
        <f t="shared" ca="1" si="47"/>
        <v>C2</v>
      </c>
      <c r="N229" s="17" t="str">
        <f t="shared" ca="1" si="48"/>
        <v>C2</v>
      </c>
    </row>
    <row r="230" spans="1:14" ht="30" customHeight="1" x14ac:dyDescent="0.2">
      <c r="A230" s="186" t="s">
        <v>248</v>
      </c>
      <c r="B230" s="275" t="s">
        <v>121</v>
      </c>
      <c r="C230" s="276" t="s">
        <v>1057</v>
      </c>
      <c r="D230" s="277" t="s">
        <v>1273</v>
      </c>
      <c r="E230" s="278"/>
      <c r="F230" s="273" t="s">
        <v>172</v>
      </c>
      <c r="G230" s="274"/>
      <c r="H230" s="274"/>
      <c r="I230" s="24" t="str">
        <f t="shared" ca="1" si="45"/>
        <v>LOCKED</v>
      </c>
      <c r="J230" s="15" t="str">
        <f t="shared" si="49"/>
        <v>A007Supplying and Placing Sub-base MaterialCW 3110-R22</v>
      </c>
      <c r="K230" s="16">
        <f>MATCH(J230,'Pay Items'!$K$1:$K$647,0)</f>
        <v>10</v>
      </c>
      <c r="L230" s="17" t="str">
        <f t="shared" ca="1" si="46"/>
        <v>G</v>
      </c>
      <c r="M230" s="17" t="str">
        <f t="shared" ca="1" si="47"/>
        <v>C2</v>
      </c>
      <c r="N230" s="17" t="str">
        <f t="shared" ca="1" si="48"/>
        <v>C2</v>
      </c>
    </row>
    <row r="231" spans="1:14" ht="30" customHeight="1" x14ac:dyDescent="0.2">
      <c r="A231" s="186" t="s">
        <v>1059</v>
      </c>
      <c r="B231" s="282" t="s">
        <v>337</v>
      </c>
      <c r="C231" s="276" t="s">
        <v>1060</v>
      </c>
      <c r="D231" s="277" t="s">
        <v>172</v>
      </c>
      <c r="E231" s="278" t="s">
        <v>179</v>
      </c>
      <c r="F231" s="279">
        <v>325</v>
      </c>
      <c r="G231" s="280"/>
      <c r="H231" s="281">
        <f t="shared" ref="H231" si="55">ROUND(G231*F231,2)</f>
        <v>0</v>
      </c>
      <c r="I231" s="24" t="str">
        <f t="shared" ca="1" si="45"/>
        <v/>
      </c>
      <c r="J231" s="15" t="str">
        <f t="shared" si="49"/>
        <v>A007A150 mm Granular A Limestonetonne</v>
      </c>
      <c r="K231" s="16">
        <f>MATCH(J231,'Pay Items'!$K$1:$K$647,0)</f>
        <v>11</v>
      </c>
      <c r="L231" s="17" t="str">
        <f t="shared" ca="1" si="46"/>
        <v>F0</v>
      </c>
      <c r="M231" s="17" t="str">
        <f t="shared" ca="1" si="47"/>
        <v>C2</v>
      </c>
      <c r="N231" s="17" t="str">
        <f t="shared" ca="1" si="48"/>
        <v>C2</v>
      </c>
    </row>
    <row r="232" spans="1:14" ht="45" customHeight="1" x14ac:dyDescent="0.2">
      <c r="A232" s="186" t="s">
        <v>249</v>
      </c>
      <c r="B232" s="275" t="s">
        <v>123</v>
      </c>
      <c r="C232" s="276" t="s">
        <v>306</v>
      </c>
      <c r="D232" s="277" t="s">
        <v>1272</v>
      </c>
      <c r="E232" s="278"/>
      <c r="F232" s="273" t="s">
        <v>172</v>
      </c>
      <c r="G232" s="274"/>
      <c r="H232" s="274"/>
      <c r="I232" s="24" t="str">
        <f t="shared" ca="1" si="45"/>
        <v>LOCKED</v>
      </c>
      <c r="J232" s="15" t="str">
        <f t="shared" si="49"/>
        <v>A010Supplying and Placing Base Course MaterialCW 3110-R22</v>
      </c>
      <c r="K232" s="16">
        <f>MATCH(J232,'Pay Items'!$K$1:$K$647,0)</f>
        <v>27</v>
      </c>
      <c r="L232" s="17" t="str">
        <f t="shared" ca="1" si="46"/>
        <v>G</v>
      </c>
      <c r="M232" s="17" t="str">
        <f t="shared" ca="1" si="47"/>
        <v>C2</v>
      </c>
      <c r="N232" s="17" t="str">
        <f t="shared" ca="1" si="48"/>
        <v>C2</v>
      </c>
    </row>
    <row r="233" spans="1:14" ht="45" customHeight="1" x14ac:dyDescent="0.2">
      <c r="A233" s="186" t="s">
        <v>1090</v>
      </c>
      <c r="B233" s="282" t="s">
        <v>337</v>
      </c>
      <c r="C233" s="276" t="s">
        <v>1091</v>
      </c>
      <c r="D233" s="277" t="s">
        <v>172</v>
      </c>
      <c r="E233" s="278" t="s">
        <v>178</v>
      </c>
      <c r="F233" s="279">
        <v>115</v>
      </c>
      <c r="G233" s="280"/>
      <c r="H233" s="281">
        <f t="shared" ref="H233:H236" si="56">ROUND(G233*F233,2)</f>
        <v>0</v>
      </c>
      <c r="I233" s="24" t="str">
        <f t="shared" ca="1" si="45"/>
        <v/>
      </c>
      <c r="J233" s="15" t="str">
        <f t="shared" si="49"/>
        <v>A010A1Base Course Material - Granular A Limestonem³</v>
      </c>
      <c r="K233" s="16">
        <f>MATCH(J233,'Pay Items'!$K$1:$K$647,0)</f>
        <v>28</v>
      </c>
      <c r="L233" s="17" t="str">
        <f t="shared" ca="1" si="46"/>
        <v>F0</v>
      </c>
      <c r="M233" s="17" t="str">
        <f t="shared" ca="1" si="47"/>
        <v>C2</v>
      </c>
      <c r="N233" s="17" t="str">
        <f t="shared" ca="1" si="48"/>
        <v>C2</v>
      </c>
    </row>
    <row r="234" spans="1:14" ht="30" customHeight="1" x14ac:dyDescent="0.2">
      <c r="A234" s="187" t="s">
        <v>251</v>
      </c>
      <c r="B234" s="275" t="s">
        <v>124</v>
      </c>
      <c r="C234" s="276" t="s">
        <v>107</v>
      </c>
      <c r="D234" s="277" t="s">
        <v>1272</v>
      </c>
      <c r="E234" s="278" t="s">
        <v>177</v>
      </c>
      <c r="F234" s="279">
        <v>400</v>
      </c>
      <c r="G234" s="280"/>
      <c r="H234" s="281">
        <f t="shared" si="56"/>
        <v>0</v>
      </c>
      <c r="I234" s="24" t="str">
        <f t="shared" ca="1" si="45"/>
        <v/>
      </c>
      <c r="J234" s="15" t="str">
        <f t="shared" si="49"/>
        <v>A012Grading of BoulevardsCW 3110-R22m²</v>
      </c>
      <c r="K234" s="16">
        <f>MATCH(J234,'Pay Items'!$K$1:$K$647,0)</f>
        <v>37</v>
      </c>
      <c r="L234" s="17" t="str">
        <f t="shared" ca="1" si="46"/>
        <v>F0</v>
      </c>
      <c r="M234" s="17" t="str">
        <f t="shared" ca="1" si="47"/>
        <v>C2</v>
      </c>
      <c r="N234" s="17" t="str">
        <f t="shared" ca="1" si="48"/>
        <v>C2</v>
      </c>
    </row>
    <row r="235" spans="1:14" ht="30" customHeight="1" x14ac:dyDescent="0.2">
      <c r="A235" s="186" t="s">
        <v>258</v>
      </c>
      <c r="B235" s="275" t="s">
        <v>1693</v>
      </c>
      <c r="C235" s="276" t="s">
        <v>1103</v>
      </c>
      <c r="D235" s="277" t="s">
        <v>1104</v>
      </c>
      <c r="E235" s="278"/>
      <c r="F235" s="273" t="s">
        <v>172</v>
      </c>
      <c r="G235" s="274"/>
      <c r="H235" s="274"/>
      <c r="I235" s="24" t="str">
        <f t="shared" ca="1" si="45"/>
        <v>LOCKED</v>
      </c>
      <c r="J235" s="15" t="str">
        <f t="shared" si="49"/>
        <v>A022Geotextile FabricCW 3130-R5</v>
      </c>
      <c r="K235" s="16">
        <f>MATCH(J235,'Pay Items'!$K$1:$K$647,0)</f>
        <v>46</v>
      </c>
      <c r="L235" s="17" t="str">
        <f t="shared" ca="1" si="46"/>
        <v>G</v>
      </c>
      <c r="M235" s="17" t="str">
        <f t="shared" ca="1" si="47"/>
        <v>C2</v>
      </c>
      <c r="N235" s="17" t="str">
        <f t="shared" ca="1" si="48"/>
        <v>C2</v>
      </c>
    </row>
    <row r="236" spans="1:14" ht="30" customHeight="1" x14ac:dyDescent="0.2">
      <c r="A236" s="186" t="s">
        <v>1107</v>
      </c>
      <c r="B236" s="282" t="s">
        <v>337</v>
      </c>
      <c r="C236" s="276" t="s">
        <v>1108</v>
      </c>
      <c r="D236" s="277" t="s">
        <v>172</v>
      </c>
      <c r="E236" s="278" t="s">
        <v>177</v>
      </c>
      <c r="F236" s="279">
        <v>850</v>
      </c>
      <c r="G236" s="280"/>
      <c r="H236" s="281">
        <f t="shared" si="56"/>
        <v>0</v>
      </c>
      <c r="I236" s="24" t="str">
        <f t="shared" ca="1" si="45"/>
        <v/>
      </c>
      <c r="J236" s="15" t="str">
        <f t="shared" si="49"/>
        <v>A022A2Separation/Filtration Fabricm²</v>
      </c>
      <c r="K236" s="16">
        <f>MATCH(J236,'Pay Items'!$K$1:$K$647,0)</f>
        <v>48</v>
      </c>
      <c r="L236" s="17" t="str">
        <f t="shared" ca="1" si="46"/>
        <v>F0</v>
      </c>
      <c r="M236" s="17" t="str">
        <f t="shared" ca="1" si="47"/>
        <v>C2</v>
      </c>
      <c r="N236" s="17" t="str">
        <f t="shared" ca="1" si="48"/>
        <v>C2</v>
      </c>
    </row>
    <row r="237" spans="1:14" ht="30" customHeight="1" x14ac:dyDescent="0.2">
      <c r="A237" s="188" t="s">
        <v>1111</v>
      </c>
      <c r="B237" s="283" t="s">
        <v>1694</v>
      </c>
      <c r="C237" s="276" t="s">
        <v>712</v>
      </c>
      <c r="D237" s="284" t="s">
        <v>1112</v>
      </c>
      <c r="E237" s="285"/>
      <c r="F237" s="273" t="s">
        <v>172</v>
      </c>
      <c r="G237" s="274"/>
      <c r="H237" s="274"/>
      <c r="I237" s="24" t="str">
        <f t="shared" ca="1" si="45"/>
        <v>LOCKED</v>
      </c>
      <c r="J237" s="15" t="str">
        <f t="shared" si="49"/>
        <v>A022A4Supply and Install GeogridCW 3135-R2</v>
      </c>
      <c r="K237" s="16">
        <f>MATCH(J237,'Pay Items'!$K$1:$K$647,0)</f>
        <v>50</v>
      </c>
      <c r="L237" s="17" t="str">
        <f t="shared" ca="1" si="46"/>
        <v>G</v>
      </c>
      <c r="M237" s="17" t="str">
        <f t="shared" ca="1" si="47"/>
        <v>C2</v>
      </c>
      <c r="N237" s="17" t="str">
        <f t="shared" ca="1" si="48"/>
        <v>C2</v>
      </c>
    </row>
    <row r="238" spans="1:14" ht="30" customHeight="1" x14ac:dyDescent="0.2">
      <c r="A238" s="188" t="s">
        <v>1113</v>
      </c>
      <c r="B238" s="286" t="s">
        <v>337</v>
      </c>
      <c r="C238" s="276" t="s">
        <v>1114</v>
      </c>
      <c r="D238" s="284" t="s">
        <v>172</v>
      </c>
      <c r="E238" s="285" t="s">
        <v>177</v>
      </c>
      <c r="F238" s="279">
        <v>850</v>
      </c>
      <c r="G238" s="280"/>
      <c r="H238" s="287">
        <f>ROUND(G238*F238,2)</f>
        <v>0</v>
      </c>
      <c r="I238" s="24" t="str">
        <f t="shared" ca="1" si="45"/>
        <v/>
      </c>
      <c r="J238" s="15" t="str">
        <f t="shared" si="49"/>
        <v>A022A5Class A Geogridm²</v>
      </c>
      <c r="K238" s="16">
        <f>MATCH(J238,'Pay Items'!$K$1:$K$647,0)</f>
        <v>51</v>
      </c>
      <c r="L238" s="17" t="str">
        <f t="shared" ca="1" si="46"/>
        <v>F0</v>
      </c>
      <c r="M238" s="17" t="str">
        <f t="shared" ca="1" si="47"/>
        <v>C2</v>
      </c>
      <c r="N238" s="17" t="str">
        <f t="shared" ca="1" si="48"/>
        <v>C2</v>
      </c>
    </row>
    <row r="239" spans="1:14" ht="45" customHeight="1" x14ac:dyDescent="0.2">
      <c r="A239" s="187" t="s">
        <v>482</v>
      </c>
      <c r="B239" s="275" t="s">
        <v>1695</v>
      </c>
      <c r="C239" s="276" t="s">
        <v>478</v>
      </c>
      <c r="D239" s="277" t="s">
        <v>574</v>
      </c>
      <c r="E239" s="278" t="s">
        <v>178</v>
      </c>
      <c r="F239" s="279">
        <v>330</v>
      </c>
      <c r="G239" s="280"/>
      <c r="H239" s="281">
        <f>ROUND(G239*F239,2)</f>
        <v>0</v>
      </c>
      <c r="I239" s="24" t="str">
        <f t="shared" ca="1" si="45"/>
        <v/>
      </c>
      <c r="J239" s="15" t="str">
        <f t="shared" si="49"/>
        <v>A029Common Excavation- Unsuitable site materialCW 3170-R3m³</v>
      </c>
      <c r="K239" s="16">
        <f>MATCH(J239,'Pay Items'!$K$1:$K$647,0)</f>
        <v>61</v>
      </c>
      <c r="L239" s="17" t="str">
        <f t="shared" ca="1" si="46"/>
        <v>F0</v>
      </c>
      <c r="M239" s="17" t="str">
        <f t="shared" ca="1" si="47"/>
        <v>C2</v>
      </c>
      <c r="N239" s="17" t="str">
        <f t="shared" ca="1" si="48"/>
        <v>C2</v>
      </c>
    </row>
    <row r="240" spans="1:14" ht="30" customHeight="1" x14ac:dyDescent="0.2">
      <c r="A240" s="182"/>
      <c r="B240" s="270"/>
      <c r="C240" s="290" t="s">
        <v>1563</v>
      </c>
      <c r="D240" s="272"/>
      <c r="E240" s="291"/>
      <c r="F240" s="273" t="s">
        <v>172</v>
      </c>
      <c r="G240" s="274"/>
      <c r="H240" s="274"/>
      <c r="I240" s="24" t="str">
        <f t="shared" ca="1" si="45"/>
        <v>LOCKED</v>
      </c>
      <c r="J240" s="15" t="str">
        <f t="shared" si="49"/>
        <v>ROADWORK - REMOVALS/RENEWALS</v>
      </c>
      <c r="K240" s="16">
        <f>MATCH(J240,'Pay Items'!$K$1:$K$647,0)</f>
        <v>68</v>
      </c>
      <c r="L240" s="17" t="str">
        <f t="shared" ca="1" si="46"/>
        <v>G</v>
      </c>
      <c r="M240" s="17" t="str">
        <f t="shared" ca="1" si="47"/>
        <v>C2</v>
      </c>
      <c r="N240" s="17" t="str">
        <f t="shared" ca="1" si="48"/>
        <v>C2</v>
      </c>
    </row>
    <row r="241" spans="1:14" ht="30" customHeight="1" x14ac:dyDescent="0.2">
      <c r="A241" s="190" t="s">
        <v>358</v>
      </c>
      <c r="B241" s="275" t="s">
        <v>1696</v>
      </c>
      <c r="C241" s="276" t="s">
        <v>303</v>
      </c>
      <c r="D241" s="277" t="s">
        <v>1272</v>
      </c>
      <c r="E241" s="278"/>
      <c r="F241" s="273" t="s">
        <v>172</v>
      </c>
      <c r="G241" s="274"/>
      <c r="H241" s="274"/>
      <c r="I241" s="24" t="str">
        <f t="shared" ca="1" si="45"/>
        <v>LOCKED</v>
      </c>
      <c r="J241" s="15" t="str">
        <f t="shared" si="49"/>
        <v>B001Pavement RemovalCW 3110-R22</v>
      </c>
      <c r="K241" s="16">
        <f>MATCH(J241,'Pay Items'!$K$1:$K$647,0)</f>
        <v>69</v>
      </c>
      <c r="L241" s="17" t="str">
        <f t="shared" ca="1" si="46"/>
        <v>G</v>
      </c>
      <c r="M241" s="17" t="str">
        <f t="shared" ca="1" si="47"/>
        <v>C2</v>
      </c>
      <c r="N241" s="17" t="str">
        <f t="shared" ca="1" si="48"/>
        <v>C2</v>
      </c>
    </row>
    <row r="242" spans="1:14" ht="30" customHeight="1" x14ac:dyDescent="0.2">
      <c r="A242" s="190" t="s">
        <v>428</v>
      </c>
      <c r="B242" s="282" t="s">
        <v>337</v>
      </c>
      <c r="C242" s="276" t="s">
        <v>304</v>
      </c>
      <c r="D242" s="277" t="s">
        <v>172</v>
      </c>
      <c r="E242" s="278" t="s">
        <v>177</v>
      </c>
      <c r="F242" s="279">
        <v>75</v>
      </c>
      <c r="G242" s="280"/>
      <c r="H242" s="281">
        <f>ROUND(G242*F242,2)</f>
        <v>0</v>
      </c>
      <c r="I242" s="24" t="str">
        <f t="shared" ca="1" si="45"/>
        <v/>
      </c>
      <c r="J242" s="15" t="str">
        <f t="shared" si="49"/>
        <v>B002Concrete Pavementm²</v>
      </c>
      <c r="K242" s="16">
        <f>MATCH(J242,'Pay Items'!$K$1:$K$647,0)</f>
        <v>70</v>
      </c>
      <c r="L242" s="17" t="str">
        <f t="shared" ca="1" si="46"/>
        <v>F0</v>
      </c>
      <c r="M242" s="17" t="str">
        <f t="shared" ca="1" si="47"/>
        <v>C2</v>
      </c>
      <c r="N242" s="17" t="str">
        <f t="shared" ca="1" si="48"/>
        <v>C2</v>
      </c>
    </row>
    <row r="243" spans="1:14" ht="30" customHeight="1" x14ac:dyDescent="0.2">
      <c r="A243" s="190" t="s">
        <v>773</v>
      </c>
      <c r="B243" s="275" t="s">
        <v>1697</v>
      </c>
      <c r="C243" s="276" t="s">
        <v>316</v>
      </c>
      <c r="D243" s="277" t="s">
        <v>6</v>
      </c>
      <c r="E243" s="278"/>
      <c r="F243" s="273" t="s">
        <v>172</v>
      </c>
      <c r="G243" s="274"/>
      <c r="H243" s="274"/>
      <c r="I243" s="24" t="str">
        <f t="shared" ca="1" si="45"/>
        <v>LOCKED</v>
      </c>
      <c r="J243" s="15" t="str">
        <f t="shared" si="49"/>
        <v>B100rMiscellaneous Concrete Slab RemovalCW 3235-R9</v>
      </c>
      <c r="K243" s="16">
        <f>MATCH(J243,'Pay Items'!$K$1:$K$647,0)</f>
        <v>159</v>
      </c>
      <c r="L243" s="17" t="str">
        <f t="shared" ca="1" si="46"/>
        <v>G</v>
      </c>
      <c r="M243" s="17" t="str">
        <f t="shared" ca="1" si="47"/>
        <v>C2</v>
      </c>
      <c r="N243" s="17" t="str">
        <f t="shared" ca="1" si="48"/>
        <v>C2</v>
      </c>
    </row>
    <row r="244" spans="1:14" ht="30" customHeight="1" x14ac:dyDescent="0.2">
      <c r="A244" s="190" t="s">
        <v>777</v>
      </c>
      <c r="B244" s="282" t="s">
        <v>337</v>
      </c>
      <c r="C244" s="276" t="s">
        <v>10</v>
      </c>
      <c r="D244" s="277" t="s">
        <v>172</v>
      </c>
      <c r="E244" s="278" t="s">
        <v>177</v>
      </c>
      <c r="F244" s="279">
        <v>240</v>
      </c>
      <c r="G244" s="280"/>
      <c r="H244" s="281">
        <f t="shared" ref="H244:H245" si="57">ROUND(G244*F244,2)</f>
        <v>0</v>
      </c>
      <c r="I244" s="24" t="str">
        <f t="shared" ca="1" si="45"/>
        <v/>
      </c>
      <c r="J244" s="15" t="str">
        <f t="shared" si="49"/>
        <v>B104r100 mm Sidewalkm²</v>
      </c>
      <c r="K244" s="16">
        <f>MATCH(J244,'Pay Items'!$K$1:$K$647,0)</f>
        <v>163</v>
      </c>
      <c r="L244" s="17" t="str">
        <f t="shared" ca="1" si="46"/>
        <v>F0</v>
      </c>
      <c r="M244" s="17" t="str">
        <f t="shared" ca="1" si="47"/>
        <v>C2</v>
      </c>
      <c r="N244" s="17" t="str">
        <f t="shared" ca="1" si="48"/>
        <v>C2</v>
      </c>
    </row>
    <row r="245" spans="1:14" ht="30" customHeight="1" x14ac:dyDescent="0.2">
      <c r="A245" s="190" t="s">
        <v>779</v>
      </c>
      <c r="B245" s="282" t="s">
        <v>338</v>
      </c>
      <c r="C245" s="276" t="s">
        <v>320</v>
      </c>
      <c r="D245" s="277" t="s">
        <v>172</v>
      </c>
      <c r="E245" s="278" t="s">
        <v>177</v>
      </c>
      <c r="F245" s="279">
        <v>20</v>
      </c>
      <c r="G245" s="280"/>
      <c r="H245" s="281">
        <f t="shared" si="57"/>
        <v>0</v>
      </c>
      <c r="I245" s="24" t="str">
        <f t="shared" ca="1" si="45"/>
        <v/>
      </c>
      <c r="J245" s="15" t="str">
        <f t="shared" si="49"/>
        <v>B106rMonolithic Curb and Sidewalkm²</v>
      </c>
      <c r="K245" s="16">
        <f>MATCH(J245,'Pay Items'!$K$1:$K$647,0)</f>
        <v>166</v>
      </c>
      <c r="L245" s="17" t="str">
        <f t="shared" ca="1" si="46"/>
        <v>F0</v>
      </c>
      <c r="M245" s="17" t="str">
        <f t="shared" ca="1" si="47"/>
        <v>C2</v>
      </c>
      <c r="N245" s="17" t="str">
        <f t="shared" ca="1" si="48"/>
        <v>C2</v>
      </c>
    </row>
    <row r="246" spans="1:14" ht="30" customHeight="1" x14ac:dyDescent="0.2">
      <c r="A246" s="190" t="s">
        <v>780</v>
      </c>
      <c r="B246" s="275" t="s">
        <v>1698</v>
      </c>
      <c r="C246" s="276" t="s">
        <v>321</v>
      </c>
      <c r="D246" s="277" t="s">
        <v>1308</v>
      </c>
      <c r="E246" s="278"/>
      <c r="F246" s="273" t="s">
        <v>172</v>
      </c>
      <c r="G246" s="274"/>
      <c r="H246" s="274"/>
      <c r="I246" s="24" t="str">
        <f t="shared" ca="1" si="45"/>
        <v>LOCKED</v>
      </c>
      <c r="J246" s="15" t="str">
        <f t="shared" si="49"/>
        <v>B107iMiscellaneous Concrete Slab InstallationCW 3235-R9</v>
      </c>
      <c r="K246" s="16">
        <f>MATCH(J246,'Pay Items'!$K$1:$K$647,0)</f>
        <v>167</v>
      </c>
      <c r="L246" s="17" t="str">
        <f t="shared" ca="1" si="46"/>
        <v>G</v>
      </c>
      <c r="M246" s="17" t="str">
        <f t="shared" ca="1" si="47"/>
        <v>C2</v>
      </c>
      <c r="N246" s="17" t="str">
        <f t="shared" ca="1" si="48"/>
        <v>C2</v>
      </c>
    </row>
    <row r="247" spans="1:14" ht="30" customHeight="1" x14ac:dyDescent="0.2">
      <c r="A247" s="190" t="s">
        <v>892</v>
      </c>
      <c r="B247" s="282" t="s">
        <v>337</v>
      </c>
      <c r="C247" s="276" t="s">
        <v>1619</v>
      </c>
      <c r="D247" s="277" t="s">
        <v>1620</v>
      </c>
      <c r="E247" s="278" t="s">
        <v>177</v>
      </c>
      <c r="F247" s="279">
        <v>105</v>
      </c>
      <c r="G247" s="280"/>
      <c r="H247" s="281">
        <f t="shared" ref="H247" si="58">ROUND(G247*F247,2)</f>
        <v>0</v>
      </c>
      <c r="I247" s="24" t="str">
        <f t="shared" ca="1" si="45"/>
        <v/>
      </c>
      <c r="J247" s="15" t="str">
        <f t="shared" si="49"/>
        <v>B111iType 5 Concrete 100 mm SidewalkSD-228A, E15m²</v>
      </c>
      <c r="K247" s="16" t="e">
        <f>MATCH(J247,'Pay Items'!$K$1:$K$647,0)</f>
        <v>#N/A</v>
      </c>
      <c r="L247" s="17" t="str">
        <f t="shared" ca="1" si="46"/>
        <v>F0</v>
      </c>
      <c r="M247" s="17" t="str">
        <f t="shared" ca="1" si="47"/>
        <v>C2</v>
      </c>
      <c r="N247" s="17" t="str">
        <f t="shared" ca="1" si="48"/>
        <v>C2</v>
      </c>
    </row>
    <row r="248" spans="1:14" ht="30" customHeight="1" x14ac:dyDescent="0.2">
      <c r="A248" s="190" t="s">
        <v>796</v>
      </c>
      <c r="B248" s="275" t="s">
        <v>1699</v>
      </c>
      <c r="C248" s="276" t="s">
        <v>326</v>
      </c>
      <c r="D248" s="277" t="s">
        <v>899</v>
      </c>
      <c r="E248" s="278"/>
      <c r="F248" s="273" t="s">
        <v>172</v>
      </c>
      <c r="G248" s="274"/>
      <c r="H248" s="274"/>
      <c r="I248" s="24" t="str">
        <f t="shared" ca="1" si="45"/>
        <v>LOCKED</v>
      </c>
      <c r="J248" s="15" t="str">
        <f t="shared" si="49"/>
        <v>B126rConcrete Curb RemovalCW 3240-R10</v>
      </c>
      <c r="K248" s="16">
        <f>MATCH(J248,'Pay Items'!$K$1:$K$647,0)</f>
        <v>197</v>
      </c>
      <c r="L248" s="17" t="str">
        <f t="shared" ca="1" si="46"/>
        <v>G</v>
      </c>
      <c r="M248" s="17" t="str">
        <f t="shared" ca="1" si="47"/>
        <v>C2</v>
      </c>
      <c r="N248" s="17" t="str">
        <f t="shared" ca="1" si="48"/>
        <v>C2</v>
      </c>
    </row>
    <row r="249" spans="1:14" ht="30" customHeight="1" x14ac:dyDescent="0.2">
      <c r="A249" s="190" t="s">
        <v>1122</v>
      </c>
      <c r="B249" s="282" t="s">
        <v>337</v>
      </c>
      <c r="C249" s="276" t="s">
        <v>947</v>
      </c>
      <c r="D249" s="277" t="s">
        <v>172</v>
      </c>
      <c r="E249" s="278" t="s">
        <v>181</v>
      </c>
      <c r="F249" s="279">
        <v>20</v>
      </c>
      <c r="G249" s="280"/>
      <c r="H249" s="281">
        <f t="shared" ref="H249:H250" si="59">ROUND(G249*F249,2)</f>
        <v>0</v>
      </c>
      <c r="I249" s="24" t="str">
        <f t="shared" ca="1" si="45"/>
        <v/>
      </c>
      <c r="J249" s="15" t="str">
        <f t="shared" si="49"/>
        <v>B127rABarrier Integralm</v>
      </c>
      <c r="K249" s="16">
        <f>MATCH(J249,'Pay Items'!$K$1:$K$647,0)</f>
        <v>199</v>
      </c>
      <c r="L249" s="17" t="str">
        <f t="shared" ca="1" si="46"/>
        <v>F0</v>
      </c>
      <c r="M249" s="17" t="str">
        <f t="shared" ca="1" si="47"/>
        <v>C2</v>
      </c>
      <c r="N249" s="17" t="str">
        <f t="shared" ca="1" si="48"/>
        <v>C2</v>
      </c>
    </row>
    <row r="250" spans="1:14" ht="30" customHeight="1" x14ac:dyDescent="0.2">
      <c r="A250" s="190" t="s">
        <v>803</v>
      </c>
      <c r="B250" s="282" t="s">
        <v>338</v>
      </c>
      <c r="C250" s="276" t="s">
        <v>673</v>
      </c>
      <c r="D250" s="277" t="s">
        <v>172</v>
      </c>
      <c r="E250" s="278" t="s">
        <v>181</v>
      </c>
      <c r="F250" s="279">
        <v>10</v>
      </c>
      <c r="G250" s="280"/>
      <c r="H250" s="281">
        <f t="shared" si="59"/>
        <v>0</v>
      </c>
      <c r="I250" s="24" t="str">
        <f t="shared" ca="1" si="45"/>
        <v/>
      </c>
      <c r="J250" s="15" t="str">
        <f t="shared" si="49"/>
        <v>B132rCurb Rampm</v>
      </c>
      <c r="K250" s="16">
        <f>MATCH(J250,'Pay Items'!$K$1:$K$647,0)</f>
        <v>205</v>
      </c>
      <c r="L250" s="17" t="str">
        <f t="shared" ca="1" si="46"/>
        <v>F0</v>
      </c>
      <c r="M250" s="17" t="str">
        <f t="shared" ca="1" si="47"/>
        <v>C2</v>
      </c>
      <c r="N250" s="17" t="str">
        <f t="shared" ca="1" si="48"/>
        <v>C2</v>
      </c>
    </row>
    <row r="251" spans="1:14" ht="30" customHeight="1" x14ac:dyDescent="0.2">
      <c r="A251" s="190" t="s">
        <v>806</v>
      </c>
      <c r="B251" s="275" t="s">
        <v>1700</v>
      </c>
      <c r="C251" s="276" t="s">
        <v>328</v>
      </c>
      <c r="D251" s="277" t="s">
        <v>899</v>
      </c>
      <c r="E251" s="278"/>
      <c r="F251" s="273" t="s">
        <v>172</v>
      </c>
      <c r="G251" s="274"/>
      <c r="H251" s="274"/>
      <c r="I251" s="24" t="str">
        <f t="shared" ca="1" si="45"/>
        <v>LOCKED</v>
      </c>
      <c r="J251" s="15" t="str">
        <f t="shared" si="49"/>
        <v>B135iConcrete Curb InstallationCW 3240-R10</v>
      </c>
      <c r="K251" s="16">
        <f>MATCH(J251,'Pay Items'!$K$1:$K$647,0)</f>
        <v>210</v>
      </c>
      <c r="L251" s="17" t="str">
        <f t="shared" ca="1" si="46"/>
        <v>G</v>
      </c>
      <c r="M251" s="17" t="str">
        <f t="shared" ca="1" si="47"/>
        <v>C2</v>
      </c>
      <c r="N251" s="17" t="str">
        <f t="shared" ca="1" si="48"/>
        <v>C2</v>
      </c>
    </row>
    <row r="252" spans="1:14" ht="45" customHeight="1" x14ac:dyDescent="0.2">
      <c r="A252" s="190" t="s">
        <v>1126</v>
      </c>
      <c r="B252" s="282" t="s">
        <v>337</v>
      </c>
      <c r="C252" s="276" t="s">
        <v>1624</v>
      </c>
      <c r="D252" s="277" t="s">
        <v>384</v>
      </c>
      <c r="E252" s="278" t="s">
        <v>181</v>
      </c>
      <c r="F252" s="294">
        <v>30</v>
      </c>
      <c r="G252" s="280"/>
      <c r="H252" s="281">
        <f t="shared" ref="H252:H253" si="60">ROUND(G252*F252,2)</f>
        <v>0</v>
      </c>
      <c r="I252" s="24" t="str">
        <f t="shared" ca="1" si="45"/>
        <v/>
      </c>
      <c r="J252" s="15" t="str">
        <f t="shared" si="49"/>
        <v>B136iAType 1 Concrete Barrier (150 mm reveal ht, Dowelled)SD-205m</v>
      </c>
      <c r="K252" s="16" t="e">
        <f>MATCH(J252,'Pay Items'!$K$1:$K$647,0)</f>
        <v>#N/A</v>
      </c>
      <c r="L252" s="17" t="str">
        <f t="shared" ca="1" si="46"/>
        <v>F0</v>
      </c>
      <c r="M252" s="17" t="str">
        <f t="shared" ca="1" si="47"/>
        <v>C2</v>
      </c>
      <c r="N252" s="17" t="str">
        <f t="shared" ca="1" si="48"/>
        <v>C2</v>
      </c>
    </row>
    <row r="253" spans="1:14" ht="48" customHeight="1" x14ac:dyDescent="0.2">
      <c r="A253" s="190" t="s">
        <v>922</v>
      </c>
      <c r="B253" s="282" t="s">
        <v>338</v>
      </c>
      <c r="C253" s="276" t="s">
        <v>1627</v>
      </c>
      <c r="D253" s="277" t="s">
        <v>354</v>
      </c>
      <c r="E253" s="278" t="s">
        <v>181</v>
      </c>
      <c r="F253" s="279">
        <v>30</v>
      </c>
      <c r="G253" s="280"/>
      <c r="H253" s="281">
        <f t="shared" si="60"/>
        <v>0</v>
      </c>
      <c r="I253" s="24" t="str">
        <f t="shared" ca="1" si="45"/>
        <v/>
      </c>
      <c r="J253" s="15" t="str">
        <f t="shared" si="49"/>
        <v>B150iAType 1 Concrete Curb Ramp (8-12 mm reveal ht, Monolithic)SD-229A,B,Cm</v>
      </c>
      <c r="K253" s="16" t="e">
        <f>MATCH(J253,'Pay Items'!$K$1:$K$647,0)</f>
        <v>#N/A</v>
      </c>
      <c r="L253" s="17" t="str">
        <f t="shared" ca="1" si="46"/>
        <v>F0</v>
      </c>
      <c r="M253" s="17" t="str">
        <f t="shared" ca="1" si="47"/>
        <v>C2</v>
      </c>
      <c r="N253" s="17" t="str">
        <f t="shared" ca="1" si="48"/>
        <v>C2</v>
      </c>
    </row>
    <row r="254" spans="1:14" ht="30" customHeight="1" x14ac:dyDescent="0.2">
      <c r="A254" s="190" t="s">
        <v>461</v>
      </c>
      <c r="B254" s="275" t="s">
        <v>1701</v>
      </c>
      <c r="C254" s="276" t="s">
        <v>349</v>
      </c>
      <c r="D254" s="277" t="s">
        <v>1640</v>
      </c>
      <c r="E254" s="278"/>
      <c r="F254" s="273" t="s">
        <v>172</v>
      </c>
      <c r="G254" s="274"/>
      <c r="H254" s="274"/>
      <c r="I254" s="24" t="str">
        <f t="shared" ca="1" si="45"/>
        <v>LOCKED</v>
      </c>
      <c r="J254" s="15" t="str">
        <f t="shared" si="49"/>
        <v>B190Construction of Asphaltic Concrete OverlayCW 3410-R12, E18</v>
      </c>
      <c r="K254" s="16" t="e">
        <f>MATCH(J254,'Pay Items'!$K$1:$K$647,0)</f>
        <v>#N/A</v>
      </c>
      <c r="L254" s="17" t="str">
        <f t="shared" ca="1" si="46"/>
        <v>G</v>
      </c>
      <c r="M254" s="17" t="str">
        <f t="shared" ca="1" si="47"/>
        <v>C2</v>
      </c>
      <c r="N254" s="17" t="str">
        <f t="shared" ca="1" si="48"/>
        <v>C2</v>
      </c>
    </row>
    <row r="255" spans="1:14" ht="30" customHeight="1" x14ac:dyDescent="0.2">
      <c r="A255" s="190" t="s">
        <v>465</v>
      </c>
      <c r="B255" s="282" t="s">
        <v>337</v>
      </c>
      <c r="C255" s="276" t="s">
        <v>351</v>
      </c>
      <c r="D255" s="277"/>
      <c r="E255" s="278"/>
      <c r="F255" s="273" t="s">
        <v>172</v>
      </c>
      <c r="G255" s="274"/>
      <c r="H255" s="274"/>
      <c r="I255" s="24" t="str">
        <f t="shared" ca="1" si="45"/>
        <v>LOCKED</v>
      </c>
      <c r="J255" s="15" t="str">
        <f t="shared" si="49"/>
        <v>B194Tie-ins and Approaches</v>
      </c>
      <c r="K255" s="16">
        <f>MATCH(J255,'Pay Items'!$K$1:$K$647,0)</f>
        <v>311</v>
      </c>
      <c r="L255" s="17" t="str">
        <f t="shared" ca="1" si="46"/>
        <v>G</v>
      </c>
      <c r="M255" s="17" t="str">
        <f t="shared" ca="1" si="47"/>
        <v>C2</v>
      </c>
      <c r="N255" s="17" t="str">
        <f t="shared" ca="1" si="48"/>
        <v>C2</v>
      </c>
    </row>
    <row r="256" spans="1:14" ht="30" customHeight="1" x14ac:dyDescent="0.2">
      <c r="A256" s="190" t="s">
        <v>1568</v>
      </c>
      <c r="B256" s="302" t="s">
        <v>683</v>
      </c>
      <c r="C256" s="276" t="s">
        <v>1565</v>
      </c>
      <c r="D256" s="277"/>
      <c r="E256" s="278" t="s">
        <v>179</v>
      </c>
      <c r="F256" s="279">
        <v>10</v>
      </c>
      <c r="G256" s="280"/>
      <c r="H256" s="281">
        <f t="shared" ref="H256:H257" si="61">ROUND(G256*F256,2)</f>
        <v>0</v>
      </c>
      <c r="I256" s="24" t="str">
        <f t="shared" ca="1" si="45"/>
        <v/>
      </c>
      <c r="J256" s="15" t="str">
        <f t="shared" si="49"/>
        <v>B195AType MS1tonne</v>
      </c>
      <c r="K256" s="16">
        <f>MATCH(J256,'Pay Items'!$K$1:$K$647,0)</f>
        <v>313</v>
      </c>
      <c r="L256" s="17" t="str">
        <f t="shared" ca="1" si="46"/>
        <v>F0</v>
      </c>
      <c r="M256" s="17" t="str">
        <f t="shared" ca="1" si="47"/>
        <v>C2</v>
      </c>
      <c r="N256" s="17" t="str">
        <f t="shared" ca="1" si="48"/>
        <v>C2</v>
      </c>
    </row>
    <row r="257" spans="1:14" ht="30" customHeight="1" x14ac:dyDescent="0.2">
      <c r="A257" s="190" t="s">
        <v>856</v>
      </c>
      <c r="B257" s="275" t="s">
        <v>1702</v>
      </c>
      <c r="C257" s="276" t="s">
        <v>890</v>
      </c>
      <c r="D257" s="277" t="s">
        <v>941</v>
      </c>
      <c r="E257" s="278" t="s">
        <v>180</v>
      </c>
      <c r="F257" s="293">
        <v>11</v>
      </c>
      <c r="G257" s="280"/>
      <c r="H257" s="281">
        <f t="shared" si="61"/>
        <v>0</v>
      </c>
      <c r="I257" s="24" t="str">
        <f t="shared" ca="1" si="45"/>
        <v/>
      </c>
      <c r="J257" s="15" t="str">
        <f t="shared" si="49"/>
        <v>B219Detectable Warning Surface TilesCW 3326-R3each</v>
      </c>
      <c r="K257" s="16">
        <f>MATCH(J257,'Pay Items'!$K$1:$K$647,0)</f>
        <v>331</v>
      </c>
      <c r="L257" s="17" t="str">
        <f t="shared" ca="1" si="46"/>
        <v>F0</v>
      </c>
      <c r="M257" s="17" t="str">
        <f t="shared" ca="1" si="47"/>
        <v>C2</v>
      </c>
      <c r="N257" s="17" t="str">
        <f t="shared" ca="1" si="48"/>
        <v>C2</v>
      </c>
    </row>
    <row r="258" spans="1:14" ht="30" customHeight="1" x14ac:dyDescent="0.2">
      <c r="A258" s="192"/>
      <c r="B258" s="298"/>
      <c r="C258" s="290" t="s">
        <v>1634</v>
      </c>
      <c r="D258" s="272"/>
      <c r="E258" s="299"/>
      <c r="F258" s="273" t="s">
        <v>172</v>
      </c>
      <c r="G258" s="274"/>
      <c r="H258" s="274"/>
      <c r="I258" s="24" t="str">
        <f t="shared" ca="1" si="45"/>
        <v>LOCKED</v>
      </c>
      <c r="J258" s="15" t="str">
        <f t="shared" si="49"/>
        <v>ROADWORKS - NEW CONSTRUCTION</v>
      </c>
      <c r="K258" s="16" t="e">
        <f>MATCH(J258,'Pay Items'!$K$1:$K$647,0)</f>
        <v>#N/A</v>
      </c>
      <c r="L258" s="17" t="str">
        <f t="shared" ca="1" si="46"/>
        <v>G</v>
      </c>
      <c r="M258" s="17" t="str">
        <f t="shared" ca="1" si="47"/>
        <v>C2</v>
      </c>
      <c r="N258" s="17" t="str">
        <f t="shared" ca="1" si="48"/>
        <v>C2</v>
      </c>
    </row>
    <row r="259" spans="1:14" ht="45" customHeight="1" x14ac:dyDescent="0.2">
      <c r="A259" s="205" t="s">
        <v>35</v>
      </c>
      <c r="B259" s="324" t="s">
        <v>1703</v>
      </c>
      <c r="C259" s="325" t="s">
        <v>390</v>
      </c>
      <c r="D259" s="326" t="s">
        <v>1640</v>
      </c>
      <c r="E259" s="327"/>
      <c r="F259" s="273" t="s">
        <v>172</v>
      </c>
      <c r="G259" s="274"/>
      <c r="H259" s="274"/>
      <c r="I259" s="24" t="str">
        <f t="shared" ca="1" si="45"/>
        <v>LOCKED</v>
      </c>
      <c r="J259" s="15" t="str">
        <f t="shared" si="49"/>
        <v>C055Construction of Asphaltic Concrete PavementsCW 3410-R12, E18</v>
      </c>
      <c r="K259" s="16" t="e">
        <f>MATCH(J259,'Pay Items'!$K$1:$K$647,0)</f>
        <v>#N/A</v>
      </c>
      <c r="L259" s="17" t="str">
        <f t="shared" ca="1" si="46"/>
        <v>G</v>
      </c>
      <c r="M259" s="17" t="str">
        <f t="shared" ca="1" si="47"/>
        <v>C2</v>
      </c>
      <c r="N259" s="17" t="str">
        <f t="shared" ca="1" si="48"/>
        <v>C2</v>
      </c>
    </row>
    <row r="260" spans="1:14" ht="30" customHeight="1" x14ac:dyDescent="0.2">
      <c r="A260" s="205" t="s">
        <v>391</v>
      </c>
      <c r="B260" s="328" t="s">
        <v>337</v>
      </c>
      <c r="C260" s="325" t="s">
        <v>1683</v>
      </c>
      <c r="D260" s="326"/>
      <c r="E260" s="329"/>
      <c r="F260" s="273" t="s">
        <v>172</v>
      </c>
      <c r="G260" s="274"/>
      <c r="H260" s="274"/>
      <c r="I260" s="24" t="str">
        <f t="shared" ca="1" si="45"/>
        <v>LOCKED</v>
      </c>
      <c r="J260" s="15" t="str">
        <f t="shared" si="49"/>
        <v>C056Main Line Paving - Multi-Use Path</v>
      </c>
      <c r="K260" s="16" t="e">
        <f>MATCH(J260,'Pay Items'!$K$1:$K$647,0)</f>
        <v>#N/A</v>
      </c>
      <c r="L260" s="17" t="str">
        <f t="shared" ca="1" si="46"/>
        <v>G</v>
      </c>
      <c r="M260" s="17" t="str">
        <f t="shared" ca="1" si="47"/>
        <v>C2</v>
      </c>
      <c r="N260" s="17" t="str">
        <f t="shared" ca="1" si="48"/>
        <v>C2</v>
      </c>
    </row>
    <row r="261" spans="1:14" ht="30" customHeight="1" x14ac:dyDescent="0.2">
      <c r="A261" s="205" t="s">
        <v>1571</v>
      </c>
      <c r="B261" s="330" t="s">
        <v>683</v>
      </c>
      <c r="C261" s="325" t="s">
        <v>1565</v>
      </c>
      <c r="D261" s="326"/>
      <c r="E261" s="329" t="s">
        <v>179</v>
      </c>
      <c r="F261" s="293">
        <v>150</v>
      </c>
      <c r="G261" s="280"/>
      <c r="H261" s="332">
        <f>ROUND(G261*F261,2)</f>
        <v>0</v>
      </c>
      <c r="I261" s="24" t="str">
        <f t="shared" ref="I261:I324" ca="1" si="62">IF(CELL("protect",$G261)=1, "LOCKED", "")</f>
        <v/>
      </c>
      <c r="J261" s="15" t="str">
        <f t="shared" si="49"/>
        <v>C058AType MS1tonne</v>
      </c>
      <c r="K261" s="16">
        <f>MATCH(J261,'Pay Items'!$K$1:$K$647,0)</f>
        <v>419</v>
      </c>
      <c r="L261" s="17" t="str">
        <f t="shared" ref="L261:L324" ca="1" si="63">CELL("format",$F261)</f>
        <v>F0</v>
      </c>
      <c r="M261" s="17" t="str">
        <f t="shared" ref="M261:M324" ca="1" si="64">CELL("format",$G261)</f>
        <v>C2</v>
      </c>
      <c r="N261" s="17" t="str">
        <f t="shared" ref="N261:N324" ca="1" si="65">CELL("format",$H261)</f>
        <v>C2</v>
      </c>
    </row>
    <row r="262" spans="1:14" ht="30" customHeight="1" x14ac:dyDescent="0.2">
      <c r="A262" s="208"/>
      <c r="B262" s="275" t="s">
        <v>1704</v>
      </c>
      <c r="C262" s="305" t="s">
        <v>1705</v>
      </c>
      <c r="D262" s="304" t="s">
        <v>1706</v>
      </c>
      <c r="E262" s="278" t="s">
        <v>180</v>
      </c>
      <c r="F262" s="293">
        <v>24</v>
      </c>
      <c r="G262" s="280"/>
      <c r="H262" s="332">
        <f>ROUND(G262*F262,2)</f>
        <v>0</v>
      </c>
      <c r="I262" s="24" t="str">
        <f t="shared" ca="1" si="62"/>
        <v/>
      </c>
      <c r="J262" s="15" t="str">
        <f t="shared" ref="J262:J325" si="66">CLEAN(CONCATENATE(TRIM($A262),TRIM($C262),IF(LEFT($D262)&lt;&gt;"E",TRIM($D262),),TRIM($E262)))</f>
        <v>Installation of Bollardseach</v>
      </c>
      <c r="K262" s="16" t="e">
        <f>MATCH(J262,'Pay Items'!$K$1:$K$647,0)</f>
        <v>#N/A</v>
      </c>
      <c r="L262" s="17" t="str">
        <f t="shared" ca="1" si="63"/>
        <v>F0</v>
      </c>
      <c r="M262" s="17" t="str">
        <f t="shared" ca="1" si="64"/>
        <v>C2</v>
      </c>
      <c r="N262" s="17" t="str">
        <f t="shared" ca="1" si="65"/>
        <v>C2</v>
      </c>
    </row>
    <row r="263" spans="1:14" ht="30" customHeight="1" x14ac:dyDescent="0.2">
      <c r="A263" s="192"/>
      <c r="B263" s="298"/>
      <c r="C263" s="290" t="s">
        <v>198</v>
      </c>
      <c r="D263" s="272"/>
      <c r="E263" s="299"/>
      <c r="F263" s="273" t="s">
        <v>172</v>
      </c>
      <c r="G263" s="274"/>
      <c r="H263" s="274"/>
      <c r="I263" s="24" t="str">
        <f t="shared" ca="1" si="62"/>
        <v>LOCKED</v>
      </c>
      <c r="J263" s="15" t="str">
        <f t="shared" si="66"/>
        <v>JOINT AND CRACK SEALING</v>
      </c>
      <c r="K263" s="16">
        <f>MATCH(J263,'Pay Items'!$K$1:$K$647,0)</f>
        <v>434</v>
      </c>
      <c r="L263" s="17" t="str">
        <f t="shared" ca="1" si="63"/>
        <v>G</v>
      </c>
      <c r="M263" s="17" t="str">
        <f t="shared" ca="1" si="64"/>
        <v>C2</v>
      </c>
      <c r="N263" s="17" t="str">
        <f t="shared" ca="1" si="65"/>
        <v>C2</v>
      </c>
    </row>
    <row r="264" spans="1:14" ht="30" customHeight="1" x14ac:dyDescent="0.2">
      <c r="A264" s="187" t="s">
        <v>532</v>
      </c>
      <c r="B264" s="275" t="s">
        <v>1707</v>
      </c>
      <c r="C264" s="276" t="s">
        <v>97</v>
      </c>
      <c r="D264" s="277" t="s">
        <v>717</v>
      </c>
      <c r="E264" s="278" t="s">
        <v>181</v>
      </c>
      <c r="F264" s="293">
        <v>300</v>
      </c>
      <c r="G264" s="280"/>
      <c r="H264" s="281">
        <f>ROUND(G264*F264,2)</f>
        <v>0</v>
      </c>
      <c r="I264" s="24" t="str">
        <f t="shared" ca="1" si="62"/>
        <v/>
      </c>
      <c r="J264" s="15" t="str">
        <f t="shared" si="66"/>
        <v>D006Reflective Crack MaintenanceCW 3250-R7m</v>
      </c>
      <c r="K264" s="16">
        <f>MATCH(J264,'Pay Items'!$K$1:$K$647,0)</f>
        <v>440</v>
      </c>
      <c r="L264" s="17" t="str">
        <f t="shared" ca="1" si="63"/>
        <v>F0</v>
      </c>
      <c r="M264" s="17" t="str">
        <f t="shared" ca="1" si="64"/>
        <v>C2</v>
      </c>
      <c r="N264" s="17" t="str">
        <f t="shared" ca="1" si="65"/>
        <v>C2</v>
      </c>
    </row>
    <row r="265" spans="1:14" ht="30" customHeight="1" x14ac:dyDescent="0.2">
      <c r="A265" s="196"/>
      <c r="B265" s="270"/>
      <c r="C265" s="290" t="s">
        <v>201</v>
      </c>
      <c r="D265" s="272"/>
      <c r="E265" s="291"/>
      <c r="F265" s="273" t="s">
        <v>172</v>
      </c>
      <c r="G265" s="274"/>
      <c r="H265" s="274"/>
      <c r="I265" s="24" t="str">
        <f t="shared" ca="1" si="62"/>
        <v>LOCKED</v>
      </c>
      <c r="J265" s="15" t="str">
        <f t="shared" si="66"/>
        <v>LANDSCAPING</v>
      </c>
      <c r="K265" s="16">
        <f>MATCH(J265,'Pay Items'!$K$1:$K$647,0)</f>
        <v>616</v>
      </c>
      <c r="L265" s="17" t="str">
        <f t="shared" ca="1" si="63"/>
        <v>G</v>
      </c>
      <c r="M265" s="17" t="str">
        <f t="shared" ca="1" si="64"/>
        <v>C2</v>
      </c>
      <c r="N265" s="17" t="str">
        <f t="shared" ca="1" si="65"/>
        <v>C2</v>
      </c>
    </row>
    <row r="266" spans="1:14" ht="30" customHeight="1" x14ac:dyDescent="0.2">
      <c r="A266" s="190" t="s">
        <v>241</v>
      </c>
      <c r="B266" s="275" t="s">
        <v>1708</v>
      </c>
      <c r="C266" s="276" t="s">
        <v>146</v>
      </c>
      <c r="D266" s="277" t="s">
        <v>1512</v>
      </c>
      <c r="E266" s="278"/>
      <c r="F266" s="273" t="s">
        <v>172</v>
      </c>
      <c r="G266" s="274"/>
      <c r="H266" s="274"/>
      <c r="I266" s="24" t="str">
        <f t="shared" ca="1" si="62"/>
        <v>LOCKED</v>
      </c>
      <c r="J266" s="15" t="str">
        <f t="shared" si="66"/>
        <v>G001SoddingCW 3510-R10</v>
      </c>
      <c r="K266" s="16">
        <f>MATCH(J266,'Pay Items'!$K$1:$K$647,0)</f>
        <v>617</v>
      </c>
      <c r="L266" s="17" t="str">
        <f t="shared" ca="1" si="63"/>
        <v>G</v>
      </c>
      <c r="M266" s="17" t="str">
        <f t="shared" ca="1" si="64"/>
        <v>C2</v>
      </c>
      <c r="N266" s="17" t="str">
        <f t="shared" ca="1" si="65"/>
        <v>C2</v>
      </c>
    </row>
    <row r="267" spans="1:14" ht="30" customHeight="1" x14ac:dyDescent="0.2">
      <c r="A267" s="190" t="s">
        <v>242</v>
      </c>
      <c r="B267" s="282" t="s">
        <v>337</v>
      </c>
      <c r="C267" s="276" t="s">
        <v>866</v>
      </c>
      <c r="D267" s="277"/>
      <c r="E267" s="278" t="s">
        <v>177</v>
      </c>
      <c r="F267" s="279">
        <v>60</v>
      </c>
      <c r="G267" s="280"/>
      <c r="H267" s="281">
        <f>ROUND(G267*F267,2)</f>
        <v>0</v>
      </c>
      <c r="I267" s="24" t="str">
        <f t="shared" ca="1" si="62"/>
        <v/>
      </c>
      <c r="J267" s="15" t="str">
        <f t="shared" si="66"/>
        <v>G002width &lt; 600 mmm²</v>
      </c>
      <c r="K267" s="16">
        <f>MATCH(J267,'Pay Items'!$K$1:$K$647,0)</f>
        <v>618</v>
      </c>
      <c r="L267" s="17" t="str">
        <f t="shared" ca="1" si="63"/>
        <v>F0</v>
      </c>
      <c r="M267" s="17" t="str">
        <f t="shared" ca="1" si="64"/>
        <v>C2</v>
      </c>
      <c r="N267" s="17" t="str">
        <f t="shared" ca="1" si="65"/>
        <v>C2</v>
      </c>
    </row>
    <row r="268" spans="1:14" ht="30" customHeight="1" x14ac:dyDescent="0.2">
      <c r="A268" s="190" t="s">
        <v>243</v>
      </c>
      <c r="B268" s="282" t="s">
        <v>338</v>
      </c>
      <c r="C268" s="276" t="s">
        <v>867</v>
      </c>
      <c r="D268" s="277"/>
      <c r="E268" s="278" t="s">
        <v>177</v>
      </c>
      <c r="F268" s="279">
        <v>340</v>
      </c>
      <c r="G268" s="280"/>
      <c r="H268" s="281">
        <f>ROUND(G268*F268,2)</f>
        <v>0</v>
      </c>
      <c r="I268" s="24" t="str">
        <f t="shared" ca="1" si="62"/>
        <v/>
      </c>
      <c r="J268" s="15" t="str">
        <f t="shared" si="66"/>
        <v>G003width &gt; or = 600 mmm²</v>
      </c>
      <c r="K268" s="16">
        <f>MATCH(J268,'Pay Items'!$K$1:$K$647,0)</f>
        <v>619</v>
      </c>
      <c r="L268" s="17" t="str">
        <f t="shared" ca="1" si="63"/>
        <v>F0</v>
      </c>
      <c r="M268" s="17" t="str">
        <f t="shared" ca="1" si="64"/>
        <v>C2</v>
      </c>
      <c r="N268" s="17" t="str">
        <f t="shared" ca="1" si="65"/>
        <v>C2</v>
      </c>
    </row>
    <row r="269" spans="1:14" ht="6.6" customHeight="1" x14ac:dyDescent="0.2">
      <c r="A269" s="201"/>
      <c r="B269" s="316"/>
      <c r="C269" s="317"/>
      <c r="D269" s="318"/>
      <c r="E269" s="319"/>
      <c r="F269" s="320"/>
      <c r="G269" s="321"/>
      <c r="H269" s="321"/>
      <c r="I269" s="24" t="str">
        <f t="shared" ca="1" si="62"/>
        <v>LOCKED</v>
      </c>
      <c r="J269" s="15" t="str">
        <f t="shared" si="66"/>
        <v/>
      </c>
      <c r="K269" s="16" t="e">
        <f>MATCH(J269,'Pay Items'!$K$1:$K$647,0)</f>
        <v>#N/A</v>
      </c>
      <c r="L269" s="17" t="str">
        <f t="shared" ca="1" si="63"/>
        <v>G</v>
      </c>
      <c r="M269" s="17" t="str">
        <f t="shared" ca="1" si="64"/>
        <v>C2</v>
      </c>
      <c r="N269" s="17" t="str">
        <f t="shared" ca="1" si="65"/>
        <v>C2</v>
      </c>
    </row>
    <row r="270" spans="1:14" s="184" customFormat="1" ht="45" customHeight="1" thickBot="1" x14ac:dyDescent="0.25">
      <c r="A270" s="203"/>
      <c r="B270" s="198" t="str">
        <f>B227</f>
        <v>D</v>
      </c>
      <c r="C270" s="416" t="str">
        <f>C227</f>
        <v>ACTIVE TRANSPORTATION IMPROVEMENTS:  CORYDON AVENUE FROM EDGELAND BOULEVARD TO DONCASTER STREET</v>
      </c>
      <c r="D270" s="417"/>
      <c r="E270" s="417"/>
      <c r="F270" s="418"/>
      <c r="G270" s="204" t="s">
        <v>1672</v>
      </c>
      <c r="H270" s="204">
        <f>SUM(H227:H269)</f>
        <v>0</v>
      </c>
      <c r="I270" s="24" t="str">
        <f t="shared" ca="1" si="62"/>
        <v>LOCKED</v>
      </c>
      <c r="J270" s="15" t="str">
        <f t="shared" si="66"/>
        <v>ACTIVE TRANSPORTATION IMPROVEMENTS: CORYDON AVENUE FROM EDGELAND BOULEVARD TO DONCASTER STREET</v>
      </c>
      <c r="K270" s="16" t="e">
        <f>MATCH(J270,'Pay Items'!$K$1:$K$647,0)</f>
        <v>#N/A</v>
      </c>
      <c r="L270" s="17" t="str">
        <f t="shared" ca="1" si="63"/>
        <v>G</v>
      </c>
      <c r="M270" s="17" t="str">
        <f t="shared" ca="1" si="64"/>
        <v>C2</v>
      </c>
      <c r="N270" s="17" t="str">
        <f t="shared" ca="1" si="65"/>
        <v>C2</v>
      </c>
    </row>
    <row r="271" spans="1:14" ht="30" customHeight="1" thickTop="1" x14ac:dyDescent="0.2">
      <c r="A271" s="182"/>
      <c r="B271" s="410" t="s">
        <v>1709</v>
      </c>
      <c r="C271" s="411"/>
      <c r="D271" s="411"/>
      <c r="E271" s="411"/>
      <c r="F271" s="412"/>
      <c r="G271" s="266"/>
      <c r="H271" s="267"/>
      <c r="I271" s="24" t="str">
        <f t="shared" ca="1" si="62"/>
        <v>LOCKED</v>
      </c>
      <c r="J271" s="15" t="str">
        <f t="shared" si="66"/>
        <v/>
      </c>
      <c r="K271" s="16" t="e">
        <f>MATCH(J271,'Pay Items'!$K$1:$K$647,0)</f>
        <v>#N/A</v>
      </c>
      <c r="L271" s="17" t="str">
        <f t="shared" ca="1" si="63"/>
        <v>G</v>
      </c>
      <c r="M271" s="17" t="str">
        <f t="shared" ca="1" si="64"/>
        <v>C2</v>
      </c>
      <c r="N271" s="17" t="str">
        <f t="shared" ca="1" si="65"/>
        <v>G</v>
      </c>
    </row>
    <row r="272" spans="1:14" s="184" customFormat="1" ht="30" customHeight="1" x14ac:dyDescent="0.2">
      <c r="A272" s="183"/>
      <c r="B272" s="268" t="s">
        <v>594</v>
      </c>
      <c r="C272" s="413" t="s">
        <v>1710</v>
      </c>
      <c r="D272" s="414"/>
      <c r="E272" s="414"/>
      <c r="F272" s="415"/>
      <c r="G272" s="336"/>
      <c r="H272" s="269"/>
      <c r="I272" s="24" t="str">
        <f t="shared" ca="1" si="62"/>
        <v>LOCKED</v>
      </c>
      <c r="J272" s="15" t="str">
        <f t="shared" si="66"/>
        <v>WATER AND WASTE WORK</v>
      </c>
      <c r="K272" s="16" t="e">
        <f>MATCH(J272,'Pay Items'!$K$1:$K$647,0)</f>
        <v>#N/A</v>
      </c>
      <c r="L272" s="17" t="str">
        <f t="shared" ca="1" si="63"/>
        <v>G</v>
      </c>
      <c r="M272" s="17" t="str">
        <f t="shared" ca="1" si="64"/>
        <v>C2</v>
      </c>
      <c r="N272" s="17" t="str">
        <f t="shared" ca="1" si="65"/>
        <v>C2</v>
      </c>
    </row>
    <row r="273" spans="1:14" ht="30" customHeight="1" x14ac:dyDescent="0.2">
      <c r="A273" s="209"/>
      <c r="B273" s="337"/>
      <c r="C273" s="338" t="s">
        <v>1711</v>
      </c>
      <c r="D273" s="339"/>
      <c r="E273" s="340" t="s">
        <v>172</v>
      </c>
      <c r="F273" s="273" t="s">
        <v>172</v>
      </c>
      <c r="G273" s="274" t="s">
        <v>172</v>
      </c>
      <c r="H273" s="274"/>
      <c r="I273" s="24" t="str">
        <f t="shared" ca="1" si="62"/>
        <v>LOCKED</v>
      </c>
      <c r="J273" s="15" t="str">
        <f t="shared" si="66"/>
        <v>CORYDON AVENUE - MANHOLE REPAIR (MH60006038)</v>
      </c>
      <c r="K273" s="16" t="e">
        <f>MATCH(J273,'Pay Items'!$K$1:$K$647,0)</f>
        <v>#N/A</v>
      </c>
      <c r="L273" s="17" t="str">
        <f t="shared" ca="1" si="63"/>
        <v>G</v>
      </c>
      <c r="M273" s="17" t="str">
        <f t="shared" ca="1" si="64"/>
        <v>C2</v>
      </c>
      <c r="N273" s="17" t="str">
        <f t="shared" ca="1" si="65"/>
        <v>C2</v>
      </c>
    </row>
    <row r="274" spans="1:14" ht="30" customHeight="1" x14ac:dyDescent="0.2">
      <c r="A274" s="210"/>
      <c r="B274" s="341" t="s">
        <v>128</v>
      </c>
      <c r="C274" s="342" t="s">
        <v>1712</v>
      </c>
      <c r="D274" s="343" t="s">
        <v>1601</v>
      </c>
      <c r="E274" s="344"/>
      <c r="F274" s="273" t="s">
        <v>172</v>
      </c>
      <c r="G274" s="274" t="s">
        <v>172</v>
      </c>
      <c r="H274" s="274"/>
      <c r="I274" s="24" t="str">
        <f t="shared" ca="1" si="62"/>
        <v>LOCKED</v>
      </c>
      <c r="J274" s="15" t="str">
        <f t="shared" si="66"/>
        <v>Replace Existing ManholeCW 2130-R13</v>
      </c>
      <c r="K274" s="16" t="e">
        <f>MATCH(J274,'Pay Items'!$K$1:$K$647,0)</f>
        <v>#N/A</v>
      </c>
      <c r="L274" s="17" t="str">
        <f t="shared" ca="1" si="63"/>
        <v>G</v>
      </c>
      <c r="M274" s="17" t="str">
        <f t="shared" ca="1" si="64"/>
        <v>C2</v>
      </c>
      <c r="N274" s="17" t="str">
        <f t="shared" ca="1" si="65"/>
        <v>C2</v>
      </c>
    </row>
    <row r="275" spans="1:14" ht="30" customHeight="1" x14ac:dyDescent="0.2">
      <c r="A275" s="210"/>
      <c r="B275" s="345" t="s">
        <v>337</v>
      </c>
      <c r="C275" s="342" t="s">
        <v>1713</v>
      </c>
      <c r="D275" s="343"/>
      <c r="E275" s="344" t="s">
        <v>182</v>
      </c>
      <c r="F275" s="346">
        <v>4.2</v>
      </c>
      <c r="G275" s="347"/>
      <c r="H275" s="348">
        <f>ROUND(G275*F275,2)</f>
        <v>0</v>
      </c>
      <c r="I275" s="24" t="str">
        <f t="shared" ca="1" si="62"/>
        <v/>
      </c>
      <c r="J275" s="15" t="str">
        <f t="shared" si="66"/>
        <v>Pre-cast Concrete Base and Risersvert. m</v>
      </c>
      <c r="K275" s="16" t="e">
        <f>MATCH(J275,'Pay Items'!$K$1:$K$647,0)</f>
        <v>#N/A</v>
      </c>
      <c r="L275" s="17" t="str">
        <f t="shared" ca="1" si="63"/>
        <v>F1</v>
      </c>
      <c r="M275" s="17" t="str">
        <f t="shared" ca="1" si="64"/>
        <v>C2</v>
      </c>
      <c r="N275" s="17" t="str">
        <f t="shared" ca="1" si="65"/>
        <v>C2</v>
      </c>
    </row>
    <row r="276" spans="1:14" ht="30" customHeight="1" x14ac:dyDescent="0.2">
      <c r="A276" s="210"/>
      <c r="B276" s="341" t="s">
        <v>129</v>
      </c>
      <c r="C276" s="349" t="s">
        <v>1714</v>
      </c>
      <c r="D276" s="350" t="s">
        <v>1583</v>
      </c>
      <c r="E276" s="344"/>
      <c r="F276" s="273" t="s">
        <v>172</v>
      </c>
      <c r="G276" s="274"/>
      <c r="H276" s="274"/>
      <c r="I276" s="24" t="str">
        <f t="shared" ca="1" si="62"/>
        <v>LOCKED</v>
      </c>
      <c r="J276" s="15" t="str">
        <f t="shared" si="66"/>
        <v>Manhole Inspection (following replacement)CW 2145-R5</v>
      </c>
      <c r="K276" s="16" t="e">
        <f>MATCH(J276,'Pay Items'!$K$1:$K$647,0)</f>
        <v>#N/A</v>
      </c>
      <c r="L276" s="17" t="str">
        <f t="shared" ca="1" si="63"/>
        <v>G</v>
      </c>
      <c r="M276" s="17" t="str">
        <f t="shared" ca="1" si="64"/>
        <v>C2</v>
      </c>
      <c r="N276" s="17" t="str">
        <f t="shared" ca="1" si="65"/>
        <v>C2</v>
      </c>
    </row>
    <row r="277" spans="1:14" ht="30" customHeight="1" x14ac:dyDescent="0.2">
      <c r="A277" s="210"/>
      <c r="B277" s="345" t="s">
        <v>337</v>
      </c>
      <c r="C277" s="342" t="s">
        <v>1715</v>
      </c>
      <c r="D277" s="343"/>
      <c r="E277" s="344" t="s">
        <v>180</v>
      </c>
      <c r="F277" s="351">
        <v>1</v>
      </c>
      <c r="G277" s="347"/>
      <c r="H277" s="348">
        <f t="shared" ref="H277" si="67">ROUND(G277*F277,2)</f>
        <v>0</v>
      </c>
      <c r="I277" s="24" t="str">
        <f t="shared" ca="1" si="62"/>
        <v/>
      </c>
      <c r="J277" s="15" t="str">
        <f t="shared" si="66"/>
        <v>Manhole Inspectioneach</v>
      </c>
      <c r="K277" s="16" t="e">
        <f>MATCH(J277,'Pay Items'!$K$1:$K$647,0)</f>
        <v>#N/A</v>
      </c>
      <c r="L277" s="17" t="str">
        <f t="shared" ca="1" si="63"/>
        <v>,0</v>
      </c>
      <c r="M277" s="17" t="str">
        <f t="shared" ca="1" si="64"/>
        <v>C2</v>
      </c>
      <c r="N277" s="17" t="str">
        <f t="shared" ca="1" si="65"/>
        <v>C2</v>
      </c>
    </row>
    <row r="278" spans="1:14" ht="30" customHeight="1" x14ac:dyDescent="0.2">
      <c r="A278" s="209"/>
      <c r="B278" s="337"/>
      <c r="C278" s="338" t="s">
        <v>1716</v>
      </c>
      <c r="D278" s="339"/>
      <c r="E278" s="340" t="s">
        <v>172</v>
      </c>
      <c r="F278" s="273" t="s">
        <v>172</v>
      </c>
      <c r="G278" s="274"/>
      <c r="H278" s="274"/>
      <c r="I278" s="24" t="str">
        <f t="shared" ca="1" si="62"/>
        <v>LOCKED</v>
      </c>
      <c r="J278" s="15" t="str">
        <f t="shared" si="66"/>
        <v>CORYDON AVE - MANHOLE REPAIR (MH60006036)</v>
      </c>
      <c r="K278" s="16" t="e">
        <f>MATCH(J278,'Pay Items'!$K$1:$K$647,0)</f>
        <v>#N/A</v>
      </c>
      <c r="L278" s="17" t="str">
        <f t="shared" ca="1" si="63"/>
        <v>G</v>
      </c>
      <c r="M278" s="17" t="str">
        <f t="shared" ca="1" si="64"/>
        <v>C2</v>
      </c>
      <c r="N278" s="17" t="str">
        <f t="shared" ca="1" si="65"/>
        <v>C2</v>
      </c>
    </row>
    <row r="279" spans="1:14" ht="30" customHeight="1" x14ac:dyDescent="0.2">
      <c r="A279" s="210"/>
      <c r="B279" s="341" t="s">
        <v>130</v>
      </c>
      <c r="C279" s="342" t="s">
        <v>1717</v>
      </c>
      <c r="D279" s="343" t="s">
        <v>1601</v>
      </c>
      <c r="E279" s="344"/>
      <c r="F279" s="273" t="s">
        <v>172</v>
      </c>
      <c r="G279" s="274"/>
      <c r="H279" s="274"/>
      <c r="I279" s="24" t="str">
        <f t="shared" ca="1" si="62"/>
        <v>LOCKED</v>
      </c>
      <c r="J279" s="15" t="str">
        <f t="shared" si="66"/>
        <v>Repair Cracks on RiserCW 2130-R13</v>
      </c>
      <c r="K279" s="16" t="e">
        <f>MATCH(J279,'Pay Items'!$K$1:$K$647,0)</f>
        <v>#N/A</v>
      </c>
      <c r="L279" s="17" t="str">
        <f t="shared" ca="1" si="63"/>
        <v>G</v>
      </c>
      <c r="M279" s="17" t="str">
        <f t="shared" ca="1" si="64"/>
        <v>C2</v>
      </c>
      <c r="N279" s="17" t="str">
        <f t="shared" ca="1" si="65"/>
        <v>C2</v>
      </c>
    </row>
    <row r="280" spans="1:14" ht="30" customHeight="1" x14ac:dyDescent="0.2">
      <c r="A280" s="210"/>
      <c r="B280" s="345" t="s">
        <v>337</v>
      </c>
      <c r="C280" s="342" t="s">
        <v>1718</v>
      </c>
      <c r="D280" s="343"/>
      <c r="E280" s="344" t="s">
        <v>182</v>
      </c>
      <c r="F280" s="346">
        <v>0.5</v>
      </c>
      <c r="G280" s="347"/>
      <c r="H280" s="348">
        <f>ROUND(G280*F280,2)</f>
        <v>0</v>
      </c>
      <c r="I280" s="24" t="str">
        <f t="shared" ca="1" si="62"/>
        <v/>
      </c>
      <c r="J280" s="15" t="str">
        <f t="shared" si="66"/>
        <v>Grout Cracks and Crevicesvert. m</v>
      </c>
      <c r="K280" s="16" t="e">
        <f>MATCH(J280,'Pay Items'!$K$1:$K$647,0)</f>
        <v>#N/A</v>
      </c>
      <c r="L280" s="17" t="str">
        <f t="shared" ca="1" si="63"/>
        <v>F1</v>
      </c>
      <c r="M280" s="17" t="str">
        <f t="shared" ca="1" si="64"/>
        <v>C2</v>
      </c>
      <c r="N280" s="17" t="str">
        <f t="shared" ca="1" si="65"/>
        <v>C2</v>
      </c>
    </row>
    <row r="281" spans="1:14" ht="30" customHeight="1" x14ac:dyDescent="0.2">
      <c r="A281" s="210"/>
      <c r="B281" s="341" t="s">
        <v>131</v>
      </c>
      <c r="C281" s="349" t="s">
        <v>1719</v>
      </c>
      <c r="D281" s="350" t="s">
        <v>1583</v>
      </c>
      <c r="E281" s="344"/>
      <c r="F281" s="273" t="s">
        <v>172</v>
      </c>
      <c r="G281" s="274"/>
      <c r="H281" s="274"/>
      <c r="I281" s="24" t="str">
        <f t="shared" ca="1" si="62"/>
        <v>LOCKED</v>
      </c>
      <c r="J281" s="15" t="str">
        <f t="shared" si="66"/>
        <v>Manhole Inspection (following repair)CW 2145-R5</v>
      </c>
      <c r="K281" s="16" t="e">
        <f>MATCH(J281,'Pay Items'!$K$1:$K$647,0)</f>
        <v>#N/A</v>
      </c>
      <c r="L281" s="17" t="str">
        <f t="shared" ca="1" si="63"/>
        <v>G</v>
      </c>
      <c r="M281" s="17" t="str">
        <f t="shared" ca="1" si="64"/>
        <v>C2</v>
      </c>
      <c r="N281" s="17" t="str">
        <f t="shared" ca="1" si="65"/>
        <v>C2</v>
      </c>
    </row>
    <row r="282" spans="1:14" ht="30" customHeight="1" x14ac:dyDescent="0.2">
      <c r="A282" s="210"/>
      <c r="B282" s="345" t="s">
        <v>337</v>
      </c>
      <c r="C282" s="342" t="s">
        <v>1715</v>
      </c>
      <c r="D282" s="343"/>
      <c r="E282" s="344" t="s">
        <v>180</v>
      </c>
      <c r="F282" s="351">
        <v>1</v>
      </c>
      <c r="G282" s="347"/>
      <c r="H282" s="348">
        <f t="shared" ref="H282" si="68">ROUND(G282*F282,2)</f>
        <v>0</v>
      </c>
      <c r="I282" s="24" t="str">
        <f t="shared" ca="1" si="62"/>
        <v/>
      </c>
      <c r="J282" s="15" t="str">
        <f t="shared" si="66"/>
        <v>Manhole Inspectioneach</v>
      </c>
      <c r="K282" s="16" t="e">
        <f>MATCH(J282,'Pay Items'!$K$1:$K$647,0)</f>
        <v>#N/A</v>
      </c>
      <c r="L282" s="17" t="str">
        <f t="shared" ca="1" si="63"/>
        <v>,0</v>
      </c>
      <c r="M282" s="17" t="str">
        <f t="shared" ca="1" si="64"/>
        <v>C2</v>
      </c>
      <c r="N282" s="17" t="str">
        <f t="shared" ca="1" si="65"/>
        <v>C2</v>
      </c>
    </row>
    <row r="283" spans="1:14" ht="30" customHeight="1" x14ac:dyDescent="0.2">
      <c r="A283" s="209"/>
      <c r="B283" s="337"/>
      <c r="C283" s="338" t="s">
        <v>1720</v>
      </c>
      <c r="D283" s="339"/>
      <c r="E283" s="340" t="s">
        <v>172</v>
      </c>
      <c r="F283" s="273" t="s">
        <v>172</v>
      </c>
      <c r="G283" s="274"/>
      <c r="H283" s="274"/>
      <c r="I283" s="24" t="str">
        <f t="shared" ca="1" si="62"/>
        <v>LOCKED</v>
      </c>
      <c r="J283" s="15" t="str">
        <f t="shared" si="66"/>
        <v>CORYDON AVE - MANHOLE REPAIR (MH60006086)</v>
      </c>
      <c r="K283" s="16" t="e">
        <f>MATCH(J283,'Pay Items'!$K$1:$K$647,0)</f>
        <v>#N/A</v>
      </c>
      <c r="L283" s="17" t="str">
        <f t="shared" ca="1" si="63"/>
        <v>G</v>
      </c>
      <c r="M283" s="17" t="str">
        <f t="shared" ca="1" si="64"/>
        <v>C2</v>
      </c>
      <c r="N283" s="17" t="str">
        <f t="shared" ca="1" si="65"/>
        <v>C2</v>
      </c>
    </row>
    <row r="284" spans="1:14" ht="30" customHeight="1" x14ac:dyDescent="0.2">
      <c r="A284" s="210"/>
      <c r="B284" s="341" t="s">
        <v>132</v>
      </c>
      <c r="C284" s="342" t="s">
        <v>1717</v>
      </c>
      <c r="D284" s="343" t="s">
        <v>1601</v>
      </c>
      <c r="E284" s="344"/>
      <c r="F284" s="273" t="s">
        <v>172</v>
      </c>
      <c r="G284" s="274"/>
      <c r="H284" s="274"/>
      <c r="I284" s="24" t="str">
        <f t="shared" ca="1" si="62"/>
        <v>LOCKED</v>
      </c>
      <c r="J284" s="15" t="str">
        <f t="shared" si="66"/>
        <v>Repair Cracks on RiserCW 2130-R13</v>
      </c>
      <c r="K284" s="16" t="e">
        <f>MATCH(J284,'Pay Items'!$K$1:$K$647,0)</f>
        <v>#N/A</v>
      </c>
      <c r="L284" s="17" t="str">
        <f t="shared" ca="1" si="63"/>
        <v>G</v>
      </c>
      <c r="M284" s="17" t="str">
        <f t="shared" ca="1" si="64"/>
        <v>C2</v>
      </c>
      <c r="N284" s="17" t="str">
        <f t="shared" ca="1" si="65"/>
        <v>C2</v>
      </c>
    </row>
    <row r="285" spans="1:14" ht="30" customHeight="1" x14ac:dyDescent="0.2">
      <c r="A285" s="210"/>
      <c r="B285" s="345" t="s">
        <v>337</v>
      </c>
      <c r="C285" s="342" t="s">
        <v>1718</v>
      </c>
      <c r="D285" s="343"/>
      <c r="E285" s="344" t="s">
        <v>182</v>
      </c>
      <c r="F285" s="346">
        <v>0.5</v>
      </c>
      <c r="G285" s="347"/>
      <c r="H285" s="348">
        <f>ROUND(G285*F285,2)</f>
        <v>0</v>
      </c>
      <c r="I285" s="24" t="str">
        <f t="shared" ca="1" si="62"/>
        <v/>
      </c>
      <c r="J285" s="15" t="str">
        <f t="shared" si="66"/>
        <v>Grout Cracks and Crevicesvert. m</v>
      </c>
      <c r="K285" s="16" t="e">
        <f>MATCH(J285,'Pay Items'!$K$1:$K$647,0)</f>
        <v>#N/A</v>
      </c>
      <c r="L285" s="17" t="str">
        <f t="shared" ca="1" si="63"/>
        <v>F1</v>
      </c>
      <c r="M285" s="17" t="str">
        <f t="shared" ca="1" si="64"/>
        <v>C2</v>
      </c>
      <c r="N285" s="17" t="str">
        <f t="shared" ca="1" si="65"/>
        <v>C2</v>
      </c>
    </row>
    <row r="286" spans="1:14" ht="30" customHeight="1" x14ac:dyDescent="0.2">
      <c r="A286" s="210"/>
      <c r="B286" s="341" t="s">
        <v>133</v>
      </c>
      <c r="C286" s="349" t="s">
        <v>1719</v>
      </c>
      <c r="D286" s="350" t="s">
        <v>1583</v>
      </c>
      <c r="E286" s="344"/>
      <c r="F286" s="273" t="s">
        <v>172</v>
      </c>
      <c r="G286" s="274"/>
      <c r="H286" s="274"/>
      <c r="I286" s="24" t="str">
        <f t="shared" ca="1" si="62"/>
        <v>LOCKED</v>
      </c>
      <c r="J286" s="15" t="str">
        <f t="shared" si="66"/>
        <v>Manhole Inspection (following repair)CW 2145-R5</v>
      </c>
      <c r="K286" s="16" t="e">
        <f>MATCH(J286,'Pay Items'!$K$1:$K$647,0)</f>
        <v>#N/A</v>
      </c>
      <c r="L286" s="17" t="str">
        <f t="shared" ca="1" si="63"/>
        <v>G</v>
      </c>
      <c r="M286" s="17" t="str">
        <f t="shared" ca="1" si="64"/>
        <v>C2</v>
      </c>
      <c r="N286" s="17" t="str">
        <f t="shared" ca="1" si="65"/>
        <v>C2</v>
      </c>
    </row>
    <row r="287" spans="1:14" ht="30" customHeight="1" x14ac:dyDescent="0.2">
      <c r="A287" s="210"/>
      <c r="B287" s="345" t="s">
        <v>337</v>
      </c>
      <c r="C287" s="342" t="s">
        <v>1715</v>
      </c>
      <c r="D287" s="343"/>
      <c r="E287" s="344" t="s">
        <v>180</v>
      </c>
      <c r="F287" s="351">
        <v>1</v>
      </c>
      <c r="G287" s="347"/>
      <c r="H287" s="348">
        <f t="shared" ref="H287" si="69">ROUND(G287*F287,2)</f>
        <v>0</v>
      </c>
      <c r="I287" s="24" t="str">
        <f t="shared" ca="1" si="62"/>
        <v/>
      </c>
      <c r="J287" s="15" t="str">
        <f t="shared" si="66"/>
        <v>Manhole Inspectioneach</v>
      </c>
      <c r="K287" s="16" t="e">
        <f>MATCH(J287,'Pay Items'!$K$1:$K$647,0)</f>
        <v>#N/A</v>
      </c>
      <c r="L287" s="17" t="str">
        <f t="shared" ca="1" si="63"/>
        <v>,0</v>
      </c>
      <c r="M287" s="17" t="str">
        <f t="shared" ca="1" si="64"/>
        <v>C2</v>
      </c>
      <c r="N287" s="17" t="str">
        <f t="shared" ca="1" si="65"/>
        <v>C2</v>
      </c>
    </row>
    <row r="288" spans="1:14" ht="30" customHeight="1" x14ac:dyDescent="0.2">
      <c r="A288" s="209"/>
      <c r="B288" s="337"/>
      <c r="C288" s="338" t="s">
        <v>1721</v>
      </c>
      <c r="D288" s="339"/>
      <c r="E288" s="340" t="s">
        <v>172</v>
      </c>
      <c r="F288" s="273" t="s">
        <v>172</v>
      </c>
      <c r="G288" s="274"/>
      <c r="H288" s="274"/>
      <c r="I288" s="24" t="str">
        <f t="shared" ca="1" si="62"/>
        <v>LOCKED</v>
      </c>
      <c r="J288" s="15" t="str">
        <f t="shared" si="66"/>
        <v>CORYDON AVE - MANHOLE REPAIR (MH60005911)</v>
      </c>
      <c r="K288" s="16" t="e">
        <f>MATCH(J288,'Pay Items'!$K$1:$K$647,0)</f>
        <v>#N/A</v>
      </c>
      <c r="L288" s="17" t="str">
        <f t="shared" ca="1" si="63"/>
        <v>G</v>
      </c>
      <c r="M288" s="17" t="str">
        <f t="shared" ca="1" si="64"/>
        <v>C2</v>
      </c>
      <c r="N288" s="17" t="str">
        <f t="shared" ca="1" si="65"/>
        <v>C2</v>
      </c>
    </row>
    <row r="289" spans="1:14" ht="30" customHeight="1" x14ac:dyDescent="0.2">
      <c r="A289" s="210" t="s">
        <v>66</v>
      </c>
      <c r="B289" s="341" t="s">
        <v>38</v>
      </c>
      <c r="C289" s="342" t="s">
        <v>1039</v>
      </c>
      <c r="D289" s="343" t="s">
        <v>1040</v>
      </c>
      <c r="E289" s="344"/>
      <c r="F289" s="273" t="s">
        <v>172</v>
      </c>
      <c r="G289" s="274"/>
      <c r="H289" s="274"/>
      <c r="I289" s="24" t="str">
        <f t="shared" ca="1" si="62"/>
        <v>LOCKED</v>
      </c>
      <c r="J289" s="15" t="str">
        <f t="shared" si="66"/>
        <v>E023Frames &amp; CoversCW 3210-R8</v>
      </c>
      <c r="K289" s="16">
        <f>MATCH(J289,'Pay Items'!$K$1:$K$647,0)</f>
        <v>509</v>
      </c>
      <c r="L289" s="17" t="str">
        <f t="shared" ca="1" si="63"/>
        <v>G</v>
      </c>
      <c r="M289" s="17" t="str">
        <f t="shared" ca="1" si="64"/>
        <v>C2</v>
      </c>
      <c r="N289" s="17" t="str">
        <f t="shared" ca="1" si="65"/>
        <v>C2</v>
      </c>
    </row>
    <row r="290" spans="1:14" ht="45" customHeight="1" x14ac:dyDescent="0.2">
      <c r="A290" s="210" t="s">
        <v>67</v>
      </c>
      <c r="B290" s="345" t="s">
        <v>337</v>
      </c>
      <c r="C290" s="342" t="s">
        <v>1190</v>
      </c>
      <c r="D290" s="343"/>
      <c r="E290" s="344" t="s">
        <v>180</v>
      </c>
      <c r="F290" s="351">
        <v>1</v>
      </c>
      <c r="G290" s="347"/>
      <c r="H290" s="348">
        <f>ROUND(G290*F290,2)</f>
        <v>0</v>
      </c>
      <c r="I290" s="24" t="str">
        <f t="shared" ca="1" si="62"/>
        <v/>
      </c>
      <c r="J290" s="15" t="str">
        <f t="shared" si="66"/>
        <v>E024AP-006 - Standard Frame for Manhole and Catch Basineach</v>
      </c>
      <c r="K290" s="16">
        <f>MATCH(J290,'Pay Items'!$K$1:$K$647,0)</f>
        <v>510</v>
      </c>
      <c r="L290" s="17" t="str">
        <f t="shared" ca="1" si="63"/>
        <v>,0</v>
      </c>
      <c r="M290" s="17" t="str">
        <f t="shared" ca="1" si="64"/>
        <v>C2</v>
      </c>
      <c r="N290" s="17" t="str">
        <f t="shared" ca="1" si="65"/>
        <v>C2</v>
      </c>
    </row>
    <row r="291" spans="1:14" ht="30" customHeight="1" x14ac:dyDescent="0.2">
      <c r="A291" s="210"/>
      <c r="B291" s="341" t="s">
        <v>39</v>
      </c>
      <c r="C291" s="342" t="s">
        <v>1722</v>
      </c>
      <c r="D291" s="343" t="s">
        <v>1601</v>
      </c>
      <c r="E291" s="344"/>
      <c r="F291" s="273" t="s">
        <v>172</v>
      </c>
      <c r="G291" s="274"/>
      <c r="H291" s="274"/>
      <c r="I291" s="24" t="str">
        <f t="shared" ca="1" si="62"/>
        <v>LOCKED</v>
      </c>
      <c r="J291" s="15" t="str">
        <f t="shared" si="66"/>
        <v>Repair BenchingCW 2130-R13</v>
      </c>
      <c r="K291" s="16" t="e">
        <f>MATCH(J291,'Pay Items'!$K$1:$K$647,0)</f>
        <v>#N/A</v>
      </c>
      <c r="L291" s="17" t="str">
        <f t="shared" ca="1" si="63"/>
        <v>G</v>
      </c>
      <c r="M291" s="17" t="str">
        <f t="shared" ca="1" si="64"/>
        <v>C2</v>
      </c>
      <c r="N291" s="17" t="str">
        <f t="shared" ca="1" si="65"/>
        <v>C2</v>
      </c>
    </row>
    <row r="292" spans="1:14" ht="30" customHeight="1" x14ac:dyDescent="0.2">
      <c r="A292" s="210"/>
      <c r="B292" s="345" t="s">
        <v>337</v>
      </c>
      <c r="C292" s="342" t="s">
        <v>1723</v>
      </c>
      <c r="D292" s="343"/>
      <c r="E292" s="344" t="s">
        <v>180</v>
      </c>
      <c r="F292" s="351">
        <v>1</v>
      </c>
      <c r="G292" s="347"/>
      <c r="H292" s="348">
        <f>ROUND(G292*F292,2)</f>
        <v>0</v>
      </c>
      <c r="I292" s="24" t="str">
        <f t="shared" ca="1" si="62"/>
        <v/>
      </c>
      <c r="J292" s="15" t="str">
        <f t="shared" si="66"/>
        <v>Concrete Benchingeach</v>
      </c>
      <c r="K292" s="16" t="e">
        <f>MATCH(J292,'Pay Items'!$K$1:$K$647,0)</f>
        <v>#N/A</v>
      </c>
      <c r="L292" s="17" t="str">
        <f t="shared" ca="1" si="63"/>
        <v>,0</v>
      </c>
      <c r="M292" s="17" t="str">
        <f t="shared" ca="1" si="64"/>
        <v>C2</v>
      </c>
      <c r="N292" s="17" t="str">
        <f t="shared" ca="1" si="65"/>
        <v>C2</v>
      </c>
    </row>
    <row r="293" spans="1:14" ht="30" customHeight="1" x14ac:dyDescent="0.2">
      <c r="A293" s="210"/>
      <c r="B293" s="341" t="s">
        <v>40</v>
      </c>
      <c r="C293" s="349" t="s">
        <v>1719</v>
      </c>
      <c r="D293" s="350" t="s">
        <v>1583</v>
      </c>
      <c r="E293" s="344"/>
      <c r="F293" s="273" t="s">
        <v>172</v>
      </c>
      <c r="G293" s="274"/>
      <c r="H293" s="274"/>
      <c r="I293" s="24" t="str">
        <f t="shared" ca="1" si="62"/>
        <v>LOCKED</v>
      </c>
      <c r="J293" s="15" t="str">
        <f t="shared" si="66"/>
        <v>Manhole Inspection (following repair)CW 2145-R5</v>
      </c>
      <c r="K293" s="16" t="e">
        <f>MATCH(J293,'Pay Items'!$K$1:$K$647,0)</f>
        <v>#N/A</v>
      </c>
      <c r="L293" s="17" t="str">
        <f t="shared" ca="1" si="63"/>
        <v>G</v>
      </c>
      <c r="M293" s="17" t="str">
        <f t="shared" ca="1" si="64"/>
        <v>C2</v>
      </c>
      <c r="N293" s="17" t="str">
        <f t="shared" ca="1" si="65"/>
        <v>C2</v>
      </c>
    </row>
    <row r="294" spans="1:14" ht="30" customHeight="1" x14ac:dyDescent="0.2">
      <c r="A294" s="210"/>
      <c r="B294" s="345" t="s">
        <v>337</v>
      </c>
      <c r="C294" s="342" t="s">
        <v>1715</v>
      </c>
      <c r="D294" s="343"/>
      <c r="E294" s="344" t="s">
        <v>180</v>
      </c>
      <c r="F294" s="351">
        <v>1</v>
      </c>
      <c r="G294" s="347"/>
      <c r="H294" s="348">
        <f t="shared" ref="H294" si="70">ROUND(G294*F294,2)</f>
        <v>0</v>
      </c>
      <c r="I294" s="24" t="str">
        <f t="shared" ca="1" si="62"/>
        <v/>
      </c>
      <c r="J294" s="15" t="str">
        <f t="shared" si="66"/>
        <v>Manhole Inspectioneach</v>
      </c>
      <c r="K294" s="16" t="e">
        <f>MATCH(J294,'Pay Items'!$K$1:$K$647,0)</f>
        <v>#N/A</v>
      </c>
      <c r="L294" s="17" t="str">
        <f t="shared" ca="1" si="63"/>
        <v>,0</v>
      </c>
      <c r="M294" s="17" t="str">
        <f t="shared" ca="1" si="64"/>
        <v>C2</v>
      </c>
      <c r="N294" s="17" t="str">
        <f t="shared" ca="1" si="65"/>
        <v>C2</v>
      </c>
    </row>
    <row r="295" spans="1:14" ht="30" customHeight="1" x14ac:dyDescent="0.2">
      <c r="A295" s="209"/>
      <c r="B295" s="337"/>
      <c r="C295" s="338" t="s">
        <v>1724</v>
      </c>
      <c r="D295" s="339"/>
      <c r="E295" s="340" t="s">
        <v>172</v>
      </c>
      <c r="F295" s="273" t="s">
        <v>172</v>
      </c>
      <c r="G295" s="274"/>
      <c r="H295" s="274"/>
      <c r="I295" s="24" t="str">
        <f t="shared" ca="1" si="62"/>
        <v>LOCKED</v>
      </c>
      <c r="J295" s="15" t="str">
        <f t="shared" si="66"/>
        <v>DONCASTER ST - MANHOLE REPAIR (MH60006106)</v>
      </c>
      <c r="K295" s="16" t="e">
        <f>MATCH(J295,'Pay Items'!$K$1:$K$647,0)</f>
        <v>#N/A</v>
      </c>
      <c r="L295" s="17" t="str">
        <f t="shared" ca="1" si="63"/>
        <v>G</v>
      </c>
      <c r="M295" s="17" t="str">
        <f t="shared" ca="1" si="64"/>
        <v>C2</v>
      </c>
      <c r="N295" s="17" t="str">
        <f t="shared" ca="1" si="65"/>
        <v>C2</v>
      </c>
    </row>
    <row r="296" spans="1:14" ht="30" customHeight="1" x14ac:dyDescent="0.2">
      <c r="A296" s="210" t="s">
        <v>66</v>
      </c>
      <c r="B296" s="341" t="s">
        <v>41</v>
      </c>
      <c r="C296" s="342" t="s">
        <v>1039</v>
      </c>
      <c r="D296" s="343" t="s">
        <v>1040</v>
      </c>
      <c r="E296" s="344"/>
      <c r="F296" s="273" t="s">
        <v>172</v>
      </c>
      <c r="G296" s="274"/>
      <c r="H296" s="274"/>
      <c r="I296" s="24" t="str">
        <f t="shared" ca="1" si="62"/>
        <v>LOCKED</v>
      </c>
      <c r="J296" s="15" t="str">
        <f t="shared" si="66"/>
        <v>E023Frames &amp; CoversCW 3210-R8</v>
      </c>
      <c r="K296" s="16">
        <f>MATCH(J296,'Pay Items'!$K$1:$K$647,0)</f>
        <v>509</v>
      </c>
      <c r="L296" s="17" t="str">
        <f t="shared" ca="1" si="63"/>
        <v>G</v>
      </c>
      <c r="M296" s="17" t="str">
        <f t="shared" ca="1" si="64"/>
        <v>C2</v>
      </c>
      <c r="N296" s="17" t="str">
        <f t="shared" ca="1" si="65"/>
        <v>C2</v>
      </c>
    </row>
    <row r="297" spans="1:14" ht="45" customHeight="1" x14ac:dyDescent="0.2">
      <c r="A297" s="210" t="s">
        <v>67</v>
      </c>
      <c r="B297" s="345" t="s">
        <v>337</v>
      </c>
      <c r="C297" s="342" t="s">
        <v>1190</v>
      </c>
      <c r="D297" s="343"/>
      <c r="E297" s="344" t="s">
        <v>180</v>
      </c>
      <c r="F297" s="351">
        <v>1</v>
      </c>
      <c r="G297" s="347"/>
      <c r="H297" s="348">
        <f>ROUND(G297*F297,2)</f>
        <v>0</v>
      </c>
      <c r="I297" s="24" t="str">
        <f t="shared" ca="1" si="62"/>
        <v/>
      </c>
      <c r="J297" s="15" t="str">
        <f t="shared" si="66"/>
        <v>E024AP-006 - Standard Frame for Manhole and Catch Basineach</v>
      </c>
      <c r="K297" s="16">
        <f>MATCH(J297,'Pay Items'!$K$1:$K$647,0)</f>
        <v>510</v>
      </c>
      <c r="L297" s="17" t="str">
        <f t="shared" ca="1" si="63"/>
        <v>,0</v>
      </c>
      <c r="M297" s="17" t="str">
        <f t="shared" ca="1" si="64"/>
        <v>C2</v>
      </c>
      <c r="N297" s="17" t="str">
        <f t="shared" ca="1" si="65"/>
        <v>C2</v>
      </c>
    </row>
    <row r="298" spans="1:14" ht="30" customHeight="1" x14ac:dyDescent="0.2">
      <c r="A298" s="210"/>
      <c r="B298" s="341" t="s">
        <v>42</v>
      </c>
      <c r="C298" s="342" t="s">
        <v>1725</v>
      </c>
      <c r="D298" s="343" t="s">
        <v>1601</v>
      </c>
      <c r="E298" s="344"/>
      <c r="F298" s="273" t="s">
        <v>172</v>
      </c>
      <c r="G298" s="274"/>
      <c r="H298" s="274"/>
      <c r="I298" s="24" t="str">
        <f t="shared" ca="1" si="62"/>
        <v>LOCKED</v>
      </c>
      <c r="J298" s="15" t="str">
        <f t="shared" si="66"/>
        <v>Repair Cracks on WallCW 2130-R13</v>
      </c>
      <c r="K298" s="16" t="e">
        <f>MATCH(J298,'Pay Items'!$K$1:$K$647,0)</f>
        <v>#N/A</v>
      </c>
      <c r="L298" s="17" t="str">
        <f t="shared" ca="1" si="63"/>
        <v>G</v>
      </c>
      <c r="M298" s="17" t="str">
        <f t="shared" ca="1" si="64"/>
        <v>C2</v>
      </c>
      <c r="N298" s="17" t="str">
        <f t="shared" ca="1" si="65"/>
        <v>C2</v>
      </c>
    </row>
    <row r="299" spans="1:14" ht="30" customHeight="1" x14ac:dyDescent="0.2">
      <c r="A299" s="210"/>
      <c r="B299" s="345" t="s">
        <v>337</v>
      </c>
      <c r="C299" s="342" t="s">
        <v>1718</v>
      </c>
      <c r="D299" s="343"/>
      <c r="E299" s="344" t="s">
        <v>182</v>
      </c>
      <c r="F299" s="346">
        <v>0.8</v>
      </c>
      <c r="G299" s="347"/>
      <c r="H299" s="348">
        <f>ROUND(G299*F299,2)</f>
        <v>0</v>
      </c>
      <c r="I299" s="24" t="str">
        <f t="shared" ca="1" si="62"/>
        <v/>
      </c>
      <c r="J299" s="15" t="str">
        <f t="shared" si="66"/>
        <v>Grout Cracks and Crevicesvert. m</v>
      </c>
      <c r="K299" s="16" t="e">
        <f>MATCH(J299,'Pay Items'!$K$1:$K$647,0)</f>
        <v>#N/A</v>
      </c>
      <c r="L299" s="17" t="str">
        <f t="shared" ca="1" si="63"/>
        <v>F1</v>
      </c>
      <c r="M299" s="17" t="str">
        <f t="shared" ca="1" si="64"/>
        <v>C2</v>
      </c>
      <c r="N299" s="17" t="str">
        <f t="shared" ca="1" si="65"/>
        <v>C2</v>
      </c>
    </row>
    <row r="300" spans="1:14" ht="30" customHeight="1" x14ac:dyDescent="0.2">
      <c r="A300" s="210"/>
      <c r="B300" s="341" t="s">
        <v>43</v>
      </c>
      <c r="C300" s="349" t="s">
        <v>1719</v>
      </c>
      <c r="D300" s="350" t="s">
        <v>1583</v>
      </c>
      <c r="E300" s="344"/>
      <c r="F300" s="273" t="s">
        <v>172</v>
      </c>
      <c r="G300" s="274"/>
      <c r="H300" s="274"/>
      <c r="I300" s="24" t="str">
        <f t="shared" ca="1" si="62"/>
        <v>LOCKED</v>
      </c>
      <c r="J300" s="15" t="str">
        <f t="shared" si="66"/>
        <v>Manhole Inspection (following repair)CW 2145-R5</v>
      </c>
      <c r="K300" s="16" t="e">
        <f>MATCH(J300,'Pay Items'!$K$1:$K$647,0)</f>
        <v>#N/A</v>
      </c>
      <c r="L300" s="17" t="str">
        <f t="shared" ca="1" si="63"/>
        <v>G</v>
      </c>
      <c r="M300" s="17" t="str">
        <f t="shared" ca="1" si="64"/>
        <v>C2</v>
      </c>
      <c r="N300" s="17" t="str">
        <f t="shared" ca="1" si="65"/>
        <v>C2</v>
      </c>
    </row>
    <row r="301" spans="1:14" ht="30" customHeight="1" x14ac:dyDescent="0.2">
      <c r="A301" s="210"/>
      <c r="B301" s="345" t="s">
        <v>337</v>
      </c>
      <c r="C301" s="342" t="s">
        <v>1715</v>
      </c>
      <c r="D301" s="343"/>
      <c r="E301" s="344" t="s">
        <v>180</v>
      </c>
      <c r="F301" s="351">
        <v>1</v>
      </c>
      <c r="G301" s="347"/>
      <c r="H301" s="348">
        <f t="shared" ref="H301" si="71">ROUND(G301*F301,2)</f>
        <v>0</v>
      </c>
      <c r="I301" s="24" t="str">
        <f t="shared" ca="1" si="62"/>
        <v/>
      </c>
      <c r="J301" s="15" t="str">
        <f t="shared" si="66"/>
        <v>Manhole Inspectioneach</v>
      </c>
      <c r="K301" s="16" t="e">
        <f>MATCH(J301,'Pay Items'!$K$1:$K$647,0)</f>
        <v>#N/A</v>
      </c>
      <c r="L301" s="17" t="str">
        <f t="shared" ca="1" si="63"/>
        <v>,0</v>
      </c>
      <c r="M301" s="17" t="str">
        <f t="shared" ca="1" si="64"/>
        <v>C2</v>
      </c>
      <c r="N301" s="17" t="str">
        <f t="shared" ca="1" si="65"/>
        <v>C2</v>
      </c>
    </row>
    <row r="302" spans="1:14" ht="5.45" customHeight="1" x14ac:dyDescent="0.2">
      <c r="A302" s="182"/>
      <c r="B302" s="352"/>
      <c r="C302" s="353"/>
      <c r="D302" s="318"/>
      <c r="E302" s="319"/>
      <c r="F302" s="320"/>
      <c r="G302" s="354"/>
      <c r="H302" s="321"/>
      <c r="I302" s="24" t="str">
        <f t="shared" ca="1" si="62"/>
        <v>LOCKED</v>
      </c>
      <c r="J302" s="15" t="str">
        <f t="shared" si="66"/>
        <v/>
      </c>
      <c r="K302" s="16" t="e">
        <f>MATCH(J302,'Pay Items'!$K$1:$K$647,0)</f>
        <v>#N/A</v>
      </c>
      <c r="L302" s="17" t="str">
        <f t="shared" ca="1" si="63"/>
        <v>G</v>
      </c>
      <c r="M302" s="17" t="str">
        <f t="shared" ca="1" si="64"/>
        <v>C2</v>
      </c>
      <c r="N302" s="17" t="str">
        <f t="shared" ca="1" si="65"/>
        <v>C2</v>
      </c>
    </row>
    <row r="303" spans="1:14" s="184" customFormat="1" ht="30" customHeight="1" thickBot="1" x14ac:dyDescent="0.25">
      <c r="A303" s="204"/>
      <c r="B303" s="198" t="str">
        <f>B272</f>
        <v>E</v>
      </c>
      <c r="C303" s="416" t="str">
        <f>C272</f>
        <v>WATER AND WASTE WORK</v>
      </c>
      <c r="D303" s="417"/>
      <c r="E303" s="417"/>
      <c r="F303" s="418"/>
      <c r="G303" s="204" t="s">
        <v>1672</v>
      </c>
      <c r="H303" s="204">
        <f>SUM(H272:H302)</f>
        <v>0</v>
      </c>
      <c r="I303" s="24" t="str">
        <f t="shared" ca="1" si="62"/>
        <v>LOCKED</v>
      </c>
      <c r="J303" s="15" t="str">
        <f t="shared" si="66"/>
        <v>WATER AND WASTE WORK</v>
      </c>
      <c r="K303" s="16" t="e">
        <f>MATCH(J303,'Pay Items'!$K$1:$K$647,0)</f>
        <v>#N/A</v>
      </c>
      <c r="L303" s="17" t="str">
        <f t="shared" ca="1" si="63"/>
        <v>G</v>
      </c>
      <c r="M303" s="17" t="str">
        <f t="shared" ca="1" si="64"/>
        <v>C2</v>
      </c>
      <c r="N303" s="17" t="str">
        <f t="shared" ca="1" si="65"/>
        <v>C2</v>
      </c>
    </row>
    <row r="304" spans="1:14" ht="29.25" customHeight="1" thickTop="1" x14ac:dyDescent="0.2">
      <c r="A304" s="182"/>
      <c r="B304" s="425" t="s">
        <v>1726</v>
      </c>
      <c r="C304" s="426"/>
      <c r="D304" s="426"/>
      <c r="E304" s="426"/>
      <c r="F304" s="426"/>
      <c r="G304" s="427"/>
      <c r="H304" s="267"/>
      <c r="I304" s="24" t="str">
        <f t="shared" ca="1" si="62"/>
        <v>LOCKED</v>
      </c>
      <c r="J304" s="15" t="str">
        <f t="shared" si="66"/>
        <v/>
      </c>
      <c r="K304" s="16" t="e">
        <f>MATCH(J304,'Pay Items'!$K$1:$K$647,0)</f>
        <v>#N/A</v>
      </c>
      <c r="L304" s="17" t="str">
        <f t="shared" ca="1" si="63"/>
        <v>G</v>
      </c>
      <c r="M304" s="17" t="str">
        <f t="shared" ca="1" si="64"/>
        <v>G</v>
      </c>
      <c r="N304" s="17" t="str">
        <f t="shared" ca="1" si="65"/>
        <v>G</v>
      </c>
    </row>
    <row r="305" spans="1:14" s="184" customFormat="1" ht="45" customHeight="1" x14ac:dyDescent="0.2">
      <c r="A305" s="183"/>
      <c r="B305" s="268" t="s">
        <v>595</v>
      </c>
      <c r="C305" s="413" t="s">
        <v>1727</v>
      </c>
      <c r="D305" s="414"/>
      <c r="E305" s="414"/>
      <c r="F305" s="415"/>
      <c r="G305" s="336"/>
      <c r="H305" s="269"/>
      <c r="I305" s="24" t="str">
        <f t="shared" ca="1" si="62"/>
        <v>LOCKED</v>
      </c>
      <c r="J305" s="15" t="str">
        <f t="shared" si="66"/>
        <v>CORYDON AVENUE AND HANDSART BOULEVARD WATERMAIN RENEWALS</v>
      </c>
      <c r="K305" s="16" t="e">
        <f>MATCH(J305,'Pay Items'!$K$1:$K$647,0)</f>
        <v>#N/A</v>
      </c>
      <c r="L305" s="17" t="str">
        <f t="shared" ca="1" si="63"/>
        <v>G</v>
      </c>
      <c r="M305" s="17" t="str">
        <f t="shared" ca="1" si="64"/>
        <v>C2</v>
      </c>
      <c r="N305" s="17" t="str">
        <f t="shared" ca="1" si="65"/>
        <v>C2</v>
      </c>
    </row>
    <row r="306" spans="1:14" ht="30" customHeight="1" x14ac:dyDescent="0.2">
      <c r="A306" s="182"/>
      <c r="B306" s="355"/>
      <c r="C306" s="356" t="s">
        <v>1728</v>
      </c>
      <c r="D306" s="357"/>
      <c r="E306" s="358"/>
      <c r="F306" s="273" t="s">
        <v>172</v>
      </c>
      <c r="G306" s="274" t="s">
        <v>172</v>
      </c>
      <c r="H306" s="274"/>
      <c r="I306" s="24" t="str">
        <f t="shared" ca="1" si="62"/>
        <v>LOCKED</v>
      </c>
      <c r="J306" s="15" t="str">
        <f t="shared" si="66"/>
        <v>CORYDON AVENUE</v>
      </c>
      <c r="K306" s="16" t="e">
        <f>MATCH(J306,'Pay Items'!$K$1:$K$647,0)</f>
        <v>#N/A</v>
      </c>
      <c r="L306" s="17" t="str">
        <f t="shared" ca="1" si="63"/>
        <v>G</v>
      </c>
      <c r="M306" s="17" t="str">
        <f t="shared" ca="1" si="64"/>
        <v>C2</v>
      </c>
      <c r="N306" s="17" t="str">
        <f t="shared" ca="1" si="65"/>
        <v>C2</v>
      </c>
    </row>
    <row r="307" spans="1:14" s="189" customFormat="1" ht="32.25" customHeight="1" x14ac:dyDescent="0.2">
      <c r="A307" s="191" t="s">
        <v>271</v>
      </c>
      <c r="B307" s="283" t="s">
        <v>134</v>
      </c>
      <c r="C307" s="295" t="s">
        <v>448</v>
      </c>
      <c r="D307" s="284" t="s">
        <v>1729</v>
      </c>
      <c r="E307" s="285"/>
      <c r="F307" s="273" t="s">
        <v>172</v>
      </c>
      <c r="G307" s="274" t="s">
        <v>172</v>
      </c>
      <c r="H307" s="274"/>
      <c r="I307" s="24" t="str">
        <f t="shared" ca="1" si="62"/>
        <v>LOCKED</v>
      </c>
      <c r="J307" s="15" t="str">
        <f t="shared" si="66"/>
        <v>B017Partial Slab PatchesCW 3230-R8, E23</v>
      </c>
      <c r="K307" s="16" t="e">
        <f>MATCH(J307,'Pay Items'!$K$1:$K$647,0)</f>
        <v>#N/A</v>
      </c>
      <c r="L307" s="17" t="str">
        <f t="shared" ca="1" si="63"/>
        <v>G</v>
      </c>
      <c r="M307" s="17" t="str">
        <f t="shared" ca="1" si="64"/>
        <v>C2</v>
      </c>
      <c r="N307" s="17" t="str">
        <f t="shared" ca="1" si="65"/>
        <v>C2</v>
      </c>
    </row>
    <row r="308" spans="1:14" s="189" customFormat="1" ht="39.950000000000003" customHeight="1" x14ac:dyDescent="0.2">
      <c r="A308" s="191" t="s">
        <v>280</v>
      </c>
      <c r="B308" s="286" t="s">
        <v>337</v>
      </c>
      <c r="C308" s="295" t="s">
        <v>1614</v>
      </c>
      <c r="D308" s="284" t="s">
        <v>172</v>
      </c>
      <c r="E308" s="285" t="s">
        <v>177</v>
      </c>
      <c r="F308" s="296">
        <v>20</v>
      </c>
      <c r="G308" s="297"/>
      <c r="H308" s="287">
        <f t="shared" ref="H308:H310" si="72">ROUND(G308*F308,2)</f>
        <v>0</v>
      </c>
      <c r="I308" s="24" t="str">
        <f t="shared" ca="1" si="62"/>
        <v/>
      </c>
      <c r="J308" s="15" t="str">
        <f t="shared" si="66"/>
        <v>B026200 mm Type 1 Concrete Pavement (Type A)m²</v>
      </c>
      <c r="K308" s="16" t="e">
        <f>MATCH(J308,'Pay Items'!$K$1:$K$647,0)</f>
        <v>#N/A</v>
      </c>
      <c r="L308" s="17" t="str">
        <f t="shared" ca="1" si="63"/>
        <v>F0</v>
      </c>
      <c r="M308" s="17" t="str">
        <f t="shared" ca="1" si="64"/>
        <v>C2</v>
      </c>
      <c r="N308" s="17" t="str">
        <f t="shared" ca="1" si="65"/>
        <v>C2</v>
      </c>
    </row>
    <row r="309" spans="1:14" s="189" customFormat="1" ht="39.950000000000003" customHeight="1" x14ac:dyDescent="0.2">
      <c r="A309" s="191" t="s">
        <v>281</v>
      </c>
      <c r="B309" s="286" t="s">
        <v>338</v>
      </c>
      <c r="C309" s="295" t="s">
        <v>1615</v>
      </c>
      <c r="D309" s="284" t="s">
        <v>172</v>
      </c>
      <c r="E309" s="285" t="s">
        <v>177</v>
      </c>
      <c r="F309" s="296">
        <v>20</v>
      </c>
      <c r="G309" s="297"/>
      <c r="H309" s="287">
        <f t="shared" si="72"/>
        <v>0</v>
      </c>
      <c r="I309" s="24" t="str">
        <f t="shared" ca="1" si="62"/>
        <v/>
      </c>
      <c r="J309" s="15" t="str">
        <f t="shared" si="66"/>
        <v>B027200 mm Type 1 Concrete Pavement (Type B)m²</v>
      </c>
      <c r="K309" s="16" t="e">
        <f>MATCH(J309,'Pay Items'!$K$1:$K$647,0)</f>
        <v>#N/A</v>
      </c>
      <c r="L309" s="17" t="str">
        <f t="shared" ca="1" si="63"/>
        <v>F0</v>
      </c>
      <c r="M309" s="17" t="str">
        <f t="shared" ca="1" si="64"/>
        <v>C2</v>
      </c>
      <c r="N309" s="17" t="str">
        <f t="shared" ca="1" si="65"/>
        <v>C2</v>
      </c>
    </row>
    <row r="310" spans="1:14" s="189" customFormat="1" ht="39.950000000000003" customHeight="1" x14ac:dyDescent="0.2">
      <c r="A310" s="191" t="s">
        <v>283</v>
      </c>
      <c r="B310" s="286" t="s">
        <v>339</v>
      </c>
      <c r="C310" s="295" t="s">
        <v>1616</v>
      </c>
      <c r="D310" s="284" t="s">
        <v>172</v>
      </c>
      <c r="E310" s="285" t="s">
        <v>177</v>
      </c>
      <c r="F310" s="296">
        <v>30</v>
      </c>
      <c r="G310" s="297"/>
      <c r="H310" s="287">
        <f t="shared" si="72"/>
        <v>0</v>
      </c>
      <c r="I310" s="24" t="str">
        <f t="shared" ca="1" si="62"/>
        <v/>
      </c>
      <c r="J310" s="15" t="str">
        <f t="shared" si="66"/>
        <v>B029200 mm Type 1 Concrete Pavement (Type D)m²</v>
      </c>
      <c r="K310" s="16" t="e">
        <f>MATCH(J310,'Pay Items'!$K$1:$K$647,0)</f>
        <v>#N/A</v>
      </c>
      <c r="L310" s="17" t="str">
        <f t="shared" ca="1" si="63"/>
        <v>F0</v>
      </c>
      <c r="M310" s="17" t="str">
        <f t="shared" ca="1" si="64"/>
        <v>C2</v>
      </c>
      <c r="N310" s="17" t="str">
        <f t="shared" ca="1" si="65"/>
        <v>C2</v>
      </c>
    </row>
    <row r="311" spans="1:14" s="189" customFormat="1" ht="30" customHeight="1" x14ac:dyDescent="0.2">
      <c r="A311" s="191" t="s">
        <v>786</v>
      </c>
      <c r="B311" s="283" t="s">
        <v>135</v>
      </c>
      <c r="C311" s="295" t="s">
        <v>322</v>
      </c>
      <c r="D311" s="284" t="s">
        <v>1730</v>
      </c>
      <c r="E311" s="285"/>
      <c r="F311" s="273" t="s">
        <v>172</v>
      </c>
      <c r="G311" s="274"/>
      <c r="H311" s="274"/>
      <c r="I311" s="24" t="str">
        <f t="shared" ca="1" si="62"/>
        <v>LOCKED</v>
      </c>
      <c r="J311" s="15" t="str">
        <f t="shared" si="66"/>
        <v>B114rlMiscellaneous Concrete Slab RenewalCW 3235-R9, E23</v>
      </c>
      <c r="K311" s="16" t="e">
        <f>MATCH(J311,'Pay Items'!$K$1:$K$647,0)</f>
        <v>#N/A</v>
      </c>
      <c r="L311" s="17" t="str">
        <f t="shared" ca="1" si="63"/>
        <v>G</v>
      </c>
      <c r="M311" s="17" t="str">
        <f t="shared" ca="1" si="64"/>
        <v>C2</v>
      </c>
      <c r="N311" s="17" t="str">
        <f t="shared" ca="1" si="65"/>
        <v>C2</v>
      </c>
    </row>
    <row r="312" spans="1:14" s="189" customFormat="1" ht="30" customHeight="1" x14ac:dyDescent="0.2">
      <c r="A312" s="191" t="s">
        <v>790</v>
      </c>
      <c r="B312" s="286" t="s">
        <v>337</v>
      </c>
      <c r="C312" s="295" t="s">
        <v>1731</v>
      </c>
      <c r="D312" s="284" t="s">
        <v>383</v>
      </c>
      <c r="E312" s="285"/>
      <c r="F312" s="273" t="s">
        <v>172</v>
      </c>
      <c r="G312" s="274"/>
      <c r="H312" s="274"/>
      <c r="I312" s="24" t="str">
        <f t="shared" ca="1" si="62"/>
        <v>LOCKED</v>
      </c>
      <c r="J312" s="15" t="str">
        <f t="shared" si="66"/>
        <v>B118rl100 mm Type 5 Concrete SidewalkSD-228A</v>
      </c>
      <c r="K312" s="16" t="e">
        <f>MATCH(J312,'Pay Items'!$K$1:$K$647,0)</f>
        <v>#N/A</v>
      </c>
      <c r="L312" s="17" t="str">
        <f t="shared" ca="1" si="63"/>
        <v>G</v>
      </c>
      <c r="M312" s="17" t="str">
        <f t="shared" ca="1" si="64"/>
        <v>C2</v>
      </c>
      <c r="N312" s="17" t="str">
        <f t="shared" ca="1" si="65"/>
        <v>C2</v>
      </c>
    </row>
    <row r="313" spans="1:14" s="189" customFormat="1" ht="30" customHeight="1" x14ac:dyDescent="0.2">
      <c r="A313" s="191" t="s">
        <v>791</v>
      </c>
      <c r="B313" s="301" t="s">
        <v>683</v>
      </c>
      <c r="C313" s="295" t="s">
        <v>684</v>
      </c>
      <c r="D313" s="284"/>
      <c r="E313" s="285" t="s">
        <v>177</v>
      </c>
      <c r="F313" s="296">
        <v>20</v>
      </c>
      <c r="G313" s="297"/>
      <c r="H313" s="287">
        <f>ROUND(G313*F313,2)</f>
        <v>0</v>
      </c>
      <c r="I313" s="24" t="str">
        <f t="shared" ca="1" si="62"/>
        <v/>
      </c>
      <c r="J313" s="15" t="str">
        <f t="shared" si="66"/>
        <v>B119rlLess than 5 sq.m.m²</v>
      </c>
      <c r="K313" s="16">
        <f>MATCH(J313,'Pay Items'!$K$1:$K$647,0)</f>
        <v>185</v>
      </c>
      <c r="L313" s="17" t="str">
        <f t="shared" ca="1" si="63"/>
        <v>F0</v>
      </c>
      <c r="M313" s="17" t="str">
        <f t="shared" ca="1" si="64"/>
        <v>C2</v>
      </c>
      <c r="N313" s="17" t="str">
        <f t="shared" ca="1" si="65"/>
        <v>C2</v>
      </c>
    </row>
    <row r="314" spans="1:14" s="189" customFormat="1" ht="30" customHeight="1" x14ac:dyDescent="0.2">
      <c r="A314" s="191" t="s">
        <v>792</v>
      </c>
      <c r="B314" s="301" t="s">
        <v>685</v>
      </c>
      <c r="C314" s="295" t="s">
        <v>686</v>
      </c>
      <c r="D314" s="284"/>
      <c r="E314" s="285" t="s">
        <v>177</v>
      </c>
      <c r="F314" s="296">
        <v>20</v>
      </c>
      <c r="G314" s="297"/>
      <c r="H314" s="287">
        <f>ROUND(G314*F314,2)</f>
        <v>0</v>
      </c>
      <c r="I314" s="24" t="str">
        <f t="shared" ca="1" si="62"/>
        <v/>
      </c>
      <c r="J314" s="15" t="str">
        <f t="shared" si="66"/>
        <v>B120rl5 sq.m. to 20 sq.m.m²</v>
      </c>
      <c r="K314" s="16">
        <f>MATCH(J314,'Pay Items'!$K$1:$K$647,0)</f>
        <v>186</v>
      </c>
      <c r="L314" s="17" t="str">
        <f t="shared" ca="1" si="63"/>
        <v>F0</v>
      </c>
      <c r="M314" s="17" t="str">
        <f t="shared" ca="1" si="64"/>
        <v>C2</v>
      </c>
      <c r="N314" s="17" t="str">
        <f t="shared" ca="1" si="65"/>
        <v>C2</v>
      </c>
    </row>
    <row r="315" spans="1:14" s="189" customFormat="1" ht="30" customHeight="1" x14ac:dyDescent="0.2">
      <c r="A315" s="191" t="s">
        <v>793</v>
      </c>
      <c r="B315" s="301" t="s">
        <v>687</v>
      </c>
      <c r="C315" s="295" t="s">
        <v>688</v>
      </c>
      <c r="D315" s="284" t="s">
        <v>172</v>
      </c>
      <c r="E315" s="285" t="s">
        <v>177</v>
      </c>
      <c r="F315" s="296">
        <v>50</v>
      </c>
      <c r="G315" s="297"/>
      <c r="H315" s="287">
        <f>ROUND(G315*F315,2)</f>
        <v>0</v>
      </c>
      <c r="I315" s="24" t="str">
        <f t="shared" ca="1" si="62"/>
        <v/>
      </c>
      <c r="J315" s="15" t="str">
        <f t="shared" si="66"/>
        <v>B121rlGreater than 20 sq.m.m²</v>
      </c>
      <c r="K315" s="16">
        <f>MATCH(J315,'Pay Items'!$K$1:$K$647,0)</f>
        <v>187</v>
      </c>
      <c r="L315" s="17" t="str">
        <f t="shared" ca="1" si="63"/>
        <v>F0</v>
      </c>
      <c r="M315" s="17" t="str">
        <f t="shared" ca="1" si="64"/>
        <v>C2</v>
      </c>
      <c r="N315" s="17" t="str">
        <f t="shared" ca="1" si="65"/>
        <v>C2</v>
      </c>
    </row>
    <row r="316" spans="1:14" s="189" customFormat="1" ht="30" customHeight="1" x14ac:dyDescent="0.2">
      <c r="A316" s="191" t="s">
        <v>825</v>
      </c>
      <c r="B316" s="283" t="s">
        <v>1732</v>
      </c>
      <c r="C316" s="295" t="s">
        <v>156</v>
      </c>
      <c r="D316" s="284" t="s">
        <v>1733</v>
      </c>
      <c r="E316" s="285"/>
      <c r="F316" s="273" t="s">
        <v>172</v>
      </c>
      <c r="G316" s="274"/>
      <c r="H316" s="274"/>
      <c r="I316" s="24" t="str">
        <f t="shared" ca="1" si="62"/>
        <v>LOCKED</v>
      </c>
      <c r="J316" s="15" t="str">
        <f t="shared" si="66"/>
        <v>B154rlConcrete Curb RenewalCW 3240-R10, E23</v>
      </c>
      <c r="K316" s="16" t="e">
        <f>MATCH(J316,'Pay Items'!$K$1:$K$647,0)</f>
        <v>#N/A</v>
      </c>
      <c r="L316" s="17" t="str">
        <f t="shared" ca="1" si="63"/>
        <v>G</v>
      </c>
      <c r="M316" s="17" t="str">
        <f t="shared" ca="1" si="64"/>
        <v>C2</v>
      </c>
      <c r="N316" s="17" t="str">
        <f t="shared" ca="1" si="65"/>
        <v>C2</v>
      </c>
    </row>
    <row r="317" spans="1:14" s="189" customFormat="1" ht="39.950000000000003" customHeight="1" x14ac:dyDescent="0.2">
      <c r="A317" s="191" t="s">
        <v>1142</v>
      </c>
      <c r="B317" s="286" t="s">
        <v>337</v>
      </c>
      <c r="C317" s="295" t="s">
        <v>1624</v>
      </c>
      <c r="D317" s="284" t="s">
        <v>694</v>
      </c>
      <c r="E317" s="285"/>
      <c r="F317" s="273" t="s">
        <v>172</v>
      </c>
      <c r="G317" s="274"/>
      <c r="H317" s="274"/>
      <c r="I317" s="24" t="str">
        <f t="shared" ca="1" si="62"/>
        <v>LOCKED</v>
      </c>
      <c r="J317" s="15" t="str">
        <f t="shared" si="66"/>
        <v>B155rlAType 1 Concrete Barrier (150 mm reveal ht, Dowelled)SD-205,SD-206A</v>
      </c>
      <c r="K317" s="16" t="e">
        <f>MATCH(J317,'Pay Items'!$K$1:$K$647,0)</f>
        <v>#N/A</v>
      </c>
      <c r="L317" s="17" t="str">
        <f t="shared" ca="1" si="63"/>
        <v>G</v>
      </c>
      <c r="M317" s="17" t="str">
        <f t="shared" ca="1" si="64"/>
        <v>C2</v>
      </c>
      <c r="N317" s="17" t="str">
        <f t="shared" ca="1" si="65"/>
        <v>C2</v>
      </c>
    </row>
    <row r="318" spans="1:14" s="189" customFormat="1" ht="30" customHeight="1" x14ac:dyDescent="0.2">
      <c r="A318" s="191" t="s">
        <v>1734</v>
      </c>
      <c r="B318" s="359" t="s">
        <v>683</v>
      </c>
      <c r="C318" s="360" t="s">
        <v>695</v>
      </c>
      <c r="D318" s="361"/>
      <c r="E318" s="362" t="s">
        <v>181</v>
      </c>
      <c r="F318" s="294">
        <v>5</v>
      </c>
      <c r="G318" s="297"/>
      <c r="H318" s="363">
        <f>ROUND(G318*F318,2)</f>
        <v>0</v>
      </c>
      <c r="I318" s="24" t="str">
        <f t="shared" ca="1" si="62"/>
        <v/>
      </c>
      <c r="J318" s="15" t="str">
        <f t="shared" si="66"/>
        <v>B155rlA1Less than 3 mm</v>
      </c>
      <c r="K318" s="16" t="e">
        <f>MATCH(J318,'Pay Items'!$K$1:$K$647,0)</f>
        <v>#N/A</v>
      </c>
      <c r="L318" s="17" t="str">
        <f t="shared" ca="1" si="63"/>
        <v>F0</v>
      </c>
      <c r="M318" s="17" t="str">
        <f t="shared" ca="1" si="64"/>
        <v>C2</v>
      </c>
      <c r="N318" s="17" t="str">
        <f t="shared" ca="1" si="65"/>
        <v>C2</v>
      </c>
    </row>
    <row r="319" spans="1:14" s="189" customFormat="1" ht="30" customHeight="1" x14ac:dyDescent="0.2">
      <c r="A319" s="191" t="s">
        <v>1735</v>
      </c>
      <c r="B319" s="359" t="s">
        <v>685</v>
      </c>
      <c r="C319" s="360" t="s">
        <v>696</v>
      </c>
      <c r="D319" s="361"/>
      <c r="E319" s="362" t="s">
        <v>181</v>
      </c>
      <c r="F319" s="294">
        <v>5</v>
      </c>
      <c r="G319" s="297"/>
      <c r="H319" s="363">
        <f>ROUND(G319*F319,2)</f>
        <v>0</v>
      </c>
      <c r="I319" s="24" t="str">
        <f t="shared" ca="1" si="62"/>
        <v/>
      </c>
      <c r="J319" s="15" t="str">
        <f t="shared" si="66"/>
        <v>B155rlA23 m to 30 mm</v>
      </c>
      <c r="K319" s="16" t="e">
        <f>MATCH(J319,'Pay Items'!$K$1:$K$647,0)</f>
        <v>#N/A</v>
      </c>
      <c r="L319" s="17" t="str">
        <f t="shared" ca="1" si="63"/>
        <v>F0</v>
      </c>
      <c r="M319" s="17" t="str">
        <f t="shared" ca="1" si="64"/>
        <v>C2</v>
      </c>
      <c r="N319" s="17" t="str">
        <f t="shared" ca="1" si="65"/>
        <v>C2</v>
      </c>
    </row>
    <row r="320" spans="1:14" ht="30" customHeight="1" x14ac:dyDescent="0.2">
      <c r="A320" s="190" t="s">
        <v>461</v>
      </c>
      <c r="B320" s="275" t="s">
        <v>137</v>
      </c>
      <c r="C320" s="276" t="s">
        <v>349</v>
      </c>
      <c r="D320" s="277" t="s">
        <v>1736</v>
      </c>
      <c r="E320" s="278"/>
      <c r="F320" s="273" t="s">
        <v>172</v>
      </c>
      <c r="G320" s="274"/>
      <c r="H320" s="274"/>
      <c r="I320" s="24" t="str">
        <f t="shared" ca="1" si="62"/>
        <v>LOCKED</v>
      </c>
      <c r="J320" s="15" t="str">
        <f t="shared" si="66"/>
        <v>B190Construction of Asphaltic Concrete OverlayCW 3410-R12, E18, E23</v>
      </c>
      <c r="K320" s="16" t="e">
        <f>MATCH(J320,'Pay Items'!$K$1:$K$647,0)</f>
        <v>#N/A</v>
      </c>
      <c r="L320" s="17" t="str">
        <f t="shared" ca="1" si="63"/>
        <v>G</v>
      </c>
      <c r="M320" s="17" t="str">
        <f t="shared" ca="1" si="64"/>
        <v>C2</v>
      </c>
      <c r="N320" s="17" t="str">
        <f t="shared" ca="1" si="65"/>
        <v>C2</v>
      </c>
    </row>
    <row r="321" spans="1:14" ht="30" customHeight="1" x14ac:dyDescent="0.2">
      <c r="A321" s="190" t="s">
        <v>465</v>
      </c>
      <c r="B321" s="282" t="s">
        <v>337</v>
      </c>
      <c r="C321" s="276" t="s">
        <v>351</v>
      </c>
      <c r="D321" s="277"/>
      <c r="E321" s="278"/>
      <c r="F321" s="273" t="s">
        <v>172</v>
      </c>
      <c r="G321" s="274"/>
      <c r="H321" s="274"/>
      <c r="I321" s="24" t="str">
        <f t="shared" ca="1" si="62"/>
        <v>LOCKED</v>
      </c>
      <c r="J321" s="15" t="str">
        <f t="shared" si="66"/>
        <v>B194Tie-ins and Approaches</v>
      </c>
      <c r="K321" s="16">
        <f>MATCH(J321,'Pay Items'!$K$1:$K$647,0)</f>
        <v>311</v>
      </c>
      <c r="L321" s="17" t="str">
        <f t="shared" ca="1" si="63"/>
        <v>G</v>
      </c>
      <c r="M321" s="17" t="str">
        <f t="shared" ca="1" si="64"/>
        <v>C2</v>
      </c>
      <c r="N321" s="17" t="str">
        <f t="shared" ca="1" si="65"/>
        <v>C2</v>
      </c>
    </row>
    <row r="322" spans="1:14" ht="30" customHeight="1" x14ac:dyDescent="0.2">
      <c r="A322" s="190" t="s">
        <v>1568</v>
      </c>
      <c r="B322" s="302" t="s">
        <v>683</v>
      </c>
      <c r="C322" s="276" t="s">
        <v>1565</v>
      </c>
      <c r="D322" s="277"/>
      <c r="E322" s="278" t="s">
        <v>179</v>
      </c>
      <c r="F322" s="279">
        <v>15</v>
      </c>
      <c r="G322" s="280"/>
      <c r="H322" s="281">
        <f t="shared" ref="H322" si="73">ROUND(G322*F322,2)</f>
        <v>0</v>
      </c>
      <c r="I322" s="24" t="str">
        <f t="shared" ca="1" si="62"/>
        <v/>
      </c>
      <c r="J322" s="15" t="str">
        <f t="shared" si="66"/>
        <v>B195AType MS1tonne</v>
      </c>
      <c r="K322" s="16">
        <f>MATCH(J322,'Pay Items'!$K$1:$K$647,0)</f>
        <v>313</v>
      </c>
      <c r="L322" s="17" t="str">
        <f t="shared" ca="1" si="63"/>
        <v>F0</v>
      </c>
      <c r="M322" s="17" t="str">
        <f t="shared" ca="1" si="64"/>
        <v>C2</v>
      </c>
      <c r="N322" s="17" t="str">
        <f t="shared" ca="1" si="65"/>
        <v>C2</v>
      </c>
    </row>
    <row r="323" spans="1:14" ht="65.25" customHeight="1" x14ac:dyDescent="0.2">
      <c r="A323" s="182"/>
      <c r="B323" s="364" t="s">
        <v>138</v>
      </c>
      <c r="C323" s="365" t="s">
        <v>1737</v>
      </c>
      <c r="D323" s="366" t="s">
        <v>1738</v>
      </c>
      <c r="E323" s="358"/>
      <c r="F323" s="273" t="s">
        <v>172</v>
      </c>
      <c r="G323" s="274"/>
      <c r="H323" s="274"/>
      <c r="I323" s="24" t="str">
        <f t="shared" ca="1" si="62"/>
        <v>LOCKED</v>
      </c>
      <c r="J323" s="15" t="str">
        <f t="shared" si="66"/>
        <v>Watermain RenewalCW 2110-R11, E20, E21, E22, E23, E24, E25, E26</v>
      </c>
      <c r="K323" s="16" t="e">
        <f>MATCH(J323,'Pay Items'!$K$1:$K$647,0)</f>
        <v>#N/A</v>
      </c>
      <c r="L323" s="17" t="str">
        <f t="shared" ca="1" si="63"/>
        <v>G</v>
      </c>
      <c r="M323" s="17" t="str">
        <f t="shared" ca="1" si="64"/>
        <v>C2</v>
      </c>
      <c r="N323" s="17" t="str">
        <f t="shared" ca="1" si="65"/>
        <v>C2</v>
      </c>
    </row>
    <row r="324" spans="1:14" ht="30" customHeight="1" x14ac:dyDescent="0.2">
      <c r="A324" s="182"/>
      <c r="B324" s="367" t="s">
        <v>337</v>
      </c>
      <c r="C324" s="368" t="s">
        <v>1739</v>
      </c>
      <c r="D324" s="357"/>
      <c r="E324" s="358"/>
      <c r="F324" s="273" t="s">
        <v>172</v>
      </c>
      <c r="G324" s="274"/>
      <c r="H324" s="274"/>
      <c r="I324" s="24" t="str">
        <f t="shared" ca="1" si="62"/>
        <v>LOCKED</v>
      </c>
      <c r="J324" s="15" t="str">
        <f t="shared" si="66"/>
        <v>150mm</v>
      </c>
      <c r="K324" s="16" t="e">
        <f>MATCH(J324,'Pay Items'!$K$1:$K$647,0)</f>
        <v>#N/A</v>
      </c>
      <c r="L324" s="17" t="str">
        <f t="shared" ca="1" si="63"/>
        <v>G</v>
      </c>
      <c r="M324" s="17" t="str">
        <f t="shared" ca="1" si="64"/>
        <v>C2</v>
      </c>
      <c r="N324" s="17" t="str">
        <f t="shared" ca="1" si="65"/>
        <v>C2</v>
      </c>
    </row>
    <row r="325" spans="1:14" ht="45" customHeight="1" x14ac:dyDescent="0.2">
      <c r="A325" s="182"/>
      <c r="B325" s="369" t="s">
        <v>683</v>
      </c>
      <c r="C325" s="365" t="s">
        <v>1740</v>
      </c>
      <c r="D325" s="357"/>
      <c r="E325" s="370" t="s">
        <v>181</v>
      </c>
      <c r="F325" s="371">
        <v>26</v>
      </c>
      <c r="G325" s="372"/>
      <c r="H325" s="373">
        <f t="shared" ref="H325:H389" si="74">ROUND(G325*F325,2)</f>
        <v>0</v>
      </c>
      <c r="I325" s="24" t="str">
        <f t="shared" ref="I325:I388" ca="1" si="75">IF(CELL("protect",$G325)=1, "LOCKED", "")</f>
        <v/>
      </c>
      <c r="J325" s="15" t="str">
        <f t="shared" si="66"/>
        <v>Trenchless Installation, Class B Sand Bedding, Class 1 Backfillm</v>
      </c>
      <c r="K325" s="16" t="e">
        <f>MATCH(J325,'Pay Items'!$K$1:$K$647,0)</f>
        <v>#N/A</v>
      </c>
      <c r="L325" s="17" t="str">
        <f t="shared" ref="L325:L388" ca="1" si="76">CELL("format",$F325)</f>
        <v>F0</v>
      </c>
      <c r="M325" s="17" t="str">
        <f t="shared" ref="M325:M388" ca="1" si="77">CELL("format",$G325)</f>
        <v>C2</v>
      </c>
      <c r="N325" s="17" t="str">
        <f t="shared" ref="N325:N388" ca="1" si="78">CELL("format",$H325)</f>
        <v>C2</v>
      </c>
    </row>
    <row r="326" spans="1:14" ht="45" customHeight="1" x14ac:dyDescent="0.2">
      <c r="A326" s="182"/>
      <c r="B326" s="369" t="s">
        <v>685</v>
      </c>
      <c r="C326" s="365" t="s">
        <v>1741</v>
      </c>
      <c r="D326" s="357"/>
      <c r="E326" s="370" t="s">
        <v>181</v>
      </c>
      <c r="F326" s="371">
        <v>12</v>
      </c>
      <c r="G326" s="372"/>
      <c r="H326" s="373">
        <f t="shared" si="74"/>
        <v>0</v>
      </c>
      <c r="I326" s="24" t="str">
        <f t="shared" ca="1" si="75"/>
        <v/>
      </c>
      <c r="J326" s="15" t="str">
        <f t="shared" ref="J326:J389" si="79">CLEAN(CONCATENATE(TRIM($A326),TRIM($C326),IF(LEFT($D326)&lt;&gt;"E",TRIM($D326),),TRIM($E326)))</f>
        <v>Trenchless Installation, Class B Sand Bedding, Class 3 Backfillm</v>
      </c>
      <c r="K326" s="16" t="e">
        <f>MATCH(J326,'Pay Items'!$K$1:$K$647,0)</f>
        <v>#N/A</v>
      </c>
      <c r="L326" s="17" t="str">
        <f t="shared" ca="1" si="76"/>
        <v>F0</v>
      </c>
      <c r="M326" s="17" t="str">
        <f t="shared" ca="1" si="77"/>
        <v>C2</v>
      </c>
      <c r="N326" s="17" t="str">
        <f t="shared" ca="1" si="78"/>
        <v>C2</v>
      </c>
    </row>
    <row r="327" spans="1:14" ht="45" customHeight="1" x14ac:dyDescent="0.2">
      <c r="A327" s="182"/>
      <c r="B327" s="369" t="s">
        <v>687</v>
      </c>
      <c r="C327" s="365" t="s">
        <v>1742</v>
      </c>
      <c r="D327" s="357"/>
      <c r="E327" s="370" t="s">
        <v>181</v>
      </c>
      <c r="F327" s="371">
        <v>3</v>
      </c>
      <c r="G327" s="372"/>
      <c r="H327" s="373">
        <f t="shared" si="74"/>
        <v>0</v>
      </c>
      <c r="I327" s="24" t="str">
        <f t="shared" ca="1" si="75"/>
        <v/>
      </c>
      <c r="J327" s="15" t="str">
        <f t="shared" si="79"/>
        <v>Trenchless Installation, Class B Sand Bedding, Class 5 Backfillm</v>
      </c>
      <c r="K327" s="16" t="e">
        <f>MATCH(J327,'Pay Items'!$K$1:$K$647,0)</f>
        <v>#N/A</v>
      </c>
      <c r="L327" s="17" t="str">
        <f t="shared" ca="1" si="76"/>
        <v>F0</v>
      </c>
      <c r="M327" s="17" t="str">
        <f t="shared" ca="1" si="77"/>
        <v>C2</v>
      </c>
      <c r="N327" s="17" t="str">
        <f t="shared" ca="1" si="78"/>
        <v>C2</v>
      </c>
    </row>
    <row r="328" spans="1:14" ht="30" customHeight="1" x14ac:dyDescent="0.2">
      <c r="A328" s="182"/>
      <c r="B328" s="367" t="s">
        <v>338</v>
      </c>
      <c r="C328" s="368" t="s">
        <v>1743</v>
      </c>
      <c r="D328" s="357"/>
      <c r="E328" s="358"/>
      <c r="F328" s="273" t="s">
        <v>172</v>
      </c>
      <c r="G328" s="274"/>
      <c r="H328" s="274"/>
      <c r="I328" s="24" t="str">
        <f t="shared" ca="1" si="75"/>
        <v>LOCKED</v>
      </c>
      <c r="J328" s="15" t="str">
        <f t="shared" si="79"/>
        <v>200mm</v>
      </c>
      <c r="K328" s="16" t="e">
        <f>MATCH(J328,'Pay Items'!$K$1:$K$647,0)</f>
        <v>#N/A</v>
      </c>
      <c r="L328" s="17" t="str">
        <f t="shared" ca="1" si="76"/>
        <v>G</v>
      </c>
      <c r="M328" s="17" t="str">
        <f t="shared" ca="1" si="77"/>
        <v>C2</v>
      </c>
      <c r="N328" s="17" t="str">
        <f t="shared" ca="1" si="78"/>
        <v>C2</v>
      </c>
    </row>
    <row r="329" spans="1:14" ht="45" customHeight="1" x14ac:dyDescent="0.2">
      <c r="A329" s="182"/>
      <c r="B329" s="369" t="s">
        <v>683</v>
      </c>
      <c r="C329" s="365" t="s">
        <v>1740</v>
      </c>
      <c r="D329" s="357"/>
      <c r="E329" s="370" t="s">
        <v>181</v>
      </c>
      <c r="F329" s="371">
        <v>38</v>
      </c>
      <c r="G329" s="372"/>
      <c r="H329" s="373">
        <f t="shared" si="74"/>
        <v>0</v>
      </c>
      <c r="I329" s="24" t="str">
        <f t="shared" ca="1" si="75"/>
        <v/>
      </c>
      <c r="J329" s="15" t="str">
        <f t="shared" si="79"/>
        <v>Trenchless Installation, Class B Sand Bedding, Class 1 Backfillm</v>
      </c>
      <c r="K329" s="16" t="e">
        <f>MATCH(J329,'Pay Items'!$K$1:$K$647,0)</f>
        <v>#N/A</v>
      </c>
      <c r="L329" s="17" t="str">
        <f t="shared" ca="1" si="76"/>
        <v>F0</v>
      </c>
      <c r="M329" s="17" t="str">
        <f t="shared" ca="1" si="77"/>
        <v>C2</v>
      </c>
      <c r="N329" s="17" t="str">
        <f t="shared" ca="1" si="78"/>
        <v>C2</v>
      </c>
    </row>
    <row r="330" spans="1:14" ht="45" customHeight="1" x14ac:dyDescent="0.2">
      <c r="A330" s="182"/>
      <c r="B330" s="369" t="s">
        <v>685</v>
      </c>
      <c r="C330" s="365" t="s">
        <v>1741</v>
      </c>
      <c r="D330" s="357"/>
      <c r="E330" s="370" t="s">
        <v>181</v>
      </c>
      <c r="F330" s="371">
        <v>300</v>
      </c>
      <c r="G330" s="372"/>
      <c r="H330" s="373">
        <f t="shared" si="74"/>
        <v>0</v>
      </c>
      <c r="I330" s="24" t="str">
        <f t="shared" ca="1" si="75"/>
        <v/>
      </c>
      <c r="J330" s="15" t="str">
        <f t="shared" si="79"/>
        <v>Trenchless Installation, Class B Sand Bedding, Class 3 Backfillm</v>
      </c>
      <c r="K330" s="16" t="e">
        <f>MATCH(J330,'Pay Items'!$K$1:$K$647,0)</f>
        <v>#N/A</v>
      </c>
      <c r="L330" s="17" t="str">
        <f t="shared" ca="1" si="76"/>
        <v>F0</v>
      </c>
      <c r="M330" s="17" t="str">
        <f t="shared" ca="1" si="77"/>
        <v>C2</v>
      </c>
      <c r="N330" s="17" t="str">
        <f t="shared" ca="1" si="78"/>
        <v>C2</v>
      </c>
    </row>
    <row r="331" spans="1:14" ht="45" customHeight="1" x14ac:dyDescent="0.2">
      <c r="A331" s="182"/>
      <c r="B331" s="369" t="s">
        <v>687</v>
      </c>
      <c r="C331" s="365" t="s">
        <v>1742</v>
      </c>
      <c r="D331" s="357"/>
      <c r="E331" s="370" t="s">
        <v>181</v>
      </c>
      <c r="F331" s="371">
        <v>11</v>
      </c>
      <c r="G331" s="372"/>
      <c r="H331" s="373">
        <f t="shared" si="74"/>
        <v>0</v>
      </c>
      <c r="I331" s="24" t="str">
        <f t="shared" ca="1" si="75"/>
        <v/>
      </c>
      <c r="J331" s="15" t="str">
        <f t="shared" si="79"/>
        <v>Trenchless Installation, Class B Sand Bedding, Class 5 Backfillm</v>
      </c>
      <c r="K331" s="16" t="e">
        <f>MATCH(J331,'Pay Items'!$K$1:$K$647,0)</f>
        <v>#N/A</v>
      </c>
      <c r="L331" s="17" t="str">
        <f t="shared" ca="1" si="76"/>
        <v>F0</v>
      </c>
      <c r="M331" s="17" t="str">
        <f t="shared" ca="1" si="77"/>
        <v>C2</v>
      </c>
      <c r="N331" s="17" t="str">
        <f t="shared" ca="1" si="78"/>
        <v>C2</v>
      </c>
    </row>
    <row r="332" spans="1:14" ht="30" customHeight="1" x14ac:dyDescent="0.2">
      <c r="A332" s="182"/>
      <c r="B332" s="367" t="s">
        <v>339</v>
      </c>
      <c r="C332" s="368" t="s">
        <v>1744</v>
      </c>
      <c r="D332" s="357"/>
      <c r="E332" s="358"/>
      <c r="F332" s="273" t="s">
        <v>172</v>
      </c>
      <c r="G332" s="274"/>
      <c r="H332" s="274"/>
      <c r="I332" s="24" t="str">
        <f t="shared" ca="1" si="75"/>
        <v>LOCKED</v>
      </c>
      <c r="J332" s="15" t="str">
        <f t="shared" si="79"/>
        <v>250mm</v>
      </c>
      <c r="K332" s="16" t="e">
        <f>MATCH(J332,'Pay Items'!$K$1:$K$647,0)</f>
        <v>#N/A</v>
      </c>
      <c r="L332" s="17" t="str">
        <f t="shared" ca="1" si="76"/>
        <v>G</v>
      </c>
      <c r="M332" s="17" t="str">
        <f t="shared" ca="1" si="77"/>
        <v>C2</v>
      </c>
      <c r="N332" s="17" t="str">
        <f t="shared" ca="1" si="78"/>
        <v>C2</v>
      </c>
    </row>
    <row r="333" spans="1:14" ht="45" customHeight="1" x14ac:dyDescent="0.2">
      <c r="A333" s="182"/>
      <c r="B333" s="369" t="s">
        <v>683</v>
      </c>
      <c r="C333" s="365" t="s">
        <v>1740</v>
      </c>
      <c r="D333" s="357"/>
      <c r="E333" s="370" t="s">
        <v>181</v>
      </c>
      <c r="F333" s="371">
        <v>4</v>
      </c>
      <c r="G333" s="372"/>
      <c r="H333" s="373">
        <f t="shared" si="74"/>
        <v>0</v>
      </c>
      <c r="I333" s="24" t="str">
        <f t="shared" ca="1" si="75"/>
        <v/>
      </c>
      <c r="J333" s="15" t="str">
        <f t="shared" si="79"/>
        <v>Trenchless Installation, Class B Sand Bedding, Class 1 Backfillm</v>
      </c>
      <c r="K333" s="16" t="e">
        <f>MATCH(J333,'Pay Items'!$K$1:$K$647,0)</f>
        <v>#N/A</v>
      </c>
      <c r="L333" s="17" t="str">
        <f t="shared" ca="1" si="76"/>
        <v>F0</v>
      </c>
      <c r="M333" s="17" t="str">
        <f t="shared" ca="1" si="77"/>
        <v>C2</v>
      </c>
      <c r="N333" s="17" t="str">
        <f t="shared" ca="1" si="78"/>
        <v>C2</v>
      </c>
    </row>
    <row r="334" spans="1:14" ht="30" customHeight="1" x14ac:dyDescent="0.2">
      <c r="A334" s="182"/>
      <c r="B334" s="367" t="s">
        <v>340</v>
      </c>
      <c r="C334" s="368" t="s">
        <v>1745</v>
      </c>
      <c r="D334" s="357"/>
      <c r="E334" s="358"/>
      <c r="F334" s="273" t="s">
        <v>172</v>
      </c>
      <c r="G334" s="274"/>
      <c r="H334" s="274"/>
      <c r="I334" s="24" t="str">
        <f t="shared" ca="1" si="75"/>
        <v>LOCKED</v>
      </c>
      <c r="J334" s="15" t="str">
        <f t="shared" si="79"/>
        <v>300mm</v>
      </c>
      <c r="K334" s="16" t="e">
        <f>MATCH(J334,'Pay Items'!$K$1:$K$647,0)</f>
        <v>#N/A</v>
      </c>
      <c r="L334" s="17" t="str">
        <f t="shared" ca="1" si="76"/>
        <v>G</v>
      </c>
      <c r="M334" s="17" t="str">
        <f t="shared" ca="1" si="77"/>
        <v>C2</v>
      </c>
      <c r="N334" s="17" t="str">
        <f t="shared" ca="1" si="78"/>
        <v>C2</v>
      </c>
    </row>
    <row r="335" spans="1:14" ht="45" customHeight="1" x14ac:dyDescent="0.2">
      <c r="A335" s="182"/>
      <c r="B335" s="369" t="s">
        <v>683</v>
      </c>
      <c r="C335" s="365" t="s">
        <v>1740</v>
      </c>
      <c r="D335" s="357"/>
      <c r="E335" s="370" t="s">
        <v>181</v>
      </c>
      <c r="F335" s="371">
        <v>6</v>
      </c>
      <c r="G335" s="372"/>
      <c r="H335" s="373">
        <f t="shared" si="74"/>
        <v>0</v>
      </c>
      <c r="I335" s="24" t="str">
        <f t="shared" ca="1" si="75"/>
        <v/>
      </c>
      <c r="J335" s="15" t="str">
        <f t="shared" si="79"/>
        <v>Trenchless Installation, Class B Sand Bedding, Class 1 Backfillm</v>
      </c>
      <c r="K335" s="16" t="e">
        <f>MATCH(J335,'Pay Items'!$K$1:$K$647,0)</f>
        <v>#N/A</v>
      </c>
      <c r="L335" s="17" t="str">
        <f t="shared" ca="1" si="76"/>
        <v>F0</v>
      </c>
      <c r="M335" s="17" t="str">
        <f t="shared" ca="1" si="77"/>
        <v>C2</v>
      </c>
      <c r="N335" s="17" t="str">
        <f t="shared" ca="1" si="78"/>
        <v>C2</v>
      </c>
    </row>
    <row r="336" spans="1:14" ht="45" customHeight="1" x14ac:dyDescent="0.2">
      <c r="A336" s="182"/>
      <c r="B336" s="369" t="s">
        <v>685</v>
      </c>
      <c r="C336" s="365" t="s">
        <v>1741</v>
      </c>
      <c r="D336" s="357"/>
      <c r="E336" s="370" t="s">
        <v>181</v>
      </c>
      <c r="F336" s="371">
        <v>3</v>
      </c>
      <c r="G336" s="372"/>
      <c r="H336" s="373">
        <f t="shared" si="74"/>
        <v>0</v>
      </c>
      <c r="I336" s="24" t="str">
        <f t="shared" ca="1" si="75"/>
        <v/>
      </c>
      <c r="J336" s="15" t="str">
        <f t="shared" si="79"/>
        <v>Trenchless Installation, Class B Sand Bedding, Class 3 Backfillm</v>
      </c>
      <c r="K336" s="16" t="e">
        <f>MATCH(J336,'Pay Items'!$K$1:$K$647,0)</f>
        <v>#N/A</v>
      </c>
      <c r="L336" s="17" t="str">
        <f t="shared" ca="1" si="76"/>
        <v>F0</v>
      </c>
      <c r="M336" s="17" t="str">
        <f t="shared" ca="1" si="77"/>
        <v>C2</v>
      </c>
      <c r="N336" s="17" t="str">
        <f t="shared" ca="1" si="78"/>
        <v>C2</v>
      </c>
    </row>
    <row r="337" spans="1:14" ht="30" customHeight="1" x14ac:dyDescent="0.2">
      <c r="A337" s="182"/>
      <c r="B337" s="364" t="s">
        <v>566</v>
      </c>
      <c r="C337" s="368" t="s">
        <v>1746</v>
      </c>
      <c r="D337" s="374" t="s">
        <v>1747</v>
      </c>
      <c r="E337" s="358"/>
      <c r="F337" s="273" t="s">
        <v>172</v>
      </c>
      <c r="G337" s="274"/>
      <c r="H337" s="274"/>
      <c r="I337" s="24" t="str">
        <f t="shared" ca="1" si="75"/>
        <v>LOCKED</v>
      </c>
      <c r="J337" s="15" t="str">
        <f t="shared" si="79"/>
        <v>Hydrant AssemblyCW 2110-R11</v>
      </c>
      <c r="K337" s="16" t="e">
        <f>MATCH(J337,'Pay Items'!$K$1:$K$647,0)</f>
        <v>#N/A</v>
      </c>
      <c r="L337" s="17" t="str">
        <f t="shared" ca="1" si="76"/>
        <v>G</v>
      </c>
      <c r="M337" s="17" t="str">
        <f t="shared" ca="1" si="77"/>
        <v>C2</v>
      </c>
      <c r="N337" s="17" t="str">
        <f t="shared" ca="1" si="78"/>
        <v>C2</v>
      </c>
    </row>
    <row r="338" spans="1:14" ht="30" customHeight="1" x14ac:dyDescent="0.2">
      <c r="A338" s="182"/>
      <c r="B338" s="367" t="s">
        <v>337</v>
      </c>
      <c r="C338" s="368" t="s">
        <v>1748</v>
      </c>
      <c r="D338" s="357"/>
      <c r="E338" s="375" t="s">
        <v>180</v>
      </c>
      <c r="F338" s="371">
        <v>1</v>
      </c>
      <c r="G338" s="372"/>
      <c r="H338" s="373">
        <f t="shared" si="74"/>
        <v>0</v>
      </c>
      <c r="I338" s="24" t="str">
        <f t="shared" ca="1" si="75"/>
        <v/>
      </c>
      <c r="J338" s="15" t="str">
        <f t="shared" si="79"/>
        <v>SD-006each</v>
      </c>
      <c r="K338" s="16" t="e">
        <f>MATCH(J338,'Pay Items'!$K$1:$K$647,0)</f>
        <v>#N/A</v>
      </c>
      <c r="L338" s="17" t="str">
        <f t="shared" ca="1" si="76"/>
        <v>F0</v>
      </c>
      <c r="M338" s="17" t="str">
        <f t="shared" ca="1" si="77"/>
        <v>C2</v>
      </c>
      <c r="N338" s="17" t="str">
        <f t="shared" ca="1" si="78"/>
        <v>C2</v>
      </c>
    </row>
    <row r="339" spans="1:14" ht="30" customHeight="1" x14ac:dyDescent="0.2">
      <c r="A339" s="182"/>
      <c r="B339" s="367" t="s">
        <v>338</v>
      </c>
      <c r="C339" s="368" t="s">
        <v>1749</v>
      </c>
      <c r="D339" s="357"/>
      <c r="E339" s="375" t="s">
        <v>180</v>
      </c>
      <c r="F339" s="371">
        <v>3</v>
      </c>
      <c r="G339" s="372"/>
      <c r="H339" s="373">
        <f t="shared" si="74"/>
        <v>0</v>
      </c>
      <c r="I339" s="24" t="str">
        <f t="shared" ca="1" si="75"/>
        <v/>
      </c>
      <c r="J339" s="15" t="str">
        <f t="shared" si="79"/>
        <v>SD-007each</v>
      </c>
      <c r="K339" s="16" t="e">
        <f>MATCH(J339,'Pay Items'!$K$1:$K$647,0)</f>
        <v>#N/A</v>
      </c>
      <c r="L339" s="17" t="str">
        <f t="shared" ca="1" si="76"/>
        <v>F0</v>
      </c>
      <c r="M339" s="17" t="str">
        <f t="shared" ca="1" si="77"/>
        <v>C2</v>
      </c>
      <c r="N339" s="17" t="str">
        <f t="shared" ca="1" si="78"/>
        <v>C2</v>
      </c>
    </row>
    <row r="340" spans="1:14" ht="30" customHeight="1" x14ac:dyDescent="0.2">
      <c r="A340" s="182"/>
      <c r="B340" s="364" t="s">
        <v>139</v>
      </c>
      <c r="C340" s="365" t="s">
        <v>1750</v>
      </c>
      <c r="D340" s="374" t="s">
        <v>1747</v>
      </c>
      <c r="E340" s="358"/>
      <c r="F340" s="273" t="s">
        <v>172</v>
      </c>
      <c r="G340" s="274"/>
      <c r="H340" s="274"/>
      <c r="I340" s="24" t="str">
        <f t="shared" ca="1" si="75"/>
        <v>LOCKED</v>
      </c>
      <c r="J340" s="15" t="str">
        <f t="shared" si="79"/>
        <v>Watermain ValveCW 2110-R11</v>
      </c>
      <c r="K340" s="16" t="e">
        <f>MATCH(J340,'Pay Items'!$K$1:$K$647,0)</f>
        <v>#N/A</v>
      </c>
      <c r="L340" s="17" t="str">
        <f t="shared" ca="1" si="76"/>
        <v>G</v>
      </c>
      <c r="M340" s="17" t="str">
        <f t="shared" ca="1" si="77"/>
        <v>C2</v>
      </c>
      <c r="N340" s="17" t="str">
        <f t="shared" ca="1" si="78"/>
        <v>C2</v>
      </c>
    </row>
    <row r="341" spans="1:14" ht="30" customHeight="1" x14ac:dyDescent="0.2">
      <c r="A341" s="182"/>
      <c r="B341" s="367" t="s">
        <v>337</v>
      </c>
      <c r="C341" s="368" t="s">
        <v>1739</v>
      </c>
      <c r="D341" s="357" t="s">
        <v>172</v>
      </c>
      <c r="E341" s="370" t="s">
        <v>180</v>
      </c>
      <c r="F341" s="371">
        <v>2</v>
      </c>
      <c r="G341" s="372"/>
      <c r="H341" s="373">
        <f t="shared" si="74"/>
        <v>0</v>
      </c>
      <c r="I341" s="24" t="str">
        <f t="shared" ca="1" si="75"/>
        <v/>
      </c>
      <c r="J341" s="15" t="str">
        <f t="shared" si="79"/>
        <v>150mmeach</v>
      </c>
      <c r="K341" s="16" t="e">
        <f>MATCH(J341,'Pay Items'!$K$1:$K$647,0)</f>
        <v>#N/A</v>
      </c>
      <c r="L341" s="17" t="str">
        <f t="shared" ca="1" si="76"/>
        <v>F0</v>
      </c>
      <c r="M341" s="17" t="str">
        <f t="shared" ca="1" si="77"/>
        <v>C2</v>
      </c>
      <c r="N341" s="17" t="str">
        <f t="shared" ca="1" si="78"/>
        <v>C2</v>
      </c>
    </row>
    <row r="342" spans="1:14" ht="30" customHeight="1" x14ac:dyDescent="0.2">
      <c r="A342" s="182"/>
      <c r="B342" s="367" t="s">
        <v>338</v>
      </c>
      <c r="C342" s="368" t="s">
        <v>1743</v>
      </c>
      <c r="D342" s="357" t="s">
        <v>172</v>
      </c>
      <c r="E342" s="370" t="s">
        <v>180</v>
      </c>
      <c r="F342" s="371">
        <v>5</v>
      </c>
      <c r="G342" s="372"/>
      <c r="H342" s="373">
        <f t="shared" si="74"/>
        <v>0</v>
      </c>
      <c r="I342" s="24" t="str">
        <f t="shared" ca="1" si="75"/>
        <v/>
      </c>
      <c r="J342" s="15" t="str">
        <f t="shared" si="79"/>
        <v>200mmeach</v>
      </c>
      <c r="K342" s="16" t="e">
        <f>MATCH(J342,'Pay Items'!$K$1:$K$647,0)</f>
        <v>#N/A</v>
      </c>
      <c r="L342" s="17" t="str">
        <f t="shared" ca="1" si="76"/>
        <v>F0</v>
      </c>
      <c r="M342" s="17" t="str">
        <f t="shared" ca="1" si="77"/>
        <v>C2</v>
      </c>
      <c r="N342" s="17" t="str">
        <f t="shared" ca="1" si="78"/>
        <v>C2</v>
      </c>
    </row>
    <row r="343" spans="1:14" ht="30" customHeight="1" x14ac:dyDescent="0.2">
      <c r="A343" s="182"/>
      <c r="B343" s="367" t="s">
        <v>339</v>
      </c>
      <c r="C343" s="368" t="s">
        <v>1745</v>
      </c>
      <c r="D343" s="357" t="s">
        <v>172</v>
      </c>
      <c r="E343" s="370" t="s">
        <v>180</v>
      </c>
      <c r="F343" s="371">
        <v>1</v>
      </c>
      <c r="G343" s="372"/>
      <c r="H343" s="373">
        <f t="shared" si="74"/>
        <v>0</v>
      </c>
      <c r="I343" s="24" t="str">
        <f t="shared" ca="1" si="75"/>
        <v/>
      </c>
      <c r="J343" s="15" t="str">
        <f t="shared" si="79"/>
        <v>300mmeach</v>
      </c>
      <c r="K343" s="16" t="e">
        <f>MATCH(J343,'Pay Items'!$K$1:$K$647,0)</f>
        <v>#N/A</v>
      </c>
      <c r="L343" s="17" t="str">
        <f t="shared" ca="1" si="76"/>
        <v>F0</v>
      </c>
      <c r="M343" s="17" t="str">
        <f t="shared" ca="1" si="77"/>
        <v>C2</v>
      </c>
      <c r="N343" s="17" t="str">
        <f t="shared" ca="1" si="78"/>
        <v>C2</v>
      </c>
    </row>
    <row r="344" spans="1:14" ht="30" customHeight="1" x14ac:dyDescent="0.2">
      <c r="A344" s="182"/>
      <c r="B344" s="364" t="s">
        <v>140</v>
      </c>
      <c r="C344" s="368" t="s">
        <v>1751</v>
      </c>
      <c r="D344" s="374" t="s">
        <v>1747</v>
      </c>
      <c r="E344" s="358"/>
      <c r="F344" s="273" t="s">
        <v>172</v>
      </c>
      <c r="G344" s="274"/>
      <c r="H344" s="274"/>
      <c r="I344" s="24" t="str">
        <f t="shared" ca="1" si="75"/>
        <v>LOCKED</v>
      </c>
      <c r="J344" s="15" t="str">
        <f t="shared" si="79"/>
        <v>FittingsCW 2110-R11</v>
      </c>
      <c r="K344" s="16" t="e">
        <f>MATCH(J344,'Pay Items'!$K$1:$K$647,0)</f>
        <v>#N/A</v>
      </c>
      <c r="L344" s="17" t="str">
        <f t="shared" ca="1" si="76"/>
        <v>G</v>
      </c>
      <c r="M344" s="17" t="str">
        <f t="shared" ca="1" si="77"/>
        <v>C2</v>
      </c>
      <c r="N344" s="17" t="str">
        <f t="shared" ca="1" si="78"/>
        <v>C2</v>
      </c>
    </row>
    <row r="345" spans="1:14" ht="30" customHeight="1" x14ac:dyDescent="0.2">
      <c r="A345" s="182"/>
      <c r="B345" s="367" t="s">
        <v>337</v>
      </c>
      <c r="C345" s="368" t="s">
        <v>1752</v>
      </c>
      <c r="D345" s="357"/>
      <c r="E345" s="358"/>
      <c r="F345" s="273" t="s">
        <v>172</v>
      </c>
      <c r="G345" s="274"/>
      <c r="H345" s="274"/>
      <c r="I345" s="24" t="str">
        <f t="shared" ca="1" si="75"/>
        <v>LOCKED</v>
      </c>
      <c r="J345" s="15" t="str">
        <f t="shared" si="79"/>
        <v>Tees</v>
      </c>
      <c r="K345" s="16" t="e">
        <f>MATCH(J345,'Pay Items'!$K$1:$K$647,0)</f>
        <v>#N/A</v>
      </c>
      <c r="L345" s="17" t="str">
        <f t="shared" ca="1" si="76"/>
        <v>G</v>
      </c>
      <c r="M345" s="17" t="str">
        <f t="shared" ca="1" si="77"/>
        <v>C2</v>
      </c>
      <c r="N345" s="17" t="str">
        <f t="shared" ca="1" si="78"/>
        <v>C2</v>
      </c>
    </row>
    <row r="346" spans="1:14" ht="30" customHeight="1" x14ac:dyDescent="0.2">
      <c r="A346" s="182"/>
      <c r="B346" s="369" t="s">
        <v>683</v>
      </c>
      <c r="C346" s="368" t="s">
        <v>1753</v>
      </c>
      <c r="D346" s="357" t="s">
        <v>172</v>
      </c>
      <c r="E346" s="370" t="s">
        <v>180</v>
      </c>
      <c r="F346" s="371">
        <v>3</v>
      </c>
      <c r="G346" s="372"/>
      <c r="H346" s="373">
        <f t="shared" si="74"/>
        <v>0</v>
      </c>
      <c r="I346" s="24" t="str">
        <f t="shared" ca="1" si="75"/>
        <v/>
      </c>
      <c r="J346" s="15" t="str">
        <f t="shared" si="79"/>
        <v>200mm x 200mm x 150 mmeach</v>
      </c>
      <c r="K346" s="16" t="e">
        <f>MATCH(J346,'Pay Items'!$K$1:$K$647,0)</f>
        <v>#N/A</v>
      </c>
      <c r="L346" s="17" t="str">
        <f t="shared" ca="1" si="76"/>
        <v>F0</v>
      </c>
      <c r="M346" s="17" t="str">
        <f t="shared" ca="1" si="77"/>
        <v>C2</v>
      </c>
      <c r="N346" s="17" t="str">
        <f t="shared" ca="1" si="78"/>
        <v>C2</v>
      </c>
    </row>
    <row r="347" spans="1:14" ht="30" customHeight="1" x14ac:dyDescent="0.2">
      <c r="A347" s="182"/>
      <c r="B347" s="369" t="s">
        <v>685</v>
      </c>
      <c r="C347" s="368" t="s">
        <v>1754</v>
      </c>
      <c r="D347" s="357" t="s">
        <v>172</v>
      </c>
      <c r="E347" s="370" t="s">
        <v>180</v>
      </c>
      <c r="F347" s="371">
        <v>1</v>
      </c>
      <c r="G347" s="372"/>
      <c r="H347" s="373">
        <f t="shared" si="74"/>
        <v>0</v>
      </c>
      <c r="I347" s="24" t="str">
        <f t="shared" ca="1" si="75"/>
        <v/>
      </c>
      <c r="J347" s="15" t="str">
        <f t="shared" si="79"/>
        <v>200mm x 200mm x 200 mmeach</v>
      </c>
      <c r="K347" s="16" t="e">
        <f>MATCH(J347,'Pay Items'!$K$1:$K$647,0)</f>
        <v>#N/A</v>
      </c>
      <c r="L347" s="17" t="str">
        <f t="shared" ca="1" si="76"/>
        <v>F0</v>
      </c>
      <c r="M347" s="17" t="str">
        <f t="shared" ca="1" si="77"/>
        <v>C2</v>
      </c>
      <c r="N347" s="17" t="str">
        <f t="shared" ca="1" si="78"/>
        <v>C2</v>
      </c>
    </row>
    <row r="348" spans="1:14" ht="30" customHeight="1" x14ac:dyDescent="0.2">
      <c r="A348" s="182"/>
      <c r="B348" s="367" t="s">
        <v>338</v>
      </c>
      <c r="C348" s="368" t="s">
        <v>1755</v>
      </c>
      <c r="D348" s="357"/>
      <c r="E348" s="358"/>
      <c r="F348" s="273" t="s">
        <v>172</v>
      </c>
      <c r="G348" s="274"/>
      <c r="H348" s="274"/>
      <c r="I348" s="24" t="str">
        <f t="shared" ca="1" si="75"/>
        <v>LOCKED</v>
      </c>
      <c r="J348" s="15" t="str">
        <f t="shared" si="79"/>
        <v>Crosses</v>
      </c>
      <c r="K348" s="16" t="e">
        <f>MATCH(J348,'Pay Items'!$K$1:$K$647,0)</f>
        <v>#N/A</v>
      </c>
      <c r="L348" s="17" t="str">
        <f t="shared" ca="1" si="76"/>
        <v>G</v>
      </c>
      <c r="M348" s="17" t="str">
        <f t="shared" ca="1" si="77"/>
        <v>C2</v>
      </c>
      <c r="N348" s="17" t="str">
        <f t="shared" ca="1" si="78"/>
        <v>C2</v>
      </c>
    </row>
    <row r="349" spans="1:14" ht="30" customHeight="1" x14ac:dyDescent="0.2">
      <c r="A349" s="182"/>
      <c r="B349" s="369" t="s">
        <v>683</v>
      </c>
      <c r="C349" s="368" t="s">
        <v>1756</v>
      </c>
      <c r="D349" s="357" t="s">
        <v>172</v>
      </c>
      <c r="E349" s="370" t="s">
        <v>180</v>
      </c>
      <c r="F349" s="371">
        <v>1</v>
      </c>
      <c r="G349" s="372"/>
      <c r="H349" s="373">
        <f t="shared" si="74"/>
        <v>0</v>
      </c>
      <c r="I349" s="24" t="str">
        <f t="shared" ca="1" si="75"/>
        <v/>
      </c>
      <c r="J349" s="15" t="str">
        <f t="shared" si="79"/>
        <v>200mm x 200mm x 200 mm x 200 mmeach</v>
      </c>
      <c r="K349" s="16" t="e">
        <f>MATCH(J349,'Pay Items'!$K$1:$K$647,0)</f>
        <v>#N/A</v>
      </c>
      <c r="L349" s="17" t="str">
        <f t="shared" ca="1" si="76"/>
        <v>F0</v>
      </c>
      <c r="M349" s="17" t="str">
        <f t="shared" ca="1" si="77"/>
        <v>C2</v>
      </c>
      <c r="N349" s="17" t="str">
        <f t="shared" ca="1" si="78"/>
        <v>C2</v>
      </c>
    </row>
    <row r="350" spans="1:14" ht="30" customHeight="1" x14ac:dyDescent="0.2">
      <c r="A350" s="182"/>
      <c r="B350" s="369" t="s">
        <v>685</v>
      </c>
      <c r="C350" s="368" t="s">
        <v>1757</v>
      </c>
      <c r="D350" s="357" t="s">
        <v>172</v>
      </c>
      <c r="E350" s="370" t="s">
        <v>180</v>
      </c>
      <c r="F350" s="371">
        <v>1</v>
      </c>
      <c r="G350" s="372"/>
      <c r="H350" s="373">
        <f t="shared" si="74"/>
        <v>0</v>
      </c>
      <c r="I350" s="24" t="str">
        <f t="shared" ca="1" si="75"/>
        <v/>
      </c>
      <c r="J350" s="15" t="str">
        <f t="shared" si="79"/>
        <v>300mm x 300mm x 200 mm x 200 mmeach</v>
      </c>
      <c r="K350" s="16" t="e">
        <f>MATCH(J350,'Pay Items'!$K$1:$K$647,0)</f>
        <v>#N/A</v>
      </c>
      <c r="L350" s="17" t="str">
        <f t="shared" ca="1" si="76"/>
        <v>F0</v>
      </c>
      <c r="M350" s="17" t="str">
        <f t="shared" ca="1" si="77"/>
        <v>C2</v>
      </c>
      <c r="N350" s="17" t="str">
        <f t="shared" ca="1" si="78"/>
        <v>C2</v>
      </c>
    </row>
    <row r="351" spans="1:14" ht="30" customHeight="1" x14ac:dyDescent="0.2">
      <c r="A351" s="182"/>
      <c r="B351" s="367" t="s">
        <v>339</v>
      </c>
      <c r="C351" s="368" t="s">
        <v>1758</v>
      </c>
      <c r="D351" s="357"/>
      <c r="E351" s="358"/>
      <c r="F351" s="273" t="s">
        <v>172</v>
      </c>
      <c r="G351" s="274"/>
      <c r="H351" s="274"/>
      <c r="I351" s="24" t="str">
        <f t="shared" ca="1" si="75"/>
        <v>LOCKED</v>
      </c>
      <c r="J351" s="15" t="str">
        <f t="shared" si="79"/>
        <v>Reducers</v>
      </c>
      <c r="K351" s="16" t="e">
        <f>MATCH(J351,'Pay Items'!$K$1:$K$647,0)</f>
        <v>#N/A</v>
      </c>
      <c r="L351" s="17" t="str">
        <f t="shared" ca="1" si="76"/>
        <v>G</v>
      </c>
      <c r="M351" s="17" t="str">
        <f t="shared" ca="1" si="77"/>
        <v>C2</v>
      </c>
      <c r="N351" s="17" t="str">
        <f t="shared" ca="1" si="78"/>
        <v>C2</v>
      </c>
    </row>
    <row r="352" spans="1:14" ht="30" customHeight="1" x14ac:dyDescent="0.2">
      <c r="A352" s="182"/>
      <c r="B352" s="369" t="s">
        <v>683</v>
      </c>
      <c r="C352" s="368" t="s">
        <v>1759</v>
      </c>
      <c r="D352" s="357" t="s">
        <v>172</v>
      </c>
      <c r="E352" s="370" t="s">
        <v>180</v>
      </c>
      <c r="F352" s="371">
        <v>3</v>
      </c>
      <c r="G352" s="372"/>
      <c r="H352" s="373">
        <f t="shared" si="74"/>
        <v>0</v>
      </c>
      <c r="I352" s="24" t="str">
        <f t="shared" ca="1" si="75"/>
        <v/>
      </c>
      <c r="J352" s="15" t="str">
        <f t="shared" si="79"/>
        <v>200mm x 150 mmeach</v>
      </c>
      <c r="K352" s="16" t="e">
        <f>MATCH(J352,'Pay Items'!$K$1:$K$647,0)</f>
        <v>#N/A</v>
      </c>
      <c r="L352" s="17" t="str">
        <f t="shared" ca="1" si="76"/>
        <v>F0</v>
      </c>
      <c r="M352" s="17" t="str">
        <f t="shared" ca="1" si="77"/>
        <v>C2</v>
      </c>
      <c r="N352" s="17" t="str">
        <f t="shared" ca="1" si="78"/>
        <v>C2</v>
      </c>
    </row>
    <row r="353" spans="1:14" ht="30" customHeight="1" x14ac:dyDescent="0.2">
      <c r="A353" s="182"/>
      <c r="B353" s="369" t="s">
        <v>685</v>
      </c>
      <c r="C353" s="368" t="s">
        <v>1760</v>
      </c>
      <c r="D353" s="357" t="s">
        <v>172</v>
      </c>
      <c r="E353" s="370" t="s">
        <v>180</v>
      </c>
      <c r="F353" s="371">
        <v>1</v>
      </c>
      <c r="G353" s="372"/>
      <c r="H353" s="373">
        <f t="shared" si="74"/>
        <v>0</v>
      </c>
      <c r="I353" s="24" t="str">
        <f t="shared" ca="1" si="75"/>
        <v/>
      </c>
      <c r="J353" s="15" t="str">
        <f t="shared" si="79"/>
        <v>250mm x 200mmeach</v>
      </c>
      <c r="K353" s="16" t="e">
        <f>MATCH(J353,'Pay Items'!$K$1:$K$647,0)</f>
        <v>#N/A</v>
      </c>
      <c r="L353" s="17" t="str">
        <f t="shared" ca="1" si="76"/>
        <v>F0</v>
      </c>
      <c r="M353" s="17" t="str">
        <f t="shared" ca="1" si="77"/>
        <v>C2</v>
      </c>
      <c r="N353" s="17" t="str">
        <f t="shared" ca="1" si="78"/>
        <v>C2</v>
      </c>
    </row>
    <row r="354" spans="1:14" ht="30" customHeight="1" x14ac:dyDescent="0.2">
      <c r="A354" s="182"/>
      <c r="B354" s="367" t="s">
        <v>340</v>
      </c>
      <c r="C354" s="368" t="s">
        <v>1761</v>
      </c>
      <c r="D354" s="357"/>
      <c r="E354" s="358"/>
      <c r="F354" s="273" t="s">
        <v>172</v>
      </c>
      <c r="G354" s="274"/>
      <c r="H354" s="274"/>
      <c r="I354" s="24" t="str">
        <f t="shared" ca="1" si="75"/>
        <v>LOCKED</v>
      </c>
      <c r="J354" s="15" t="str">
        <f t="shared" si="79"/>
        <v>Bends (SD-004)</v>
      </c>
      <c r="K354" s="16" t="e">
        <f>MATCH(J354,'Pay Items'!$K$1:$K$647,0)</f>
        <v>#N/A</v>
      </c>
      <c r="L354" s="17" t="str">
        <f t="shared" ca="1" si="76"/>
        <v>G</v>
      </c>
      <c r="M354" s="17" t="str">
        <f t="shared" ca="1" si="77"/>
        <v>C2</v>
      </c>
      <c r="N354" s="17" t="str">
        <f t="shared" ca="1" si="78"/>
        <v>C2</v>
      </c>
    </row>
    <row r="355" spans="1:14" ht="30" customHeight="1" x14ac:dyDescent="0.2">
      <c r="A355" s="182"/>
      <c r="B355" s="369" t="s">
        <v>683</v>
      </c>
      <c r="C355" s="368" t="s">
        <v>1762</v>
      </c>
      <c r="D355" s="357" t="s">
        <v>172</v>
      </c>
      <c r="E355" s="370" t="s">
        <v>180</v>
      </c>
      <c r="F355" s="371">
        <v>7</v>
      </c>
      <c r="G355" s="372"/>
      <c r="H355" s="373">
        <f t="shared" si="74"/>
        <v>0</v>
      </c>
      <c r="I355" s="24" t="str">
        <f t="shared" ca="1" si="75"/>
        <v/>
      </c>
      <c r="J355" s="15" t="str">
        <f t="shared" si="79"/>
        <v>150mm - 45°each</v>
      </c>
      <c r="K355" s="16" t="e">
        <f>MATCH(J355,'Pay Items'!$K$1:$K$647,0)</f>
        <v>#N/A</v>
      </c>
      <c r="L355" s="17" t="str">
        <f t="shared" ca="1" si="76"/>
        <v>F0</v>
      </c>
      <c r="M355" s="17" t="str">
        <f t="shared" ca="1" si="77"/>
        <v>C2</v>
      </c>
      <c r="N355" s="17" t="str">
        <f t="shared" ca="1" si="78"/>
        <v>C2</v>
      </c>
    </row>
    <row r="356" spans="1:14" ht="30" customHeight="1" x14ac:dyDescent="0.2">
      <c r="A356" s="182"/>
      <c r="B356" s="369" t="s">
        <v>685</v>
      </c>
      <c r="C356" s="368" t="s">
        <v>1763</v>
      </c>
      <c r="D356" s="357" t="s">
        <v>172</v>
      </c>
      <c r="E356" s="370" t="s">
        <v>180</v>
      </c>
      <c r="F356" s="371">
        <v>1</v>
      </c>
      <c r="G356" s="372"/>
      <c r="H356" s="373">
        <f t="shared" si="74"/>
        <v>0</v>
      </c>
      <c r="I356" s="24" t="str">
        <f t="shared" ca="1" si="75"/>
        <v/>
      </c>
      <c r="J356" s="15" t="str">
        <f t="shared" si="79"/>
        <v>200mm - 45°each</v>
      </c>
      <c r="K356" s="16" t="e">
        <f>MATCH(J356,'Pay Items'!$K$1:$K$647,0)</f>
        <v>#N/A</v>
      </c>
      <c r="L356" s="17" t="str">
        <f t="shared" ca="1" si="76"/>
        <v>F0</v>
      </c>
      <c r="M356" s="17" t="str">
        <f t="shared" ca="1" si="77"/>
        <v>C2</v>
      </c>
      <c r="N356" s="17" t="str">
        <f t="shared" ca="1" si="78"/>
        <v>C2</v>
      </c>
    </row>
    <row r="357" spans="1:14" ht="30" customHeight="1" x14ac:dyDescent="0.2">
      <c r="A357" s="182"/>
      <c r="B357" s="369" t="s">
        <v>687</v>
      </c>
      <c r="C357" s="368" t="s">
        <v>1764</v>
      </c>
      <c r="D357" s="357" t="s">
        <v>172</v>
      </c>
      <c r="E357" s="370" t="s">
        <v>180</v>
      </c>
      <c r="F357" s="371">
        <v>2</v>
      </c>
      <c r="G357" s="372"/>
      <c r="H357" s="373">
        <f t="shared" si="74"/>
        <v>0</v>
      </c>
      <c r="I357" s="24" t="str">
        <f t="shared" ca="1" si="75"/>
        <v/>
      </c>
      <c r="J357" s="15" t="str">
        <f t="shared" si="79"/>
        <v>250mm - 22.5°each</v>
      </c>
      <c r="K357" s="16" t="e">
        <f>MATCH(J357,'Pay Items'!$K$1:$K$647,0)</f>
        <v>#N/A</v>
      </c>
      <c r="L357" s="17" t="str">
        <f t="shared" ca="1" si="76"/>
        <v>F0</v>
      </c>
      <c r="M357" s="17" t="str">
        <f t="shared" ca="1" si="77"/>
        <v>C2</v>
      </c>
      <c r="N357" s="17" t="str">
        <f t="shared" ca="1" si="78"/>
        <v>C2</v>
      </c>
    </row>
    <row r="358" spans="1:14" ht="30" customHeight="1" x14ac:dyDescent="0.2">
      <c r="A358" s="182"/>
      <c r="B358" s="369" t="s">
        <v>709</v>
      </c>
      <c r="C358" s="368" t="s">
        <v>1765</v>
      </c>
      <c r="D358" s="357" t="s">
        <v>172</v>
      </c>
      <c r="E358" s="370" t="s">
        <v>180</v>
      </c>
      <c r="F358" s="371">
        <v>2</v>
      </c>
      <c r="G358" s="372"/>
      <c r="H358" s="373">
        <f t="shared" si="74"/>
        <v>0</v>
      </c>
      <c r="I358" s="24" t="str">
        <f t="shared" ca="1" si="75"/>
        <v/>
      </c>
      <c r="J358" s="15" t="str">
        <f t="shared" si="79"/>
        <v>300mm - 45°each</v>
      </c>
      <c r="K358" s="16" t="e">
        <f>MATCH(J358,'Pay Items'!$K$1:$K$647,0)</f>
        <v>#N/A</v>
      </c>
      <c r="L358" s="17" t="str">
        <f t="shared" ca="1" si="76"/>
        <v>F0</v>
      </c>
      <c r="M358" s="17" t="str">
        <f t="shared" ca="1" si="77"/>
        <v>C2</v>
      </c>
      <c r="N358" s="17" t="str">
        <f t="shared" ca="1" si="78"/>
        <v>C2</v>
      </c>
    </row>
    <row r="359" spans="1:14" ht="30" customHeight="1" x14ac:dyDescent="0.2">
      <c r="A359" s="182"/>
      <c r="B359" s="364" t="s">
        <v>432</v>
      </c>
      <c r="C359" s="365" t="s">
        <v>1766</v>
      </c>
      <c r="D359" s="374" t="s">
        <v>1747</v>
      </c>
      <c r="E359" s="358"/>
      <c r="F359" s="273" t="s">
        <v>172</v>
      </c>
      <c r="G359" s="274"/>
      <c r="H359" s="274"/>
      <c r="I359" s="24" t="str">
        <f t="shared" ca="1" si="75"/>
        <v>LOCKED</v>
      </c>
      <c r="J359" s="15" t="str">
        <f t="shared" si="79"/>
        <v>Connecting to Existing Watermains and Large Diameter Water ServicesCW 2110-R11</v>
      </c>
      <c r="K359" s="16" t="e">
        <f>MATCH(J359,'Pay Items'!$K$1:$K$647,0)</f>
        <v>#N/A</v>
      </c>
      <c r="L359" s="17" t="str">
        <f t="shared" ca="1" si="76"/>
        <v>G</v>
      </c>
      <c r="M359" s="17" t="str">
        <f t="shared" ca="1" si="77"/>
        <v>C2</v>
      </c>
      <c r="N359" s="17" t="str">
        <f t="shared" ca="1" si="78"/>
        <v>C2</v>
      </c>
    </row>
    <row r="360" spans="1:14" ht="30" customHeight="1" x14ac:dyDescent="0.2">
      <c r="A360" s="182"/>
      <c r="B360" s="367" t="s">
        <v>337</v>
      </c>
      <c r="C360" s="368" t="s">
        <v>1767</v>
      </c>
      <c r="D360" s="357"/>
      <c r="E360" s="358"/>
      <c r="F360" s="273" t="s">
        <v>172</v>
      </c>
      <c r="G360" s="274"/>
      <c r="H360" s="274"/>
      <c r="I360" s="24" t="str">
        <f t="shared" ca="1" si="75"/>
        <v>LOCKED</v>
      </c>
      <c r="J360" s="15" t="str">
        <f t="shared" si="79"/>
        <v>In-line Connection - No Plug Existing</v>
      </c>
      <c r="K360" s="16" t="e">
        <f>MATCH(J360,'Pay Items'!$K$1:$K$647,0)</f>
        <v>#N/A</v>
      </c>
      <c r="L360" s="17" t="str">
        <f t="shared" ca="1" si="76"/>
        <v>G</v>
      </c>
      <c r="M360" s="17" t="str">
        <f t="shared" ca="1" si="77"/>
        <v>C2</v>
      </c>
      <c r="N360" s="17" t="str">
        <f t="shared" ca="1" si="78"/>
        <v>C2</v>
      </c>
    </row>
    <row r="361" spans="1:14" ht="30" customHeight="1" x14ac:dyDescent="0.2">
      <c r="A361" s="182"/>
      <c r="B361" s="369" t="s">
        <v>683</v>
      </c>
      <c r="C361" s="368" t="s">
        <v>1739</v>
      </c>
      <c r="D361" s="357" t="s">
        <v>172</v>
      </c>
      <c r="E361" s="370" t="s">
        <v>180</v>
      </c>
      <c r="F361" s="371">
        <v>5</v>
      </c>
      <c r="G361" s="372"/>
      <c r="H361" s="373">
        <f t="shared" si="74"/>
        <v>0</v>
      </c>
      <c r="I361" s="24" t="str">
        <f t="shared" ca="1" si="75"/>
        <v/>
      </c>
      <c r="J361" s="15" t="str">
        <f t="shared" si="79"/>
        <v>150mmeach</v>
      </c>
      <c r="K361" s="16" t="e">
        <f>MATCH(J361,'Pay Items'!$K$1:$K$647,0)</f>
        <v>#N/A</v>
      </c>
      <c r="L361" s="17" t="str">
        <f t="shared" ca="1" si="76"/>
        <v>F0</v>
      </c>
      <c r="M361" s="17" t="str">
        <f t="shared" ca="1" si="77"/>
        <v>C2</v>
      </c>
      <c r="N361" s="17" t="str">
        <f t="shared" ca="1" si="78"/>
        <v>C2</v>
      </c>
    </row>
    <row r="362" spans="1:14" ht="30" customHeight="1" x14ac:dyDescent="0.2">
      <c r="A362" s="182"/>
      <c r="B362" s="369" t="s">
        <v>685</v>
      </c>
      <c r="C362" s="368" t="s">
        <v>1743</v>
      </c>
      <c r="D362" s="357" t="s">
        <v>172</v>
      </c>
      <c r="E362" s="370" t="s">
        <v>180</v>
      </c>
      <c r="F362" s="371">
        <v>1</v>
      </c>
      <c r="G362" s="372"/>
      <c r="H362" s="373">
        <f t="shared" si="74"/>
        <v>0</v>
      </c>
      <c r="I362" s="24" t="str">
        <f t="shared" ca="1" si="75"/>
        <v/>
      </c>
      <c r="J362" s="15" t="str">
        <f t="shared" si="79"/>
        <v>200mmeach</v>
      </c>
      <c r="K362" s="16" t="e">
        <f>MATCH(J362,'Pay Items'!$K$1:$K$647,0)</f>
        <v>#N/A</v>
      </c>
      <c r="L362" s="17" t="str">
        <f t="shared" ca="1" si="76"/>
        <v>F0</v>
      </c>
      <c r="M362" s="17" t="str">
        <f t="shared" ca="1" si="77"/>
        <v>C2</v>
      </c>
      <c r="N362" s="17" t="str">
        <f t="shared" ca="1" si="78"/>
        <v>C2</v>
      </c>
    </row>
    <row r="363" spans="1:14" ht="30" customHeight="1" x14ac:dyDescent="0.2">
      <c r="A363" s="182"/>
      <c r="B363" s="369" t="s">
        <v>687</v>
      </c>
      <c r="C363" s="368" t="s">
        <v>1744</v>
      </c>
      <c r="D363" s="357" t="s">
        <v>172</v>
      </c>
      <c r="E363" s="370" t="s">
        <v>180</v>
      </c>
      <c r="F363" s="371">
        <v>1</v>
      </c>
      <c r="G363" s="372"/>
      <c r="H363" s="373">
        <f t="shared" si="74"/>
        <v>0</v>
      </c>
      <c r="I363" s="24" t="str">
        <f t="shared" ca="1" si="75"/>
        <v/>
      </c>
      <c r="J363" s="15" t="str">
        <f t="shared" si="79"/>
        <v>250mmeach</v>
      </c>
      <c r="K363" s="16" t="e">
        <f>MATCH(J363,'Pay Items'!$K$1:$K$647,0)</f>
        <v>#N/A</v>
      </c>
      <c r="L363" s="17" t="str">
        <f t="shared" ca="1" si="76"/>
        <v>F0</v>
      </c>
      <c r="M363" s="17" t="str">
        <f t="shared" ca="1" si="77"/>
        <v>C2</v>
      </c>
      <c r="N363" s="17" t="str">
        <f t="shared" ca="1" si="78"/>
        <v>C2</v>
      </c>
    </row>
    <row r="364" spans="1:14" ht="30" customHeight="1" x14ac:dyDescent="0.2">
      <c r="A364" s="182"/>
      <c r="B364" s="369" t="s">
        <v>709</v>
      </c>
      <c r="C364" s="368" t="s">
        <v>1745</v>
      </c>
      <c r="D364" s="357" t="s">
        <v>172</v>
      </c>
      <c r="E364" s="370" t="s">
        <v>180</v>
      </c>
      <c r="F364" s="371">
        <v>2</v>
      </c>
      <c r="G364" s="372"/>
      <c r="H364" s="373">
        <f t="shared" si="74"/>
        <v>0</v>
      </c>
      <c r="I364" s="24" t="str">
        <f t="shared" ca="1" si="75"/>
        <v/>
      </c>
      <c r="J364" s="15" t="str">
        <f t="shared" si="79"/>
        <v>300mmeach</v>
      </c>
      <c r="K364" s="16" t="e">
        <f>MATCH(J364,'Pay Items'!$K$1:$K$647,0)</f>
        <v>#N/A</v>
      </c>
      <c r="L364" s="17" t="str">
        <f t="shared" ca="1" si="76"/>
        <v>F0</v>
      </c>
      <c r="M364" s="17" t="str">
        <f t="shared" ca="1" si="77"/>
        <v>C2</v>
      </c>
      <c r="N364" s="17" t="str">
        <f t="shared" ca="1" si="78"/>
        <v>C2</v>
      </c>
    </row>
    <row r="365" spans="1:14" ht="30" customHeight="1" x14ac:dyDescent="0.2">
      <c r="A365" s="182"/>
      <c r="B365" s="364" t="s">
        <v>141</v>
      </c>
      <c r="C365" s="368" t="s">
        <v>1768</v>
      </c>
      <c r="D365" s="374" t="s">
        <v>1747</v>
      </c>
      <c r="E365" s="358"/>
      <c r="F365" s="273" t="s">
        <v>172</v>
      </c>
      <c r="G365" s="274"/>
      <c r="H365" s="274"/>
      <c r="I365" s="24" t="str">
        <f t="shared" ca="1" si="75"/>
        <v>LOCKED</v>
      </c>
      <c r="J365" s="15" t="str">
        <f t="shared" si="79"/>
        <v>10.9 Kilogram Sacrificial Zinc AnodesCW 2110-R11</v>
      </c>
      <c r="K365" s="16" t="e">
        <f>MATCH(J365,'Pay Items'!$K$1:$K$647,0)</f>
        <v>#N/A</v>
      </c>
      <c r="L365" s="17" t="str">
        <f t="shared" ca="1" si="76"/>
        <v>G</v>
      </c>
      <c r="M365" s="17" t="str">
        <f t="shared" ca="1" si="77"/>
        <v>C2</v>
      </c>
      <c r="N365" s="17" t="str">
        <f t="shared" ca="1" si="78"/>
        <v>C2</v>
      </c>
    </row>
    <row r="366" spans="1:14" ht="30" customHeight="1" x14ac:dyDescent="0.2">
      <c r="A366" s="182"/>
      <c r="B366" s="367" t="s">
        <v>337</v>
      </c>
      <c r="C366" s="368" t="s">
        <v>1769</v>
      </c>
      <c r="D366" s="357" t="s">
        <v>172</v>
      </c>
      <c r="E366" s="370" t="s">
        <v>1770</v>
      </c>
      <c r="F366" s="371">
        <v>4</v>
      </c>
      <c r="G366" s="372"/>
      <c r="H366" s="373">
        <f t="shared" si="74"/>
        <v>0</v>
      </c>
      <c r="I366" s="24" t="str">
        <f t="shared" ca="1" si="75"/>
        <v/>
      </c>
      <c r="J366" s="15" t="str">
        <f t="shared" si="79"/>
        <v>On Metallic Watermainseach</v>
      </c>
      <c r="K366" s="16" t="e">
        <f>MATCH(J366,'Pay Items'!$K$1:$K$647,0)</f>
        <v>#N/A</v>
      </c>
      <c r="L366" s="17" t="str">
        <f t="shared" ca="1" si="76"/>
        <v>F0</v>
      </c>
      <c r="M366" s="17" t="str">
        <f t="shared" ca="1" si="77"/>
        <v>C2</v>
      </c>
      <c r="N366" s="17" t="str">
        <f t="shared" ca="1" si="78"/>
        <v>C2</v>
      </c>
    </row>
    <row r="367" spans="1:14" ht="30" customHeight="1" x14ac:dyDescent="0.2">
      <c r="A367" s="182"/>
      <c r="B367" s="355"/>
      <c r="C367" s="356" t="s">
        <v>1771</v>
      </c>
      <c r="D367" s="357"/>
      <c r="E367" s="358"/>
      <c r="F367" s="273" t="s">
        <v>172</v>
      </c>
      <c r="G367" s="274"/>
      <c r="H367" s="274"/>
      <c r="I367" s="24" t="str">
        <f t="shared" ca="1" si="75"/>
        <v>LOCKED</v>
      </c>
      <c r="J367" s="15" t="str">
        <f t="shared" si="79"/>
        <v>HANDSART BOULEVARD</v>
      </c>
      <c r="K367" s="16" t="e">
        <f>MATCH(J367,'Pay Items'!$K$1:$K$647,0)</f>
        <v>#N/A</v>
      </c>
      <c r="L367" s="17" t="str">
        <f t="shared" ca="1" si="76"/>
        <v>G</v>
      </c>
      <c r="M367" s="17" t="str">
        <f t="shared" ca="1" si="77"/>
        <v>C2</v>
      </c>
      <c r="N367" s="17" t="str">
        <f t="shared" ca="1" si="78"/>
        <v>C2</v>
      </c>
    </row>
    <row r="368" spans="1:14" s="189" customFormat="1" ht="32.25" customHeight="1" x14ac:dyDescent="0.2">
      <c r="A368" s="191" t="s">
        <v>271</v>
      </c>
      <c r="B368" s="283" t="s">
        <v>433</v>
      </c>
      <c r="C368" s="295" t="s">
        <v>448</v>
      </c>
      <c r="D368" s="284" t="s">
        <v>1729</v>
      </c>
      <c r="E368" s="285"/>
      <c r="F368" s="273" t="s">
        <v>172</v>
      </c>
      <c r="G368" s="274"/>
      <c r="H368" s="274"/>
      <c r="I368" s="24" t="str">
        <f t="shared" ca="1" si="75"/>
        <v>LOCKED</v>
      </c>
      <c r="J368" s="15" t="str">
        <f t="shared" si="79"/>
        <v>B017Partial Slab PatchesCW 3230-R8, E23</v>
      </c>
      <c r="K368" s="16" t="e">
        <f>MATCH(J368,'Pay Items'!$K$1:$K$647,0)</f>
        <v>#N/A</v>
      </c>
      <c r="L368" s="17" t="str">
        <f t="shared" ca="1" si="76"/>
        <v>G</v>
      </c>
      <c r="M368" s="17" t="str">
        <f t="shared" ca="1" si="77"/>
        <v>C2</v>
      </c>
      <c r="N368" s="17" t="str">
        <f t="shared" ca="1" si="78"/>
        <v>C2</v>
      </c>
    </row>
    <row r="369" spans="1:14" s="189" customFormat="1" ht="39.950000000000003" customHeight="1" x14ac:dyDescent="0.2">
      <c r="A369" s="191" t="s">
        <v>284</v>
      </c>
      <c r="B369" s="286" t="s">
        <v>337</v>
      </c>
      <c r="C369" s="295" t="s">
        <v>1772</v>
      </c>
      <c r="D369" s="284" t="s">
        <v>172</v>
      </c>
      <c r="E369" s="285" t="s">
        <v>177</v>
      </c>
      <c r="F369" s="296">
        <v>5</v>
      </c>
      <c r="G369" s="297"/>
      <c r="H369" s="287">
        <f t="shared" ref="H369:H371" si="80">ROUND(G369*F369,2)</f>
        <v>0</v>
      </c>
      <c r="I369" s="24" t="str">
        <f t="shared" ca="1" si="75"/>
        <v/>
      </c>
      <c r="J369" s="15" t="str">
        <f t="shared" si="79"/>
        <v>B030150 mm Type 2 Concrete Pavement (Type A)m²</v>
      </c>
      <c r="K369" s="16" t="e">
        <f>MATCH(J369,'Pay Items'!$K$1:$K$647,0)</f>
        <v>#N/A</v>
      </c>
      <c r="L369" s="17" t="str">
        <f t="shared" ca="1" si="76"/>
        <v>F0</v>
      </c>
      <c r="M369" s="17" t="str">
        <f t="shared" ca="1" si="77"/>
        <v>C2</v>
      </c>
      <c r="N369" s="17" t="str">
        <f t="shared" ca="1" si="78"/>
        <v>C2</v>
      </c>
    </row>
    <row r="370" spans="1:14" s="189" customFormat="1" ht="39.950000000000003" customHeight="1" x14ac:dyDescent="0.2">
      <c r="A370" s="191" t="s">
        <v>285</v>
      </c>
      <c r="B370" s="286" t="s">
        <v>338</v>
      </c>
      <c r="C370" s="295" t="s">
        <v>1773</v>
      </c>
      <c r="D370" s="284" t="s">
        <v>172</v>
      </c>
      <c r="E370" s="285" t="s">
        <v>177</v>
      </c>
      <c r="F370" s="296">
        <v>5</v>
      </c>
      <c r="G370" s="297"/>
      <c r="H370" s="287">
        <f t="shared" si="80"/>
        <v>0</v>
      </c>
      <c r="I370" s="24" t="str">
        <f t="shared" ca="1" si="75"/>
        <v/>
      </c>
      <c r="J370" s="15" t="str">
        <f t="shared" si="79"/>
        <v>B031150 mm Type 2 Concrete Pavement (Type B)m²</v>
      </c>
      <c r="K370" s="16" t="e">
        <f>MATCH(J370,'Pay Items'!$K$1:$K$647,0)</f>
        <v>#N/A</v>
      </c>
      <c r="L370" s="17" t="str">
        <f t="shared" ca="1" si="76"/>
        <v>F0</v>
      </c>
      <c r="M370" s="17" t="str">
        <f t="shared" ca="1" si="77"/>
        <v>C2</v>
      </c>
      <c r="N370" s="17" t="str">
        <f t="shared" ca="1" si="78"/>
        <v>C2</v>
      </c>
    </row>
    <row r="371" spans="1:14" s="189" customFormat="1" ht="39.950000000000003" customHeight="1" x14ac:dyDescent="0.2">
      <c r="A371" s="191" t="s">
        <v>287</v>
      </c>
      <c r="B371" s="286" t="s">
        <v>339</v>
      </c>
      <c r="C371" s="295" t="s">
        <v>1774</v>
      </c>
      <c r="D371" s="284" t="s">
        <v>172</v>
      </c>
      <c r="E371" s="285" t="s">
        <v>177</v>
      </c>
      <c r="F371" s="296">
        <v>10</v>
      </c>
      <c r="G371" s="297"/>
      <c r="H371" s="287">
        <f t="shared" si="80"/>
        <v>0</v>
      </c>
      <c r="I371" s="24" t="str">
        <f t="shared" ca="1" si="75"/>
        <v/>
      </c>
      <c r="J371" s="15" t="str">
        <f t="shared" si="79"/>
        <v>B033150 mm Type 2 Concrete Pavement (Type D)m²</v>
      </c>
      <c r="K371" s="16" t="e">
        <f>MATCH(J371,'Pay Items'!$K$1:$K$647,0)</f>
        <v>#N/A</v>
      </c>
      <c r="L371" s="17" t="str">
        <f t="shared" ca="1" si="76"/>
        <v>F0</v>
      </c>
      <c r="M371" s="17" t="str">
        <f t="shared" ca="1" si="77"/>
        <v>C2</v>
      </c>
      <c r="N371" s="17" t="str">
        <f t="shared" ca="1" si="78"/>
        <v>C2</v>
      </c>
    </row>
    <row r="372" spans="1:14" s="189" customFormat="1" ht="30" customHeight="1" x14ac:dyDescent="0.2">
      <c r="A372" s="191" t="s">
        <v>825</v>
      </c>
      <c r="B372" s="283" t="s">
        <v>142</v>
      </c>
      <c r="C372" s="295" t="s">
        <v>156</v>
      </c>
      <c r="D372" s="284" t="s">
        <v>1733</v>
      </c>
      <c r="E372" s="285"/>
      <c r="F372" s="273" t="s">
        <v>172</v>
      </c>
      <c r="G372" s="274"/>
      <c r="H372" s="274"/>
      <c r="I372" s="24" t="str">
        <f t="shared" ca="1" si="75"/>
        <v>LOCKED</v>
      </c>
      <c r="J372" s="15" t="str">
        <f t="shared" si="79"/>
        <v>B154rlConcrete Curb RenewalCW 3240-R10, E23</v>
      </c>
      <c r="K372" s="16" t="e">
        <f>MATCH(J372,'Pay Items'!$K$1:$K$647,0)</f>
        <v>#N/A</v>
      </c>
      <c r="L372" s="17" t="str">
        <f t="shared" ca="1" si="76"/>
        <v>G</v>
      </c>
      <c r="M372" s="17" t="str">
        <f t="shared" ca="1" si="77"/>
        <v>C2</v>
      </c>
      <c r="N372" s="17" t="str">
        <f t="shared" ca="1" si="78"/>
        <v>C2</v>
      </c>
    </row>
    <row r="373" spans="1:14" s="189" customFormat="1" ht="39.950000000000003" customHeight="1" x14ac:dyDescent="0.2">
      <c r="A373" s="191" t="s">
        <v>1142</v>
      </c>
      <c r="B373" s="286" t="s">
        <v>337</v>
      </c>
      <c r="C373" s="295" t="s">
        <v>1775</v>
      </c>
      <c r="D373" s="284" t="s">
        <v>694</v>
      </c>
      <c r="E373" s="285"/>
      <c r="F373" s="273" t="s">
        <v>172</v>
      </c>
      <c r="G373" s="274"/>
      <c r="H373" s="274"/>
      <c r="I373" s="24" t="str">
        <f t="shared" ca="1" si="75"/>
        <v>LOCKED</v>
      </c>
      <c r="J373" s="15" t="str">
        <f t="shared" si="79"/>
        <v>B155rlAType 2 Concrete Barrier (150 mm reveal ht, Dowelled)SD-205,SD-206A</v>
      </c>
      <c r="K373" s="16" t="e">
        <f>MATCH(J373,'Pay Items'!$K$1:$K$647,0)</f>
        <v>#N/A</v>
      </c>
      <c r="L373" s="17" t="str">
        <f t="shared" ca="1" si="76"/>
        <v>G</v>
      </c>
      <c r="M373" s="17" t="str">
        <f t="shared" ca="1" si="77"/>
        <v>C2</v>
      </c>
      <c r="N373" s="17" t="str">
        <f t="shared" ca="1" si="78"/>
        <v>C2</v>
      </c>
    </row>
    <row r="374" spans="1:14" s="189" customFormat="1" ht="30" customHeight="1" x14ac:dyDescent="0.2">
      <c r="A374" s="191" t="s">
        <v>1734</v>
      </c>
      <c r="B374" s="359" t="s">
        <v>683</v>
      </c>
      <c r="C374" s="360" t="s">
        <v>695</v>
      </c>
      <c r="D374" s="361"/>
      <c r="E374" s="362" t="s">
        <v>181</v>
      </c>
      <c r="F374" s="294">
        <v>5</v>
      </c>
      <c r="G374" s="297"/>
      <c r="H374" s="363">
        <f>ROUND(G374*F374,2)</f>
        <v>0</v>
      </c>
      <c r="I374" s="24" t="str">
        <f t="shared" ca="1" si="75"/>
        <v/>
      </c>
      <c r="J374" s="15" t="str">
        <f t="shared" si="79"/>
        <v>B155rlA1Less than 3 mm</v>
      </c>
      <c r="K374" s="16" t="e">
        <f>MATCH(J374,'Pay Items'!$K$1:$K$647,0)</f>
        <v>#N/A</v>
      </c>
      <c r="L374" s="17" t="str">
        <f t="shared" ca="1" si="76"/>
        <v>F0</v>
      </c>
      <c r="M374" s="17" t="str">
        <f t="shared" ca="1" si="77"/>
        <v>C2</v>
      </c>
      <c r="N374" s="17" t="str">
        <f t="shared" ca="1" si="78"/>
        <v>C2</v>
      </c>
    </row>
    <row r="375" spans="1:14" s="189" customFormat="1" ht="30" customHeight="1" x14ac:dyDescent="0.2">
      <c r="A375" s="191" t="s">
        <v>1735</v>
      </c>
      <c r="B375" s="359" t="s">
        <v>685</v>
      </c>
      <c r="C375" s="360" t="s">
        <v>696</v>
      </c>
      <c r="D375" s="361"/>
      <c r="E375" s="362" t="s">
        <v>181</v>
      </c>
      <c r="F375" s="294">
        <v>5</v>
      </c>
      <c r="G375" s="297"/>
      <c r="H375" s="363">
        <f>ROUND(G375*F375,2)</f>
        <v>0</v>
      </c>
      <c r="I375" s="24" t="str">
        <f t="shared" ca="1" si="75"/>
        <v/>
      </c>
      <c r="J375" s="15" t="str">
        <f t="shared" si="79"/>
        <v>B155rlA23 m to 30 mm</v>
      </c>
      <c r="K375" s="16" t="e">
        <f>MATCH(J375,'Pay Items'!$K$1:$K$647,0)</f>
        <v>#N/A</v>
      </c>
      <c r="L375" s="17" t="str">
        <f t="shared" ca="1" si="76"/>
        <v>F0</v>
      </c>
      <c r="M375" s="17" t="str">
        <f t="shared" ca="1" si="77"/>
        <v>C2</v>
      </c>
      <c r="N375" s="17" t="str">
        <f t="shared" ca="1" si="78"/>
        <v>C2</v>
      </c>
    </row>
    <row r="376" spans="1:14" ht="30" customHeight="1" x14ac:dyDescent="0.2">
      <c r="A376" s="190" t="s">
        <v>461</v>
      </c>
      <c r="B376" s="275" t="s">
        <v>143</v>
      </c>
      <c r="C376" s="276" t="s">
        <v>349</v>
      </c>
      <c r="D376" s="277" t="s">
        <v>1776</v>
      </c>
      <c r="E376" s="278"/>
      <c r="F376" s="273" t="s">
        <v>172</v>
      </c>
      <c r="G376" s="274"/>
      <c r="H376" s="274"/>
      <c r="I376" s="24" t="str">
        <f t="shared" ca="1" si="75"/>
        <v>LOCKED</v>
      </c>
      <c r="J376" s="15" t="str">
        <f t="shared" si="79"/>
        <v>B190Construction of Asphaltic Concrete OverlayCW 3410-R12, E18, E24</v>
      </c>
      <c r="K376" s="16" t="e">
        <f>MATCH(J376,'Pay Items'!$K$1:$K$647,0)</f>
        <v>#N/A</v>
      </c>
      <c r="L376" s="17" t="str">
        <f t="shared" ca="1" si="76"/>
        <v>G</v>
      </c>
      <c r="M376" s="17" t="str">
        <f t="shared" ca="1" si="77"/>
        <v>C2</v>
      </c>
      <c r="N376" s="17" t="str">
        <f t="shared" ca="1" si="78"/>
        <v>C2</v>
      </c>
    </row>
    <row r="377" spans="1:14" ht="30" customHeight="1" x14ac:dyDescent="0.2">
      <c r="A377" s="190" t="s">
        <v>465</v>
      </c>
      <c r="B377" s="282" t="s">
        <v>337</v>
      </c>
      <c r="C377" s="276" t="s">
        <v>351</v>
      </c>
      <c r="D377" s="277"/>
      <c r="E377" s="278"/>
      <c r="F377" s="273" t="s">
        <v>172</v>
      </c>
      <c r="G377" s="274"/>
      <c r="H377" s="274"/>
      <c r="I377" s="24" t="str">
        <f t="shared" ca="1" si="75"/>
        <v>LOCKED</v>
      </c>
      <c r="J377" s="15" t="str">
        <f t="shared" si="79"/>
        <v>B194Tie-ins and Approaches</v>
      </c>
      <c r="K377" s="16">
        <f>MATCH(J377,'Pay Items'!$K$1:$K$647,0)</f>
        <v>311</v>
      </c>
      <c r="L377" s="17" t="str">
        <f t="shared" ca="1" si="76"/>
        <v>G</v>
      </c>
      <c r="M377" s="17" t="str">
        <f t="shared" ca="1" si="77"/>
        <v>C2</v>
      </c>
      <c r="N377" s="17" t="str">
        <f t="shared" ca="1" si="78"/>
        <v>C2</v>
      </c>
    </row>
    <row r="378" spans="1:14" ht="30" customHeight="1" x14ac:dyDescent="0.2">
      <c r="A378" s="190" t="s">
        <v>1568</v>
      </c>
      <c r="B378" s="302" t="s">
        <v>683</v>
      </c>
      <c r="C378" s="276" t="s">
        <v>1565</v>
      </c>
      <c r="D378" s="277"/>
      <c r="E378" s="278" t="s">
        <v>179</v>
      </c>
      <c r="F378" s="279">
        <v>10</v>
      </c>
      <c r="G378" s="280"/>
      <c r="H378" s="281">
        <f t="shared" ref="H378" si="81">ROUND(G378*F378,2)</f>
        <v>0</v>
      </c>
      <c r="I378" s="24" t="str">
        <f t="shared" ca="1" si="75"/>
        <v/>
      </c>
      <c r="J378" s="15" t="str">
        <f t="shared" si="79"/>
        <v>B195AType MS1tonne</v>
      </c>
      <c r="K378" s="16">
        <f>MATCH(J378,'Pay Items'!$K$1:$K$647,0)</f>
        <v>313</v>
      </c>
      <c r="L378" s="17" t="str">
        <f t="shared" ca="1" si="76"/>
        <v>F0</v>
      </c>
      <c r="M378" s="17" t="str">
        <f t="shared" ca="1" si="77"/>
        <v>C2</v>
      </c>
      <c r="N378" s="17" t="str">
        <f t="shared" ca="1" si="78"/>
        <v>C2</v>
      </c>
    </row>
    <row r="379" spans="1:14" ht="71.25" x14ac:dyDescent="0.2">
      <c r="A379" s="182"/>
      <c r="B379" s="364" t="s">
        <v>975</v>
      </c>
      <c r="C379" s="365" t="s">
        <v>1737</v>
      </c>
      <c r="D379" s="366" t="s">
        <v>1738</v>
      </c>
      <c r="E379" s="358"/>
      <c r="F379" s="273" t="s">
        <v>172</v>
      </c>
      <c r="G379" s="274"/>
      <c r="H379" s="274"/>
      <c r="I379" s="24" t="str">
        <f t="shared" ca="1" si="75"/>
        <v>LOCKED</v>
      </c>
      <c r="J379" s="15" t="str">
        <f t="shared" si="79"/>
        <v>Watermain RenewalCW 2110-R11, E20, E21, E22, E23, E24, E25, E26</v>
      </c>
      <c r="K379" s="16" t="e">
        <f>MATCH(J379,'Pay Items'!$K$1:$K$647,0)</f>
        <v>#N/A</v>
      </c>
      <c r="L379" s="17" t="str">
        <f t="shared" ca="1" si="76"/>
        <v>G</v>
      </c>
      <c r="M379" s="17" t="str">
        <f t="shared" ca="1" si="77"/>
        <v>C2</v>
      </c>
      <c r="N379" s="17" t="str">
        <f t="shared" ca="1" si="78"/>
        <v>C2</v>
      </c>
    </row>
    <row r="380" spans="1:14" ht="30" customHeight="1" x14ac:dyDescent="0.2">
      <c r="A380" s="182"/>
      <c r="B380" s="367" t="s">
        <v>337</v>
      </c>
      <c r="C380" s="368" t="s">
        <v>1739</v>
      </c>
      <c r="D380" s="357"/>
      <c r="E380" s="358"/>
      <c r="F380" s="273" t="s">
        <v>172</v>
      </c>
      <c r="G380" s="274"/>
      <c r="H380" s="274"/>
      <c r="I380" s="24" t="str">
        <f t="shared" ca="1" si="75"/>
        <v>LOCKED</v>
      </c>
      <c r="J380" s="15" t="str">
        <f t="shared" si="79"/>
        <v>150mm</v>
      </c>
      <c r="K380" s="16" t="e">
        <f>MATCH(J380,'Pay Items'!$K$1:$K$647,0)</f>
        <v>#N/A</v>
      </c>
      <c r="L380" s="17" t="str">
        <f t="shared" ca="1" si="76"/>
        <v>G</v>
      </c>
      <c r="M380" s="17" t="str">
        <f t="shared" ca="1" si="77"/>
        <v>C2</v>
      </c>
      <c r="N380" s="17" t="str">
        <f t="shared" ca="1" si="78"/>
        <v>C2</v>
      </c>
    </row>
    <row r="381" spans="1:14" ht="45" customHeight="1" x14ac:dyDescent="0.2">
      <c r="A381" s="182"/>
      <c r="B381" s="369" t="s">
        <v>683</v>
      </c>
      <c r="C381" s="365" t="s">
        <v>1741</v>
      </c>
      <c r="D381" s="357"/>
      <c r="E381" s="370" t="s">
        <v>181</v>
      </c>
      <c r="F381" s="371">
        <v>349</v>
      </c>
      <c r="G381" s="372"/>
      <c r="H381" s="373">
        <f t="shared" si="74"/>
        <v>0</v>
      </c>
      <c r="I381" s="24" t="str">
        <f t="shared" ca="1" si="75"/>
        <v/>
      </c>
      <c r="J381" s="15" t="str">
        <f t="shared" si="79"/>
        <v>Trenchless Installation, Class B Sand Bedding, Class 3 Backfillm</v>
      </c>
      <c r="K381" s="16" t="e">
        <f>MATCH(J381,'Pay Items'!$K$1:$K$647,0)</f>
        <v>#N/A</v>
      </c>
      <c r="L381" s="17" t="str">
        <f t="shared" ca="1" si="76"/>
        <v>F0</v>
      </c>
      <c r="M381" s="17" t="str">
        <f t="shared" ca="1" si="77"/>
        <v>C2</v>
      </c>
      <c r="N381" s="17" t="str">
        <f t="shared" ca="1" si="78"/>
        <v>C2</v>
      </c>
    </row>
    <row r="382" spans="1:14" ht="44.25" customHeight="1" x14ac:dyDescent="0.2">
      <c r="A382" s="182"/>
      <c r="B382" s="369" t="s">
        <v>685</v>
      </c>
      <c r="C382" s="365" t="s">
        <v>1742</v>
      </c>
      <c r="D382" s="357"/>
      <c r="E382" s="370" t="s">
        <v>181</v>
      </c>
      <c r="F382" s="371">
        <v>10</v>
      </c>
      <c r="G382" s="372"/>
      <c r="H382" s="373">
        <f t="shared" si="74"/>
        <v>0</v>
      </c>
      <c r="I382" s="24" t="str">
        <f t="shared" ca="1" si="75"/>
        <v/>
      </c>
      <c r="J382" s="15" t="str">
        <f t="shared" si="79"/>
        <v>Trenchless Installation, Class B Sand Bedding, Class 5 Backfillm</v>
      </c>
      <c r="K382" s="16" t="e">
        <f>MATCH(J382,'Pay Items'!$K$1:$K$647,0)</f>
        <v>#N/A</v>
      </c>
      <c r="L382" s="17" t="str">
        <f t="shared" ca="1" si="76"/>
        <v>F0</v>
      </c>
      <c r="M382" s="17" t="str">
        <f t="shared" ca="1" si="77"/>
        <v>C2</v>
      </c>
      <c r="N382" s="17" t="str">
        <f t="shared" ca="1" si="78"/>
        <v>C2</v>
      </c>
    </row>
    <row r="383" spans="1:14" ht="30" customHeight="1" x14ac:dyDescent="0.2">
      <c r="A383" s="182"/>
      <c r="B383" s="364" t="s">
        <v>575</v>
      </c>
      <c r="C383" s="368" t="s">
        <v>1746</v>
      </c>
      <c r="D383" s="374" t="s">
        <v>1747</v>
      </c>
      <c r="E383" s="358"/>
      <c r="F383" s="273" t="s">
        <v>172</v>
      </c>
      <c r="G383" s="274"/>
      <c r="H383" s="274"/>
      <c r="I383" s="24" t="str">
        <f t="shared" ca="1" si="75"/>
        <v>LOCKED</v>
      </c>
      <c r="J383" s="15" t="str">
        <f t="shared" si="79"/>
        <v>Hydrant AssemblyCW 2110-R11</v>
      </c>
      <c r="K383" s="16" t="e">
        <f>MATCH(J383,'Pay Items'!$K$1:$K$647,0)</f>
        <v>#N/A</v>
      </c>
      <c r="L383" s="17" t="str">
        <f t="shared" ca="1" si="76"/>
        <v>G</v>
      </c>
      <c r="M383" s="17" t="str">
        <f t="shared" ca="1" si="77"/>
        <v>C2</v>
      </c>
      <c r="N383" s="17" t="str">
        <f t="shared" ca="1" si="78"/>
        <v>C2</v>
      </c>
    </row>
    <row r="384" spans="1:14" ht="30" customHeight="1" x14ac:dyDescent="0.2">
      <c r="A384" s="182"/>
      <c r="B384" s="367" t="s">
        <v>337</v>
      </c>
      <c r="C384" s="368" t="s">
        <v>1748</v>
      </c>
      <c r="D384" s="357" t="s">
        <v>172</v>
      </c>
      <c r="E384" s="370" t="s">
        <v>180</v>
      </c>
      <c r="F384" s="371">
        <v>4</v>
      </c>
      <c r="G384" s="372"/>
      <c r="H384" s="373">
        <f t="shared" si="74"/>
        <v>0</v>
      </c>
      <c r="I384" s="24" t="str">
        <f t="shared" ca="1" si="75"/>
        <v/>
      </c>
      <c r="J384" s="15" t="str">
        <f t="shared" si="79"/>
        <v>SD-006each</v>
      </c>
      <c r="K384" s="16" t="e">
        <f>MATCH(J384,'Pay Items'!$K$1:$K$647,0)</f>
        <v>#N/A</v>
      </c>
      <c r="L384" s="17" t="str">
        <f t="shared" ca="1" si="76"/>
        <v>F0</v>
      </c>
      <c r="M384" s="17" t="str">
        <f t="shared" ca="1" si="77"/>
        <v>C2</v>
      </c>
      <c r="N384" s="17" t="str">
        <f t="shared" ca="1" si="78"/>
        <v>C2</v>
      </c>
    </row>
    <row r="385" spans="1:14" ht="30" customHeight="1" x14ac:dyDescent="0.2">
      <c r="A385" s="182"/>
      <c r="B385" s="364" t="s">
        <v>576</v>
      </c>
      <c r="C385" s="365" t="s">
        <v>1750</v>
      </c>
      <c r="D385" s="357"/>
      <c r="E385" s="358"/>
      <c r="F385" s="273" t="s">
        <v>172</v>
      </c>
      <c r="G385" s="274"/>
      <c r="H385" s="274"/>
      <c r="I385" s="24" t="str">
        <f t="shared" ca="1" si="75"/>
        <v>LOCKED</v>
      </c>
      <c r="J385" s="15" t="str">
        <f t="shared" si="79"/>
        <v>Watermain Valve</v>
      </c>
      <c r="K385" s="16" t="e">
        <f>MATCH(J385,'Pay Items'!$K$1:$K$647,0)</f>
        <v>#N/A</v>
      </c>
      <c r="L385" s="17" t="str">
        <f t="shared" ca="1" si="76"/>
        <v>G</v>
      </c>
      <c r="M385" s="17" t="str">
        <f t="shared" ca="1" si="77"/>
        <v>C2</v>
      </c>
      <c r="N385" s="17" t="str">
        <f t="shared" ca="1" si="78"/>
        <v>C2</v>
      </c>
    </row>
    <row r="386" spans="1:14" ht="30" customHeight="1" x14ac:dyDescent="0.2">
      <c r="A386" s="182"/>
      <c r="B386" s="367" t="s">
        <v>337</v>
      </c>
      <c r="C386" s="368" t="s">
        <v>1739</v>
      </c>
      <c r="D386" s="357" t="s">
        <v>172</v>
      </c>
      <c r="E386" s="370" t="s">
        <v>180</v>
      </c>
      <c r="F386" s="371">
        <v>4</v>
      </c>
      <c r="G386" s="372"/>
      <c r="H386" s="373">
        <f t="shared" si="74"/>
        <v>0</v>
      </c>
      <c r="I386" s="24" t="str">
        <f t="shared" ca="1" si="75"/>
        <v/>
      </c>
      <c r="J386" s="15" t="str">
        <f t="shared" si="79"/>
        <v>150mmeach</v>
      </c>
      <c r="K386" s="16" t="e">
        <f>MATCH(J386,'Pay Items'!$K$1:$K$647,0)</f>
        <v>#N/A</v>
      </c>
      <c r="L386" s="17" t="str">
        <f t="shared" ca="1" si="76"/>
        <v>F0</v>
      </c>
      <c r="M386" s="17" t="str">
        <f t="shared" ca="1" si="77"/>
        <v>C2</v>
      </c>
      <c r="N386" s="17" t="str">
        <f t="shared" ca="1" si="78"/>
        <v>C2</v>
      </c>
    </row>
    <row r="387" spans="1:14" ht="30" customHeight="1" x14ac:dyDescent="0.2">
      <c r="A387" s="182"/>
      <c r="B387" s="364" t="s">
        <v>577</v>
      </c>
      <c r="C387" s="368" t="s">
        <v>1751</v>
      </c>
      <c r="D387" s="357" t="s">
        <v>1747</v>
      </c>
      <c r="E387" s="358"/>
      <c r="F387" s="273" t="s">
        <v>172</v>
      </c>
      <c r="G387" s="274"/>
      <c r="H387" s="274"/>
      <c r="I387" s="24" t="str">
        <f t="shared" ca="1" si="75"/>
        <v>LOCKED</v>
      </c>
      <c r="J387" s="15" t="str">
        <f t="shared" si="79"/>
        <v>FittingsCW 2110-R11</v>
      </c>
      <c r="K387" s="16" t="e">
        <f>MATCH(J387,'Pay Items'!$K$1:$K$647,0)</f>
        <v>#N/A</v>
      </c>
      <c r="L387" s="17" t="str">
        <f t="shared" ca="1" si="76"/>
        <v>G</v>
      </c>
      <c r="M387" s="17" t="str">
        <f t="shared" ca="1" si="77"/>
        <v>C2</v>
      </c>
      <c r="N387" s="17" t="str">
        <f t="shared" ca="1" si="78"/>
        <v>C2</v>
      </c>
    </row>
    <row r="388" spans="1:14" ht="30" customHeight="1" x14ac:dyDescent="0.2">
      <c r="A388" s="182"/>
      <c r="B388" s="367" t="s">
        <v>337</v>
      </c>
      <c r="C388" s="368" t="s">
        <v>1761</v>
      </c>
      <c r="D388" s="357" t="s">
        <v>172</v>
      </c>
      <c r="E388" s="358"/>
      <c r="F388" s="273" t="s">
        <v>172</v>
      </c>
      <c r="G388" s="274"/>
      <c r="H388" s="274"/>
      <c r="I388" s="24" t="str">
        <f t="shared" ca="1" si="75"/>
        <v>LOCKED</v>
      </c>
      <c r="J388" s="15" t="str">
        <f t="shared" si="79"/>
        <v>Bends (SD-004)</v>
      </c>
      <c r="K388" s="16" t="e">
        <f>MATCH(J388,'Pay Items'!$K$1:$K$647,0)</f>
        <v>#N/A</v>
      </c>
      <c r="L388" s="17" t="str">
        <f t="shared" ca="1" si="76"/>
        <v>G</v>
      </c>
      <c r="M388" s="17" t="str">
        <f t="shared" ca="1" si="77"/>
        <v>C2</v>
      </c>
      <c r="N388" s="17" t="str">
        <f t="shared" ca="1" si="78"/>
        <v>C2</v>
      </c>
    </row>
    <row r="389" spans="1:14" ht="30" customHeight="1" x14ac:dyDescent="0.2">
      <c r="A389" s="182"/>
      <c r="B389" s="369" t="s">
        <v>683</v>
      </c>
      <c r="C389" s="368" t="s">
        <v>1777</v>
      </c>
      <c r="D389" s="357" t="s">
        <v>172</v>
      </c>
      <c r="E389" s="370" t="s">
        <v>180</v>
      </c>
      <c r="F389" s="371">
        <v>2</v>
      </c>
      <c r="G389" s="372"/>
      <c r="H389" s="373">
        <f t="shared" si="74"/>
        <v>0</v>
      </c>
      <c r="I389" s="24" t="str">
        <f t="shared" ref="I389:I452" ca="1" si="82">IF(CELL("protect",$G389)=1, "LOCKED", "")</f>
        <v/>
      </c>
      <c r="J389" s="15" t="str">
        <f t="shared" si="79"/>
        <v>150mm - 45°each</v>
      </c>
      <c r="K389" s="16" t="e">
        <f>MATCH(J389,'Pay Items'!$K$1:$K$647,0)</f>
        <v>#N/A</v>
      </c>
      <c r="L389" s="17" t="str">
        <f t="shared" ref="L389:L452" ca="1" si="83">CELL("format",$F389)</f>
        <v>F0</v>
      </c>
      <c r="M389" s="17" t="str">
        <f t="shared" ref="M389:M452" ca="1" si="84">CELL("format",$G389)</f>
        <v>C2</v>
      </c>
      <c r="N389" s="17" t="str">
        <f t="shared" ref="N389:N452" ca="1" si="85">CELL("format",$H389)</f>
        <v>C2</v>
      </c>
    </row>
    <row r="390" spans="1:14" ht="30" customHeight="1" x14ac:dyDescent="0.2">
      <c r="A390" s="182"/>
      <c r="B390" s="364" t="s">
        <v>675</v>
      </c>
      <c r="C390" s="368" t="s">
        <v>1778</v>
      </c>
      <c r="D390" s="374" t="s">
        <v>1747</v>
      </c>
      <c r="E390" s="358"/>
      <c r="F390" s="273" t="s">
        <v>172</v>
      </c>
      <c r="G390" s="274"/>
      <c r="H390" s="274"/>
      <c r="I390" s="24" t="str">
        <f t="shared" ca="1" si="82"/>
        <v>LOCKED</v>
      </c>
      <c r="J390" s="15" t="str">
        <f t="shared" ref="J390:J453" si="86">CLEAN(CONCATENATE(TRIM($A390),TRIM($C390),IF(LEFT($D390)&lt;&gt;"E",TRIM($D390),),TRIM($E390)))</f>
        <v>Water ServicesCW 2110-R11</v>
      </c>
      <c r="K390" s="16" t="e">
        <f>MATCH(J390,'Pay Items'!$K$1:$K$647,0)</f>
        <v>#N/A</v>
      </c>
      <c r="L390" s="17" t="str">
        <f t="shared" ca="1" si="83"/>
        <v>G</v>
      </c>
      <c r="M390" s="17" t="str">
        <f t="shared" ca="1" si="84"/>
        <v>C2</v>
      </c>
      <c r="N390" s="17" t="str">
        <f t="shared" ca="1" si="85"/>
        <v>C2</v>
      </c>
    </row>
    <row r="391" spans="1:14" ht="30" customHeight="1" x14ac:dyDescent="0.2">
      <c r="A391" s="182"/>
      <c r="B391" s="367" t="s">
        <v>337</v>
      </c>
      <c r="C391" s="368" t="s">
        <v>1779</v>
      </c>
      <c r="D391" s="357"/>
      <c r="E391" s="358"/>
      <c r="F391" s="273" t="s">
        <v>172</v>
      </c>
      <c r="G391" s="274"/>
      <c r="H391" s="274"/>
      <c r="I391" s="24" t="str">
        <f t="shared" ca="1" si="82"/>
        <v>LOCKED</v>
      </c>
      <c r="J391" s="15" t="str">
        <f t="shared" si="86"/>
        <v>19mm</v>
      </c>
      <c r="K391" s="16" t="e">
        <f>MATCH(J391,'Pay Items'!$K$1:$K$647,0)</f>
        <v>#N/A</v>
      </c>
      <c r="L391" s="17" t="str">
        <f t="shared" ca="1" si="83"/>
        <v>G</v>
      </c>
      <c r="M391" s="17" t="str">
        <f t="shared" ca="1" si="84"/>
        <v>C2</v>
      </c>
      <c r="N391" s="17" t="str">
        <f t="shared" ca="1" si="85"/>
        <v>C2</v>
      </c>
    </row>
    <row r="392" spans="1:14" ht="44.25" customHeight="1" x14ac:dyDescent="0.2">
      <c r="A392" s="182"/>
      <c r="B392" s="369" t="s">
        <v>683</v>
      </c>
      <c r="C392" s="365" t="s">
        <v>1741</v>
      </c>
      <c r="D392" s="357"/>
      <c r="E392" s="370" t="s">
        <v>181</v>
      </c>
      <c r="F392" s="371">
        <v>4</v>
      </c>
      <c r="G392" s="372"/>
      <c r="H392" s="373">
        <f t="shared" ref="H392:H449" si="87">ROUND(G392*F392,2)</f>
        <v>0</v>
      </c>
      <c r="I392" s="24" t="str">
        <f t="shared" ca="1" si="82"/>
        <v/>
      </c>
      <c r="J392" s="15" t="str">
        <f t="shared" si="86"/>
        <v>Trenchless Installation, Class B Sand Bedding, Class 3 Backfillm</v>
      </c>
      <c r="K392" s="16" t="e">
        <f>MATCH(J392,'Pay Items'!$K$1:$K$647,0)</f>
        <v>#N/A</v>
      </c>
      <c r="L392" s="17" t="str">
        <f t="shared" ca="1" si="83"/>
        <v>F0</v>
      </c>
      <c r="M392" s="17" t="str">
        <f t="shared" ca="1" si="84"/>
        <v>C2</v>
      </c>
      <c r="N392" s="17" t="str">
        <f t="shared" ca="1" si="85"/>
        <v>C2</v>
      </c>
    </row>
    <row r="393" spans="1:14" ht="45" customHeight="1" x14ac:dyDescent="0.2">
      <c r="A393" s="182"/>
      <c r="B393" s="369" t="s">
        <v>685</v>
      </c>
      <c r="C393" s="365" t="s">
        <v>1742</v>
      </c>
      <c r="D393" s="357"/>
      <c r="E393" s="370" t="s">
        <v>181</v>
      </c>
      <c r="F393" s="371">
        <v>4</v>
      </c>
      <c r="G393" s="372"/>
      <c r="H393" s="373">
        <f t="shared" si="87"/>
        <v>0</v>
      </c>
      <c r="I393" s="24" t="str">
        <f t="shared" ca="1" si="82"/>
        <v/>
      </c>
      <c r="J393" s="15" t="str">
        <f t="shared" si="86"/>
        <v>Trenchless Installation, Class B Sand Bedding, Class 5 Backfillm</v>
      </c>
      <c r="K393" s="16" t="e">
        <f>MATCH(J393,'Pay Items'!$K$1:$K$647,0)</f>
        <v>#N/A</v>
      </c>
      <c r="L393" s="17" t="str">
        <f t="shared" ca="1" si="83"/>
        <v>F0</v>
      </c>
      <c r="M393" s="17" t="str">
        <f t="shared" ca="1" si="84"/>
        <v>C2</v>
      </c>
      <c r="N393" s="17" t="str">
        <f t="shared" ca="1" si="85"/>
        <v>C2</v>
      </c>
    </row>
    <row r="394" spans="1:14" ht="30" customHeight="1" x14ac:dyDescent="0.2">
      <c r="A394" s="182"/>
      <c r="B394" s="367" t="s">
        <v>338</v>
      </c>
      <c r="C394" s="368" t="s">
        <v>1780</v>
      </c>
      <c r="D394" s="357"/>
      <c r="E394" s="358"/>
      <c r="F394" s="273" t="s">
        <v>172</v>
      </c>
      <c r="G394" s="274"/>
      <c r="H394" s="274"/>
      <c r="I394" s="24" t="str">
        <f t="shared" ca="1" si="82"/>
        <v>LOCKED</v>
      </c>
      <c r="J394" s="15" t="str">
        <f t="shared" si="86"/>
        <v>25mm</v>
      </c>
      <c r="K394" s="16" t="e">
        <f>MATCH(J394,'Pay Items'!$K$1:$K$647,0)</f>
        <v>#N/A</v>
      </c>
      <c r="L394" s="17" t="str">
        <f t="shared" ca="1" si="83"/>
        <v>G</v>
      </c>
      <c r="M394" s="17" t="str">
        <f t="shared" ca="1" si="84"/>
        <v>C2</v>
      </c>
      <c r="N394" s="17" t="str">
        <f t="shared" ca="1" si="85"/>
        <v>C2</v>
      </c>
    </row>
    <row r="395" spans="1:14" ht="45.75" customHeight="1" x14ac:dyDescent="0.2">
      <c r="A395" s="182"/>
      <c r="B395" s="369" t="s">
        <v>683</v>
      </c>
      <c r="C395" s="365" t="s">
        <v>1741</v>
      </c>
      <c r="D395" s="357"/>
      <c r="E395" s="370" t="s">
        <v>181</v>
      </c>
      <c r="F395" s="371">
        <v>2</v>
      </c>
      <c r="G395" s="372"/>
      <c r="H395" s="373">
        <f t="shared" si="87"/>
        <v>0</v>
      </c>
      <c r="I395" s="24" t="str">
        <f t="shared" ca="1" si="82"/>
        <v/>
      </c>
      <c r="J395" s="15" t="str">
        <f t="shared" si="86"/>
        <v>Trenchless Installation, Class B Sand Bedding, Class 3 Backfillm</v>
      </c>
      <c r="K395" s="16" t="e">
        <f>MATCH(J395,'Pay Items'!$K$1:$K$647,0)</f>
        <v>#N/A</v>
      </c>
      <c r="L395" s="17" t="str">
        <f t="shared" ca="1" si="83"/>
        <v>F0</v>
      </c>
      <c r="M395" s="17" t="str">
        <f t="shared" ca="1" si="84"/>
        <v>C2</v>
      </c>
      <c r="N395" s="17" t="str">
        <f t="shared" ca="1" si="85"/>
        <v>C2</v>
      </c>
    </row>
    <row r="396" spans="1:14" ht="44.25" customHeight="1" x14ac:dyDescent="0.2">
      <c r="A396" s="182"/>
      <c r="B396" s="369" t="s">
        <v>685</v>
      </c>
      <c r="C396" s="365" t="s">
        <v>1742</v>
      </c>
      <c r="D396" s="357"/>
      <c r="E396" s="370" t="s">
        <v>181</v>
      </c>
      <c r="F396" s="371">
        <v>2</v>
      </c>
      <c r="G396" s="372"/>
      <c r="H396" s="373">
        <f t="shared" si="87"/>
        <v>0</v>
      </c>
      <c r="I396" s="24" t="str">
        <f t="shared" ca="1" si="82"/>
        <v/>
      </c>
      <c r="J396" s="15" t="str">
        <f t="shared" si="86"/>
        <v>Trenchless Installation, Class B Sand Bedding, Class 5 Backfillm</v>
      </c>
      <c r="K396" s="16" t="e">
        <f>MATCH(J396,'Pay Items'!$K$1:$K$647,0)</f>
        <v>#N/A</v>
      </c>
      <c r="L396" s="17" t="str">
        <f t="shared" ca="1" si="83"/>
        <v>F0</v>
      </c>
      <c r="M396" s="17" t="str">
        <f t="shared" ca="1" si="84"/>
        <v>C2</v>
      </c>
      <c r="N396" s="17" t="str">
        <f t="shared" ca="1" si="85"/>
        <v>C2</v>
      </c>
    </row>
    <row r="397" spans="1:14" ht="30" customHeight="1" x14ac:dyDescent="0.2">
      <c r="A397" s="182"/>
      <c r="B397" s="364" t="s">
        <v>1510</v>
      </c>
      <c r="C397" s="368" t="s">
        <v>1781</v>
      </c>
      <c r="D397" s="374" t="s">
        <v>1747</v>
      </c>
      <c r="E397" s="358"/>
      <c r="F397" s="273" t="s">
        <v>172</v>
      </c>
      <c r="G397" s="274"/>
      <c r="H397" s="274"/>
      <c r="I397" s="24" t="str">
        <f t="shared" ca="1" si="82"/>
        <v>LOCKED</v>
      </c>
      <c r="J397" s="15" t="str">
        <f t="shared" si="86"/>
        <v>Corporation StopsCW 2110-R11</v>
      </c>
      <c r="K397" s="16" t="e">
        <f>MATCH(J397,'Pay Items'!$K$1:$K$647,0)</f>
        <v>#N/A</v>
      </c>
      <c r="L397" s="17" t="str">
        <f t="shared" ca="1" si="83"/>
        <v>G</v>
      </c>
      <c r="M397" s="17" t="str">
        <f t="shared" ca="1" si="84"/>
        <v>C2</v>
      </c>
      <c r="N397" s="17" t="str">
        <f t="shared" ca="1" si="85"/>
        <v>C2</v>
      </c>
    </row>
    <row r="398" spans="1:14" ht="30" customHeight="1" x14ac:dyDescent="0.2">
      <c r="A398" s="182"/>
      <c r="B398" s="367" t="s">
        <v>337</v>
      </c>
      <c r="C398" s="368" t="s">
        <v>1779</v>
      </c>
      <c r="D398" s="357" t="s">
        <v>172</v>
      </c>
      <c r="E398" s="375" t="s">
        <v>180</v>
      </c>
      <c r="F398" s="371">
        <v>24</v>
      </c>
      <c r="G398" s="372"/>
      <c r="H398" s="373">
        <f t="shared" si="87"/>
        <v>0</v>
      </c>
      <c r="I398" s="24" t="str">
        <f t="shared" ca="1" si="82"/>
        <v/>
      </c>
      <c r="J398" s="15" t="str">
        <f t="shared" si="86"/>
        <v>19mmeach</v>
      </c>
      <c r="K398" s="16" t="e">
        <f>MATCH(J398,'Pay Items'!$K$1:$K$647,0)</f>
        <v>#N/A</v>
      </c>
      <c r="L398" s="17" t="str">
        <f t="shared" ca="1" si="83"/>
        <v>F0</v>
      </c>
      <c r="M398" s="17" t="str">
        <f t="shared" ca="1" si="84"/>
        <v>C2</v>
      </c>
      <c r="N398" s="17" t="str">
        <f t="shared" ca="1" si="85"/>
        <v>C2</v>
      </c>
    </row>
    <row r="399" spans="1:14" ht="30" customHeight="1" x14ac:dyDescent="0.2">
      <c r="A399" s="182"/>
      <c r="B399" s="367" t="s">
        <v>338</v>
      </c>
      <c r="C399" s="368" t="s">
        <v>1780</v>
      </c>
      <c r="D399" s="357" t="s">
        <v>172</v>
      </c>
      <c r="E399" s="375" t="s">
        <v>180</v>
      </c>
      <c r="F399" s="371">
        <v>3</v>
      </c>
      <c r="G399" s="372"/>
      <c r="H399" s="373">
        <f t="shared" si="87"/>
        <v>0</v>
      </c>
      <c r="I399" s="24" t="str">
        <f t="shared" ca="1" si="82"/>
        <v/>
      </c>
      <c r="J399" s="15" t="str">
        <f t="shared" si="86"/>
        <v>25mmeach</v>
      </c>
      <c r="K399" s="16" t="e">
        <f>MATCH(J399,'Pay Items'!$K$1:$K$647,0)</f>
        <v>#N/A</v>
      </c>
      <c r="L399" s="17" t="str">
        <f t="shared" ca="1" si="83"/>
        <v>F0</v>
      </c>
      <c r="M399" s="17" t="str">
        <f t="shared" ca="1" si="84"/>
        <v>C2</v>
      </c>
      <c r="N399" s="17" t="str">
        <f t="shared" ca="1" si="85"/>
        <v>C2</v>
      </c>
    </row>
    <row r="400" spans="1:14" ht="30" customHeight="1" x14ac:dyDescent="0.2">
      <c r="A400" s="182"/>
      <c r="B400" s="364" t="s">
        <v>23</v>
      </c>
      <c r="C400" s="368" t="s">
        <v>1782</v>
      </c>
      <c r="D400" s="374" t="s">
        <v>1747</v>
      </c>
      <c r="E400" s="358"/>
      <c r="F400" s="273" t="s">
        <v>172</v>
      </c>
      <c r="G400" s="274"/>
      <c r="H400" s="274"/>
      <c r="I400" s="24" t="str">
        <f t="shared" ca="1" si="82"/>
        <v>LOCKED</v>
      </c>
      <c r="J400" s="15" t="str">
        <f t="shared" si="86"/>
        <v>Curb StopsCW 2110-R11</v>
      </c>
      <c r="K400" s="16" t="e">
        <f>MATCH(J400,'Pay Items'!$K$1:$K$647,0)</f>
        <v>#N/A</v>
      </c>
      <c r="L400" s="17" t="str">
        <f t="shared" ca="1" si="83"/>
        <v>G</v>
      </c>
      <c r="M400" s="17" t="str">
        <f t="shared" ca="1" si="84"/>
        <v>C2</v>
      </c>
      <c r="N400" s="17" t="str">
        <f t="shared" ca="1" si="85"/>
        <v>C2</v>
      </c>
    </row>
    <row r="401" spans="1:14" ht="30" customHeight="1" x14ac:dyDescent="0.2">
      <c r="A401" s="182"/>
      <c r="B401" s="367" t="s">
        <v>337</v>
      </c>
      <c r="C401" s="368" t="s">
        <v>1779</v>
      </c>
      <c r="D401" s="357" t="s">
        <v>172</v>
      </c>
      <c r="E401" s="370" t="s">
        <v>180</v>
      </c>
      <c r="F401" s="371">
        <v>1</v>
      </c>
      <c r="G401" s="372"/>
      <c r="H401" s="373">
        <f t="shared" si="87"/>
        <v>0</v>
      </c>
      <c r="I401" s="24" t="str">
        <f t="shared" ca="1" si="82"/>
        <v/>
      </c>
      <c r="J401" s="15" t="str">
        <f t="shared" si="86"/>
        <v>19mmeach</v>
      </c>
      <c r="K401" s="16" t="e">
        <f>MATCH(J401,'Pay Items'!$K$1:$K$647,0)</f>
        <v>#N/A</v>
      </c>
      <c r="L401" s="17" t="str">
        <f t="shared" ca="1" si="83"/>
        <v>F0</v>
      </c>
      <c r="M401" s="17" t="str">
        <f t="shared" ca="1" si="84"/>
        <v>C2</v>
      </c>
      <c r="N401" s="17" t="str">
        <f t="shared" ca="1" si="85"/>
        <v>C2</v>
      </c>
    </row>
    <row r="402" spans="1:14" ht="30" customHeight="1" x14ac:dyDescent="0.2">
      <c r="A402" s="182"/>
      <c r="B402" s="376" t="s">
        <v>1783</v>
      </c>
      <c r="C402" s="368" t="s">
        <v>1784</v>
      </c>
      <c r="D402" s="374" t="s">
        <v>1747</v>
      </c>
      <c r="E402" s="358"/>
      <c r="F402" s="273" t="s">
        <v>172</v>
      </c>
      <c r="G402" s="274"/>
      <c r="H402" s="274"/>
      <c r="I402" s="24" t="str">
        <f t="shared" ca="1" si="82"/>
        <v>LOCKED</v>
      </c>
      <c r="J402" s="15" t="str">
        <f t="shared" si="86"/>
        <v>Curb Stop BoxesCW 2110-R11</v>
      </c>
      <c r="K402" s="16" t="e">
        <f>MATCH(J402,'Pay Items'!$K$1:$K$647,0)</f>
        <v>#N/A</v>
      </c>
      <c r="L402" s="17" t="str">
        <f t="shared" ca="1" si="83"/>
        <v>G</v>
      </c>
      <c r="M402" s="17" t="str">
        <f t="shared" ca="1" si="84"/>
        <v>C2</v>
      </c>
      <c r="N402" s="17" t="str">
        <f t="shared" ca="1" si="85"/>
        <v>C2</v>
      </c>
    </row>
    <row r="403" spans="1:14" ht="30" customHeight="1" x14ac:dyDescent="0.2">
      <c r="A403" s="182"/>
      <c r="B403" s="367" t="s">
        <v>337</v>
      </c>
      <c r="C403" s="368" t="s">
        <v>1779</v>
      </c>
      <c r="D403" s="357" t="s">
        <v>172</v>
      </c>
      <c r="E403" s="370" t="s">
        <v>180</v>
      </c>
      <c r="F403" s="371">
        <v>1</v>
      </c>
      <c r="G403" s="372"/>
      <c r="H403" s="373">
        <f t="shared" si="87"/>
        <v>0</v>
      </c>
      <c r="I403" s="24" t="str">
        <f t="shared" ca="1" si="82"/>
        <v/>
      </c>
      <c r="J403" s="15" t="str">
        <f t="shared" si="86"/>
        <v>19mmeach</v>
      </c>
      <c r="K403" s="16" t="e">
        <f>MATCH(J403,'Pay Items'!$K$1:$K$647,0)</f>
        <v>#N/A</v>
      </c>
      <c r="L403" s="17" t="str">
        <f t="shared" ca="1" si="83"/>
        <v>F0</v>
      </c>
      <c r="M403" s="17" t="str">
        <f t="shared" ca="1" si="84"/>
        <v>C2</v>
      </c>
      <c r="N403" s="17" t="str">
        <f t="shared" ca="1" si="85"/>
        <v>C2</v>
      </c>
    </row>
    <row r="404" spans="1:14" ht="44.25" customHeight="1" x14ac:dyDescent="0.2">
      <c r="A404" s="182"/>
      <c r="B404" s="364" t="s">
        <v>1785</v>
      </c>
      <c r="C404" s="365" t="s">
        <v>1766</v>
      </c>
      <c r="D404" s="374" t="s">
        <v>1747</v>
      </c>
      <c r="E404" s="358"/>
      <c r="F404" s="273" t="s">
        <v>172</v>
      </c>
      <c r="G404" s="274"/>
      <c r="H404" s="274"/>
      <c r="I404" s="24" t="str">
        <f t="shared" ca="1" si="82"/>
        <v>LOCKED</v>
      </c>
      <c r="J404" s="15" t="str">
        <f t="shared" si="86"/>
        <v>Connecting to Existing Watermains and Large Diameter Water ServicesCW 2110-R11</v>
      </c>
      <c r="K404" s="16" t="e">
        <f>MATCH(J404,'Pay Items'!$K$1:$K$647,0)</f>
        <v>#N/A</v>
      </c>
      <c r="L404" s="17" t="str">
        <f t="shared" ca="1" si="83"/>
        <v>G</v>
      </c>
      <c r="M404" s="17" t="str">
        <f t="shared" ca="1" si="84"/>
        <v>C2</v>
      </c>
      <c r="N404" s="17" t="str">
        <f t="shared" ca="1" si="85"/>
        <v>C2</v>
      </c>
    </row>
    <row r="405" spans="1:14" ht="30" customHeight="1" x14ac:dyDescent="0.2">
      <c r="A405" s="182"/>
      <c r="B405" s="367" t="s">
        <v>337</v>
      </c>
      <c r="C405" s="368" t="s">
        <v>1767</v>
      </c>
      <c r="D405" s="357"/>
      <c r="E405" s="358"/>
      <c r="F405" s="273" t="s">
        <v>172</v>
      </c>
      <c r="G405" s="274"/>
      <c r="H405" s="274"/>
      <c r="I405" s="24" t="str">
        <f t="shared" ca="1" si="82"/>
        <v>LOCKED</v>
      </c>
      <c r="J405" s="15" t="str">
        <f t="shared" si="86"/>
        <v>In-line Connection - No Plug Existing</v>
      </c>
      <c r="K405" s="16" t="e">
        <f>MATCH(J405,'Pay Items'!$K$1:$K$647,0)</f>
        <v>#N/A</v>
      </c>
      <c r="L405" s="17" t="str">
        <f t="shared" ca="1" si="83"/>
        <v>G</v>
      </c>
      <c r="M405" s="17" t="str">
        <f t="shared" ca="1" si="84"/>
        <v>C2</v>
      </c>
      <c r="N405" s="17" t="str">
        <f t="shared" ca="1" si="85"/>
        <v>C2</v>
      </c>
    </row>
    <row r="406" spans="1:14" ht="30" customHeight="1" x14ac:dyDescent="0.2">
      <c r="A406" s="182"/>
      <c r="B406" s="369" t="s">
        <v>683</v>
      </c>
      <c r="C406" s="368" t="s">
        <v>1739</v>
      </c>
      <c r="D406" s="357" t="s">
        <v>172</v>
      </c>
      <c r="E406" s="370" t="s">
        <v>180</v>
      </c>
      <c r="F406" s="371">
        <v>1</v>
      </c>
      <c r="G406" s="372"/>
      <c r="H406" s="373">
        <f t="shared" si="87"/>
        <v>0</v>
      </c>
      <c r="I406" s="24" t="str">
        <f t="shared" ca="1" si="82"/>
        <v/>
      </c>
      <c r="J406" s="15" t="str">
        <f t="shared" si="86"/>
        <v>150mmeach</v>
      </c>
      <c r="K406" s="16" t="e">
        <f>MATCH(J406,'Pay Items'!$K$1:$K$647,0)</f>
        <v>#N/A</v>
      </c>
      <c r="L406" s="17" t="str">
        <f t="shared" ca="1" si="83"/>
        <v>F0</v>
      </c>
      <c r="M406" s="17" t="str">
        <f t="shared" ca="1" si="84"/>
        <v>C2</v>
      </c>
      <c r="N406" s="17" t="str">
        <f t="shared" ca="1" si="85"/>
        <v>C2</v>
      </c>
    </row>
    <row r="407" spans="1:14" ht="44.25" customHeight="1" x14ac:dyDescent="0.2">
      <c r="A407" s="182"/>
      <c r="B407" s="364" t="s">
        <v>1786</v>
      </c>
      <c r="C407" s="365" t="s">
        <v>1787</v>
      </c>
      <c r="D407" s="374" t="s">
        <v>1788</v>
      </c>
      <c r="E407" s="358"/>
      <c r="F407" s="273" t="s">
        <v>172</v>
      </c>
      <c r="G407" s="274"/>
      <c r="H407" s="274"/>
      <c r="I407" s="24" t="str">
        <f t="shared" ca="1" si="82"/>
        <v>LOCKED</v>
      </c>
      <c r="J407" s="15" t="str">
        <f t="shared" si="86"/>
        <v>Connecting Existing Copper Water Services to New WatermainsCW 2110-R11, E25</v>
      </c>
      <c r="K407" s="16" t="e">
        <f>MATCH(J407,'Pay Items'!$K$1:$K$647,0)</f>
        <v>#N/A</v>
      </c>
      <c r="L407" s="17" t="str">
        <f t="shared" ca="1" si="83"/>
        <v>G</v>
      </c>
      <c r="M407" s="17" t="str">
        <f t="shared" ca="1" si="84"/>
        <v>C2</v>
      </c>
      <c r="N407" s="17" t="str">
        <f t="shared" ca="1" si="85"/>
        <v>C2</v>
      </c>
    </row>
    <row r="408" spans="1:14" ht="30" customHeight="1" x14ac:dyDescent="0.2">
      <c r="A408" s="182"/>
      <c r="B408" s="367" t="s">
        <v>337</v>
      </c>
      <c r="C408" s="368" t="s">
        <v>1779</v>
      </c>
      <c r="D408" s="357" t="s">
        <v>172</v>
      </c>
      <c r="E408" s="375" t="s">
        <v>180</v>
      </c>
      <c r="F408" s="371">
        <v>24</v>
      </c>
      <c r="G408" s="372"/>
      <c r="H408" s="373">
        <f>ROUND(G408*F408,2)</f>
        <v>0</v>
      </c>
      <c r="I408" s="24" t="str">
        <f t="shared" ca="1" si="82"/>
        <v/>
      </c>
      <c r="J408" s="15" t="str">
        <f t="shared" si="86"/>
        <v>19mmeach</v>
      </c>
      <c r="K408" s="16" t="e">
        <f>MATCH(J408,'Pay Items'!$K$1:$K$647,0)</f>
        <v>#N/A</v>
      </c>
      <c r="L408" s="17" t="str">
        <f t="shared" ca="1" si="83"/>
        <v>F0</v>
      </c>
      <c r="M408" s="17" t="str">
        <f t="shared" ca="1" si="84"/>
        <v>C2</v>
      </c>
      <c r="N408" s="17" t="str">
        <f t="shared" ca="1" si="85"/>
        <v>C2</v>
      </c>
    </row>
    <row r="409" spans="1:14" ht="30" customHeight="1" x14ac:dyDescent="0.2">
      <c r="A409" s="182"/>
      <c r="B409" s="367" t="s">
        <v>338</v>
      </c>
      <c r="C409" s="368" t="s">
        <v>1780</v>
      </c>
      <c r="D409" s="357" t="s">
        <v>172</v>
      </c>
      <c r="E409" s="375" t="s">
        <v>180</v>
      </c>
      <c r="F409" s="371">
        <v>3</v>
      </c>
      <c r="G409" s="372"/>
      <c r="H409" s="373">
        <f>ROUND(G409*F409,2)</f>
        <v>0</v>
      </c>
      <c r="I409" s="24" t="str">
        <f t="shared" ca="1" si="82"/>
        <v/>
      </c>
      <c r="J409" s="15" t="str">
        <f t="shared" si="86"/>
        <v>25mmeach</v>
      </c>
      <c r="K409" s="16" t="e">
        <f>MATCH(J409,'Pay Items'!$K$1:$K$647,0)</f>
        <v>#N/A</v>
      </c>
      <c r="L409" s="17" t="str">
        <f t="shared" ca="1" si="83"/>
        <v>F0</v>
      </c>
      <c r="M409" s="17" t="str">
        <f t="shared" ca="1" si="84"/>
        <v>C2</v>
      </c>
      <c r="N409" s="17" t="str">
        <f t="shared" ca="1" si="85"/>
        <v>C2</v>
      </c>
    </row>
    <row r="410" spans="1:14" ht="30" customHeight="1" x14ac:dyDescent="0.2">
      <c r="A410" s="182"/>
      <c r="B410" s="364" t="s">
        <v>1789</v>
      </c>
      <c r="C410" s="368" t="s">
        <v>1768</v>
      </c>
      <c r="D410" s="374" t="s">
        <v>1747</v>
      </c>
      <c r="E410" s="358"/>
      <c r="F410" s="273" t="s">
        <v>172</v>
      </c>
      <c r="G410" s="274"/>
      <c r="H410" s="274"/>
      <c r="I410" s="24" t="str">
        <f t="shared" ca="1" si="82"/>
        <v>LOCKED</v>
      </c>
      <c r="J410" s="15" t="str">
        <f t="shared" si="86"/>
        <v>10.9 Kilogram Sacrificial Zinc AnodesCW 2110-R11</v>
      </c>
      <c r="K410" s="16" t="e">
        <f>MATCH(J410,'Pay Items'!$K$1:$K$647,0)</f>
        <v>#N/A</v>
      </c>
      <c r="L410" s="17" t="str">
        <f t="shared" ca="1" si="83"/>
        <v>G</v>
      </c>
      <c r="M410" s="17" t="str">
        <f t="shared" ca="1" si="84"/>
        <v>C2</v>
      </c>
      <c r="N410" s="17" t="str">
        <f t="shared" ca="1" si="85"/>
        <v>C2</v>
      </c>
    </row>
    <row r="411" spans="1:14" ht="30" customHeight="1" x14ac:dyDescent="0.2">
      <c r="A411" s="182"/>
      <c r="B411" s="367" t="s">
        <v>337</v>
      </c>
      <c r="C411" s="368" t="s">
        <v>1790</v>
      </c>
      <c r="D411" s="357" t="s">
        <v>172</v>
      </c>
      <c r="E411" s="370" t="s">
        <v>180</v>
      </c>
      <c r="F411" s="371">
        <v>27</v>
      </c>
      <c r="G411" s="372"/>
      <c r="H411" s="373">
        <f t="shared" si="87"/>
        <v>0</v>
      </c>
      <c r="I411" s="24" t="str">
        <f t="shared" ca="1" si="82"/>
        <v/>
      </c>
      <c r="J411" s="15" t="str">
        <f t="shared" si="86"/>
        <v>On Water Serviceseach</v>
      </c>
      <c r="K411" s="16" t="e">
        <f>MATCH(J411,'Pay Items'!$K$1:$K$647,0)</f>
        <v>#N/A</v>
      </c>
      <c r="L411" s="17" t="str">
        <f t="shared" ca="1" si="83"/>
        <v>F0</v>
      </c>
      <c r="M411" s="17" t="str">
        <f t="shared" ca="1" si="84"/>
        <v>C2</v>
      </c>
      <c r="N411" s="17" t="str">
        <f t="shared" ca="1" si="85"/>
        <v>C2</v>
      </c>
    </row>
    <row r="412" spans="1:14" ht="30" customHeight="1" x14ac:dyDescent="0.2">
      <c r="A412" s="182"/>
      <c r="B412" s="364" t="s">
        <v>1791</v>
      </c>
      <c r="C412" s="368" t="s">
        <v>1792</v>
      </c>
      <c r="D412" s="374" t="s">
        <v>1747</v>
      </c>
      <c r="E412" s="370" t="s">
        <v>180</v>
      </c>
      <c r="F412" s="371">
        <v>13</v>
      </c>
      <c r="G412" s="372"/>
      <c r="H412" s="373">
        <f t="shared" si="87"/>
        <v>0</v>
      </c>
      <c r="I412" s="24" t="str">
        <f t="shared" ca="1" si="82"/>
        <v/>
      </c>
      <c r="J412" s="15" t="str">
        <f t="shared" si="86"/>
        <v>Continuity BondingCW 2110-R11each</v>
      </c>
      <c r="K412" s="16" t="e">
        <f>MATCH(J412,'Pay Items'!$K$1:$K$647,0)</f>
        <v>#N/A</v>
      </c>
      <c r="L412" s="17" t="str">
        <f t="shared" ca="1" si="83"/>
        <v>F0</v>
      </c>
      <c r="M412" s="17" t="str">
        <f t="shared" ca="1" si="84"/>
        <v>C2</v>
      </c>
      <c r="N412" s="17" t="str">
        <f t="shared" ca="1" si="85"/>
        <v>C2</v>
      </c>
    </row>
    <row r="413" spans="1:14" ht="30" customHeight="1" x14ac:dyDescent="0.2">
      <c r="A413" s="182"/>
      <c r="B413" s="355"/>
      <c r="C413" s="377" t="s">
        <v>1793</v>
      </c>
      <c r="D413" s="378" t="s">
        <v>1794</v>
      </c>
      <c r="E413" s="358"/>
      <c r="F413" s="273" t="s">
        <v>172</v>
      </c>
      <c r="G413" s="274"/>
      <c r="H413" s="274"/>
      <c r="I413" s="24" t="str">
        <f t="shared" ca="1" si="82"/>
        <v>LOCKED</v>
      </c>
      <c r="J413" s="15" t="str">
        <f t="shared" si="86"/>
        <v>PROVISIONAL ITEMS</v>
      </c>
      <c r="K413" s="16" t="e">
        <f>MATCH(J413,'Pay Items'!$K$1:$K$647,0)</f>
        <v>#N/A</v>
      </c>
      <c r="L413" s="17" t="str">
        <f t="shared" ca="1" si="83"/>
        <v>G</v>
      </c>
      <c r="M413" s="17" t="str">
        <f t="shared" ca="1" si="84"/>
        <v>C2</v>
      </c>
      <c r="N413" s="17" t="str">
        <f t="shared" ca="1" si="85"/>
        <v>C2</v>
      </c>
    </row>
    <row r="414" spans="1:14" s="189" customFormat="1" ht="30" customHeight="1" x14ac:dyDescent="0.2">
      <c r="A414" s="191" t="s">
        <v>825</v>
      </c>
      <c r="B414" s="283" t="s">
        <v>1795</v>
      </c>
      <c r="C414" s="295" t="s">
        <v>156</v>
      </c>
      <c r="D414" s="284" t="s">
        <v>1796</v>
      </c>
      <c r="E414" s="285"/>
      <c r="F414" s="273" t="s">
        <v>172</v>
      </c>
      <c r="G414" s="274"/>
      <c r="H414" s="274"/>
      <c r="I414" s="24" t="str">
        <f t="shared" ca="1" si="82"/>
        <v>LOCKED</v>
      </c>
      <c r="J414" s="15" t="str">
        <f t="shared" si="86"/>
        <v>B154rlConcrete Curb RenewalCW 3240-R10, E24</v>
      </c>
      <c r="K414" s="16" t="e">
        <f>MATCH(J414,'Pay Items'!$K$1:$K$647,0)</f>
        <v>#N/A</v>
      </c>
      <c r="L414" s="17" t="str">
        <f t="shared" ca="1" si="83"/>
        <v>G</v>
      </c>
      <c r="M414" s="17" t="str">
        <f t="shared" ca="1" si="84"/>
        <v>C2</v>
      </c>
      <c r="N414" s="17" t="str">
        <f t="shared" ca="1" si="85"/>
        <v>C2</v>
      </c>
    </row>
    <row r="415" spans="1:14" s="211" customFormat="1" ht="39.950000000000003" customHeight="1" x14ac:dyDescent="0.2">
      <c r="A415" s="191" t="s">
        <v>927</v>
      </c>
      <c r="B415" s="286" t="s">
        <v>337</v>
      </c>
      <c r="C415" s="295" t="s">
        <v>1627</v>
      </c>
      <c r="D415" s="284" t="s">
        <v>700</v>
      </c>
      <c r="E415" s="285" t="s">
        <v>181</v>
      </c>
      <c r="F415" s="296">
        <v>5</v>
      </c>
      <c r="G415" s="297"/>
      <c r="H415" s="287">
        <f t="shared" ref="H415" si="88">ROUND(G415*F415,2)</f>
        <v>0</v>
      </c>
      <c r="I415" s="24" t="str">
        <f t="shared" ca="1" si="82"/>
        <v/>
      </c>
      <c r="J415" s="15" t="str">
        <f t="shared" si="86"/>
        <v>B184rlAType 1 Concrete Curb Ramp (8-12 mm reveal ht, Monolithic)SD-229C,Dm</v>
      </c>
      <c r="K415" s="16" t="e">
        <f>MATCH(J415,'Pay Items'!$K$1:$K$647,0)</f>
        <v>#N/A</v>
      </c>
      <c r="L415" s="17" t="str">
        <f t="shared" ca="1" si="83"/>
        <v>F0</v>
      </c>
      <c r="M415" s="17" t="str">
        <f t="shared" ca="1" si="84"/>
        <v>C2</v>
      </c>
      <c r="N415" s="17" t="str">
        <f t="shared" ca="1" si="85"/>
        <v>C2</v>
      </c>
    </row>
    <row r="416" spans="1:14" ht="30" customHeight="1" x14ac:dyDescent="0.2">
      <c r="A416" s="182"/>
      <c r="B416" s="364" t="s">
        <v>1797</v>
      </c>
      <c r="C416" s="368" t="s">
        <v>1751</v>
      </c>
      <c r="D416" s="374" t="s">
        <v>1747</v>
      </c>
      <c r="E416" s="358"/>
      <c r="F416" s="273" t="s">
        <v>172</v>
      </c>
      <c r="G416" s="274"/>
      <c r="H416" s="274"/>
      <c r="I416" s="24" t="str">
        <f t="shared" ca="1" si="82"/>
        <v>LOCKED</v>
      </c>
      <c r="J416" s="15" t="str">
        <f t="shared" si="86"/>
        <v>FittingsCW 2110-R11</v>
      </c>
      <c r="K416" s="16" t="e">
        <f>MATCH(J416,'Pay Items'!$K$1:$K$647,0)</f>
        <v>#N/A</v>
      </c>
      <c r="L416" s="17" t="str">
        <f t="shared" ca="1" si="83"/>
        <v>G</v>
      </c>
      <c r="M416" s="17" t="str">
        <f t="shared" ca="1" si="84"/>
        <v>C2</v>
      </c>
      <c r="N416" s="17" t="str">
        <f t="shared" ca="1" si="85"/>
        <v>C2</v>
      </c>
    </row>
    <row r="417" spans="1:14" ht="30" customHeight="1" x14ac:dyDescent="0.2">
      <c r="A417" s="182"/>
      <c r="B417" s="367" t="s">
        <v>337</v>
      </c>
      <c r="C417" s="368" t="s">
        <v>1798</v>
      </c>
      <c r="D417" s="357"/>
      <c r="E417" s="358"/>
      <c r="F417" s="273" t="s">
        <v>172</v>
      </c>
      <c r="G417" s="274"/>
      <c r="H417" s="274"/>
      <c r="I417" s="24" t="str">
        <f t="shared" ca="1" si="82"/>
        <v>LOCKED</v>
      </c>
      <c r="J417" s="15" t="str">
        <f t="shared" si="86"/>
        <v>Bends (SD-005)</v>
      </c>
      <c r="K417" s="16" t="e">
        <f>MATCH(J417,'Pay Items'!$K$1:$K$647,0)</f>
        <v>#N/A</v>
      </c>
      <c r="L417" s="17" t="str">
        <f t="shared" ca="1" si="83"/>
        <v>G</v>
      </c>
      <c r="M417" s="17" t="str">
        <f t="shared" ca="1" si="84"/>
        <v>C2</v>
      </c>
      <c r="N417" s="17" t="str">
        <f t="shared" ca="1" si="85"/>
        <v>C2</v>
      </c>
    </row>
    <row r="418" spans="1:14" ht="30" customHeight="1" x14ac:dyDescent="0.2">
      <c r="A418" s="182"/>
      <c r="B418" s="369" t="s">
        <v>683</v>
      </c>
      <c r="C418" s="368" t="s">
        <v>1777</v>
      </c>
      <c r="D418" s="357" t="s">
        <v>172</v>
      </c>
      <c r="E418" s="370" t="s">
        <v>180</v>
      </c>
      <c r="F418" s="371">
        <v>2</v>
      </c>
      <c r="G418" s="372"/>
      <c r="H418" s="373">
        <f t="shared" si="87"/>
        <v>0</v>
      </c>
      <c r="I418" s="24" t="str">
        <f t="shared" ca="1" si="82"/>
        <v/>
      </c>
      <c r="J418" s="15" t="str">
        <f t="shared" si="86"/>
        <v>150mm - 45°each</v>
      </c>
      <c r="K418" s="16" t="e">
        <f>MATCH(J418,'Pay Items'!$K$1:$K$647,0)</f>
        <v>#N/A</v>
      </c>
      <c r="L418" s="17" t="str">
        <f t="shared" ca="1" si="83"/>
        <v>F0</v>
      </c>
      <c r="M418" s="17" t="str">
        <f t="shared" ca="1" si="84"/>
        <v>C2</v>
      </c>
      <c r="N418" s="17" t="str">
        <f t="shared" ca="1" si="85"/>
        <v>C2</v>
      </c>
    </row>
    <row r="419" spans="1:14" ht="30" customHeight="1" x14ac:dyDescent="0.2">
      <c r="A419" s="182"/>
      <c r="B419" s="369" t="s">
        <v>685</v>
      </c>
      <c r="C419" s="368" t="s">
        <v>1763</v>
      </c>
      <c r="D419" s="357" t="s">
        <v>172</v>
      </c>
      <c r="E419" s="370" t="s">
        <v>180</v>
      </c>
      <c r="F419" s="371">
        <v>2</v>
      </c>
      <c r="G419" s="372"/>
      <c r="H419" s="373">
        <f t="shared" si="87"/>
        <v>0</v>
      </c>
      <c r="I419" s="24" t="str">
        <f t="shared" ca="1" si="82"/>
        <v/>
      </c>
      <c r="J419" s="15" t="str">
        <f t="shared" si="86"/>
        <v>200mm - 45°each</v>
      </c>
      <c r="K419" s="16" t="e">
        <f>MATCH(J419,'Pay Items'!$K$1:$K$647,0)</f>
        <v>#N/A</v>
      </c>
      <c r="L419" s="17" t="str">
        <f t="shared" ca="1" si="83"/>
        <v>F0</v>
      </c>
      <c r="M419" s="17" t="str">
        <f t="shared" ca="1" si="84"/>
        <v>C2</v>
      </c>
      <c r="N419" s="17" t="str">
        <f t="shared" ca="1" si="85"/>
        <v>C2</v>
      </c>
    </row>
    <row r="420" spans="1:14" ht="30" customHeight="1" x14ac:dyDescent="0.2">
      <c r="A420" s="182"/>
      <c r="B420" s="369" t="s">
        <v>687</v>
      </c>
      <c r="C420" s="368" t="s">
        <v>1765</v>
      </c>
      <c r="D420" s="357" t="s">
        <v>172</v>
      </c>
      <c r="E420" s="370" t="s">
        <v>180</v>
      </c>
      <c r="F420" s="371">
        <v>2</v>
      </c>
      <c r="G420" s="372"/>
      <c r="H420" s="373">
        <f t="shared" si="87"/>
        <v>0</v>
      </c>
      <c r="I420" s="24" t="str">
        <f t="shared" ca="1" si="82"/>
        <v/>
      </c>
      <c r="J420" s="15" t="str">
        <f t="shared" si="86"/>
        <v>300mm - 45°each</v>
      </c>
      <c r="K420" s="16" t="e">
        <f>MATCH(J420,'Pay Items'!$K$1:$K$647,0)</f>
        <v>#N/A</v>
      </c>
      <c r="L420" s="17" t="str">
        <f t="shared" ca="1" si="83"/>
        <v>F0</v>
      </c>
      <c r="M420" s="17" t="str">
        <f t="shared" ca="1" si="84"/>
        <v>C2</v>
      </c>
      <c r="N420" s="17" t="str">
        <f t="shared" ca="1" si="85"/>
        <v>C2</v>
      </c>
    </row>
    <row r="421" spans="1:14" ht="30" customHeight="1" x14ac:dyDescent="0.2">
      <c r="A421" s="182"/>
      <c r="B421" s="364" t="s">
        <v>1799</v>
      </c>
      <c r="C421" s="368" t="s">
        <v>1778</v>
      </c>
      <c r="D421" s="374" t="s">
        <v>1747</v>
      </c>
      <c r="E421" s="358"/>
      <c r="F421" s="273" t="s">
        <v>172</v>
      </c>
      <c r="G421" s="274"/>
      <c r="H421" s="274"/>
      <c r="I421" s="24" t="str">
        <f t="shared" ca="1" si="82"/>
        <v>LOCKED</v>
      </c>
      <c r="J421" s="15" t="str">
        <f t="shared" si="86"/>
        <v>Water ServicesCW 2110-R11</v>
      </c>
      <c r="K421" s="16" t="e">
        <f>MATCH(J421,'Pay Items'!$K$1:$K$647,0)</f>
        <v>#N/A</v>
      </c>
      <c r="L421" s="17" t="str">
        <f t="shared" ca="1" si="83"/>
        <v>G</v>
      </c>
      <c r="M421" s="17" t="str">
        <f t="shared" ca="1" si="84"/>
        <v>C2</v>
      </c>
      <c r="N421" s="17" t="str">
        <f t="shared" ca="1" si="85"/>
        <v>C2</v>
      </c>
    </row>
    <row r="422" spans="1:14" ht="30" customHeight="1" x14ac:dyDescent="0.2">
      <c r="A422" s="182"/>
      <c r="B422" s="367" t="s">
        <v>337</v>
      </c>
      <c r="C422" s="368" t="s">
        <v>1800</v>
      </c>
      <c r="D422" s="357"/>
      <c r="E422" s="358"/>
      <c r="F422" s="273" t="s">
        <v>172</v>
      </c>
      <c r="G422" s="274"/>
      <c r="H422" s="274"/>
      <c r="I422" s="24" t="str">
        <f t="shared" ca="1" si="82"/>
        <v>LOCKED</v>
      </c>
      <c r="J422" s="15" t="str">
        <f t="shared" si="86"/>
        <v>38mm</v>
      </c>
      <c r="K422" s="16" t="e">
        <f>MATCH(J422,'Pay Items'!$K$1:$K$647,0)</f>
        <v>#N/A</v>
      </c>
      <c r="L422" s="17" t="str">
        <f t="shared" ca="1" si="83"/>
        <v>G</v>
      </c>
      <c r="M422" s="17" t="str">
        <f t="shared" ca="1" si="84"/>
        <v>C2</v>
      </c>
      <c r="N422" s="17" t="str">
        <f t="shared" ca="1" si="85"/>
        <v>C2</v>
      </c>
    </row>
    <row r="423" spans="1:14" ht="45" customHeight="1" x14ac:dyDescent="0.2">
      <c r="A423" s="182"/>
      <c r="B423" s="369" t="s">
        <v>683</v>
      </c>
      <c r="C423" s="365" t="s">
        <v>1741</v>
      </c>
      <c r="D423" s="357"/>
      <c r="E423" s="370" t="s">
        <v>181</v>
      </c>
      <c r="F423" s="371">
        <v>10</v>
      </c>
      <c r="G423" s="372"/>
      <c r="H423" s="373">
        <f t="shared" si="87"/>
        <v>0</v>
      </c>
      <c r="I423" s="24" t="str">
        <f t="shared" ca="1" si="82"/>
        <v/>
      </c>
      <c r="J423" s="15" t="str">
        <f t="shared" si="86"/>
        <v>Trenchless Installation, Class B Sand Bedding, Class 3 Backfillm</v>
      </c>
      <c r="K423" s="16" t="e">
        <f>MATCH(J423,'Pay Items'!$K$1:$K$647,0)</f>
        <v>#N/A</v>
      </c>
      <c r="L423" s="17" t="str">
        <f t="shared" ca="1" si="83"/>
        <v>F0</v>
      </c>
      <c r="M423" s="17" t="str">
        <f t="shared" ca="1" si="84"/>
        <v>C2</v>
      </c>
      <c r="N423" s="17" t="str">
        <f t="shared" ca="1" si="85"/>
        <v>C2</v>
      </c>
    </row>
    <row r="424" spans="1:14" ht="30" customHeight="1" x14ac:dyDescent="0.2">
      <c r="A424" s="182"/>
      <c r="B424" s="367" t="s">
        <v>338</v>
      </c>
      <c r="C424" s="368" t="s">
        <v>1801</v>
      </c>
      <c r="D424" s="357"/>
      <c r="E424" s="358"/>
      <c r="F424" s="273" t="s">
        <v>172</v>
      </c>
      <c r="G424" s="274"/>
      <c r="H424" s="274"/>
      <c r="I424" s="24" t="str">
        <f t="shared" ca="1" si="82"/>
        <v>LOCKED</v>
      </c>
      <c r="J424" s="15" t="str">
        <f t="shared" si="86"/>
        <v>50mm</v>
      </c>
      <c r="K424" s="16" t="e">
        <f>MATCH(J424,'Pay Items'!$K$1:$K$647,0)</f>
        <v>#N/A</v>
      </c>
      <c r="L424" s="17" t="str">
        <f t="shared" ca="1" si="83"/>
        <v>G</v>
      </c>
      <c r="M424" s="17" t="str">
        <f t="shared" ca="1" si="84"/>
        <v>C2</v>
      </c>
      <c r="N424" s="17" t="str">
        <f t="shared" ca="1" si="85"/>
        <v>C2</v>
      </c>
    </row>
    <row r="425" spans="1:14" ht="44.25" customHeight="1" x14ac:dyDescent="0.2">
      <c r="A425" s="182"/>
      <c r="B425" s="369" t="s">
        <v>683</v>
      </c>
      <c r="C425" s="365" t="s">
        <v>1741</v>
      </c>
      <c r="D425" s="357"/>
      <c r="E425" s="370" t="s">
        <v>181</v>
      </c>
      <c r="F425" s="371">
        <v>10</v>
      </c>
      <c r="G425" s="372"/>
      <c r="H425" s="373">
        <f t="shared" si="87"/>
        <v>0</v>
      </c>
      <c r="I425" s="24" t="str">
        <f t="shared" ca="1" si="82"/>
        <v/>
      </c>
      <c r="J425" s="15" t="str">
        <f t="shared" si="86"/>
        <v>Trenchless Installation, Class B Sand Bedding, Class 3 Backfillm</v>
      </c>
      <c r="K425" s="16" t="e">
        <f>MATCH(J425,'Pay Items'!$K$1:$K$647,0)</f>
        <v>#N/A</v>
      </c>
      <c r="L425" s="17" t="str">
        <f t="shared" ca="1" si="83"/>
        <v>F0</v>
      </c>
      <c r="M425" s="17" t="str">
        <f t="shared" ca="1" si="84"/>
        <v>C2</v>
      </c>
      <c r="N425" s="17" t="str">
        <f t="shared" ca="1" si="85"/>
        <v>C2</v>
      </c>
    </row>
    <row r="426" spans="1:14" ht="30" customHeight="1" x14ac:dyDescent="0.2">
      <c r="A426" s="182"/>
      <c r="B426" s="364" t="s">
        <v>1802</v>
      </c>
      <c r="C426" s="368" t="s">
        <v>1781</v>
      </c>
      <c r="D426" s="374" t="s">
        <v>1747</v>
      </c>
      <c r="E426" s="358"/>
      <c r="F426" s="273" t="s">
        <v>172</v>
      </c>
      <c r="G426" s="274"/>
      <c r="H426" s="274"/>
      <c r="I426" s="24" t="str">
        <f t="shared" ca="1" si="82"/>
        <v>LOCKED</v>
      </c>
      <c r="J426" s="15" t="str">
        <f t="shared" si="86"/>
        <v>Corporation StopsCW 2110-R11</v>
      </c>
      <c r="K426" s="16" t="e">
        <f>MATCH(J426,'Pay Items'!$K$1:$K$647,0)</f>
        <v>#N/A</v>
      </c>
      <c r="L426" s="17" t="str">
        <f t="shared" ca="1" si="83"/>
        <v>G</v>
      </c>
      <c r="M426" s="17" t="str">
        <f t="shared" ca="1" si="84"/>
        <v>C2</v>
      </c>
      <c r="N426" s="17" t="str">
        <f t="shared" ca="1" si="85"/>
        <v>C2</v>
      </c>
    </row>
    <row r="427" spans="1:14" ht="30" customHeight="1" x14ac:dyDescent="0.2">
      <c r="A427" s="182"/>
      <c r="B427" s="367" t="s">
        <v>337</v>
      </c>
      <c r="C427" s="368" t="s">
        <v>1800</v>
      </c>
      <c r="D427" s="357" t="s">
        <v>172</v>
      </c>
      <c r="E427" s="370" t="s">
        <v>180</v>
      </c>
      <c r="F427" s="371">
        <v>1</v>
      </c>
      <c r="G427" s="372"/>
      <c r="H427" s="373">
        <f t="shared" si="87"/>
        <v>0</v>
      </c>
      <c r="I427" s="24" t="str">
        <f t="shared" ca="1" si="82"/>
        <v/>
      </c>
      <c r="J427" s="15" t="str">
        <f t="shared" si="86"/>
        <v>38mmeach</v>
      </c>
      <c r="K427" s="16" t="e">
        <f>MATCH(J427,'Pay Items'!$K$1:$K$647,0)</f>
        <v>#N/A</v>
      </c>
      <c r="L427" s="17" t="str">
        <f t="shared" ca="1" si="83"/>
        <v>F0</v>
      </c>
      <c r="M427" s="17" t="str">
        <f t="shared" ca="1" si="84"/>
        <v>C2</v>
      </c>
      <c r="N427" s="17" t="str">
        <f t="shared" ca="1" si="85"/>
        <v>C2</v>
      </c>
    </row>
    <row r="428" spans="1:14" ht="30" customHeight="1" x14ac:dyDescent="0.2">
      <c r="A428" s="182"/>
      <c r="B428" s="367" t="s">
        <v>338</v>
      </c>
      <c r="C428" s="368" t="s">
        <v>1801</v>
      </c>
      <c r="D428" s="357" t="s">
        <v>172</v>
      </c>
      <c r="E428" s="370" t="s">
        <v>180</v>
      </c>
      <c r="F428" s="371">
        <v>1</v>
      </c>
      <c r="G428" s="372"/>
      <c r="H428" s="373">
        <f t="shared" si="87"/>
        <v>0</v>
      </c>
      <c r="I428" s="24" t="str">
        <f t="shared" ca="1" si="82"/>
        <v/>
      </c>
      <c r="J428" s="15" t="str">
        <f t="shared" si="86"/>
        <v>50mmeach</v>
      </c>
      <c r="K428" s="16" t="e">
        <f>MATCH(J428,'Pay Items'!$K$1:$K$647,0)</f>
        <v>#N/A</v>
      </c>
      <c r="L428" s="17" t="str">
        <f t="shared" ca="1" si="83"/>
        <v>F0</v>
      </c>
      <c r="M428" s="17" t="str">
        <f t="shared" ca="1" si="84"/>
        <v>C2</v>
      </c>
      <c r="N428" s="17" t="str">
        <f t="shared" ca="1" si="85"/>
        <v>C2</v>
      </c>
    </row>
    <row r="429" spans="1:14" ht="30" customHeight="1" x14ac:dyDescent="0.2">
      <c r="A429" s="182"/>
      <c r="B429" s="364" t="s">
        <v>1803</v>
      </c>
      <c r="C429" s="368" t="s">
        <v>1782</v>
      </c>
      <c r="D429" s="374" t="s">
        <v>1747</v>
      </c>
      <c r="E429" s="358"/>
      <c r="F429" s="273" t="s">
        <v>172</v>
      </c>
      <c r="G429" s="274"/>
      <c r="H429" s="274"/>
      <c r="I429" s="24" t="str">
        <f t="shared" ca="1" si="82"/>
        <v>LOCKED</v>
      </c>
      <c r="J429" s="15" t="str">
        <f t="shared" si="86"/>
        <v>Curb StopsCW 2110-R11</v>
      </c>
      <c r="K429" s="16" t="e">
        <f>MATCH(J429,'Pay Items'!$K$1:$K$647,0)</f>
        <v>#N/A</v>
      </c>
      <c r="L429" s="17" t="str">
        <f t="shared" ca="1" si="83"/>
        <v>G</v>
      </c>
      <c r="M429" s="17" t="str">
        <f t="shared" ca="1" si="84"/>
        <v>C2</v>
      </c>
      <c r="N429" s="17" t="str">
        <f t="shared" ca="1" si="85"/>
        <v>C2</v>
      </c>
    </row>
    <row r="430" spans="1:14" ht="30" customHeight="1" x14ac:dyDescent="0.2">
      <c r="A430" s="182"/>
      <c r="B430" s="367" t="s">
        <v>337</v>
      </c>
      <c r="C430" s="368" t="s">
        <v>1780</v>
      </c>
      <c r="D430" s="357" t="s">
        <v>172</v>
      </c>
      <c r="E430" s="375" t="s">
        <v>180</v>
      </c>
      <c r="F430" s="371">
        <v>1</v>
      </c>
      <c r="G430" s="372"/>
      <c r="H430" s="373">
        <f t="shared" si="87"/>
        <v>0</v>
      </c>
      <c r="I430" s="24" t="str">
        <f t="shared" ca="1" si="82"/>
        <v/>
      </c>
      <c r="J430" s="15" t="str">
        <f t="shared" si="86"/>
        <v>25mmeach</v>
      </c>
      <c r="K430" s="16" t="e">
        <f>MATCH(J430,'Pay Items'!$K$1:$K$647,0)</f>
        <v>#N/A</v>
      </c>
      <c r="L430" s="17" t="str">
        <f t="shared" ca="1" si="83"/>
        <v>F0</v>
      </c>
      <c r="M430" s="17" t="str">
        <f t="shared" ca="1" si="84"/>
        <v>C2</v>
      </c>
      <c r="N430" s="17" t="str">
        <f t="shared" ca="1" si="85"/>
        <v>C2</v>
      </c>
    </row>
    <row r="431" spans="1:14" ht="30" customHeight="1" x14ac:dyDescent="0.2">
      <c r="A431" s="182"/>
      <c r="B431" s="367" t="s">
        <v>338</v>
      </c>
      <c r="C431" s="368" t="s">
        <v>1800</v>
      </c>
      <c r="D431" s="357" t="s">
        <v>172</v>
      </c>
      <c r="E431" s="375" t="s">
        <v>180</v>
      </c>
      <c r="F431" s="371">
        <v>1</v>
      </c>
      <c r="G431" s="372"/>
      <c r="H431" s="373">
        <f t="shared" si="87"/>
        <v>0</v>
      </c>
      <c r="I431" s="24" t="str">
        <f t="shared" ca="1" si="82"/>
        <v/>
      </c>
      <c r="J431" s="15" t="str">
        <f t="shared" si="86"/>
        <v>38mmeach</v>
      </c>
      <c r="K431" s="16" t="e">
        <f>MATCH(J431,'Pay Items'!$K$1:$K$647,0)</f>
        <v>#N/A</v>
      </c>
      <c r="L431" s="17" t="str">
        <f t="shared" ca="1" si="83"/>
        <v>F0</v>
      </c>
      <c r="M431" s="17" t="str">
        <f t="shared" ca="1" si="84"/>
        <v>C2</v>
      </c>
      <c r="N431" s="17" t="str">
        <f t="shared" ca="1" si="85"/>
        <v>C2</v>
      </c>
    </row>
    <row r="432" spans="1:14" ht="30" customHeight="1" x14ac:dyDescent="0.2">
      <c r="A432" s="182"/>
      <c r="B432" s="367" t="s">
        <v>339</v>
      </c>
      <c r="C432" s="368" t="s">
        <v>1801</v>
      </c>
      <c r="D432" s="357" t="s">
        <v>172</v>
      </c>
      <c r="E432" s="375" t="s">
        <v>180</v>
      </c>
      <c r="F432" s="371">
        <v>1</v>
      </c>
      <c r="G432" s="372"/>
      <c r="H432" s="373">
        <f t="shared" si="87"/>
        <v>0</v>
      </c>
      <c r="I432" s="24" t="str">
        <f t="shared" ca="1" si="82"/>
        <v/>
      </c>
      <c r="J432" s="15" t="str">
        <f t="shared" si="86"/>
        <v>50mmeach</v>
      </c>
      <c r="K432" s="16" t="e">
        <f>MATCH(J432,'Pay Items'!$K$1:$K$647,0)</f>
        <v>#N/A</v>
      </c>
      <c r="L432" s="17" t="str">
        <f t="shared" ca="1" si="83"/>
        <v>F0</v>
      </c>
      <c r="M432" s="17" t="str">
        <f t="shared" ca="1" si="84"/>
        <v>C2</v>
      </c>
      <c r="N432" s="17" t="str">
        <f t="shared" ca="1" si="85"/>
        <v>C2</v>
      </c>
    </row>
    <row r="433" spans="1:14" ht="30" customHeight="1" x14ac:dyDescent="0.2">
      <c r="A433" s="182"/>
      <c r="B433" s="364" t="s">
        <v>1804</v>
      </c>
      <c r="C433" s="368" t="s">
        <v>1784</v>
      </c>
      <c r="D433" s="374" t="s">
        <v>1747</v>
      </c>
      <c r="E433" s="358"/>
      <c r="F433" s="273" t="s">
        <v>172</v>
      </c>
      <c r="G433" s="274"/>
      <c r="H433" s="274"/>
      <c r="I433" s="24" t="str">
        <f t="shared" ca="1" si="82"/>
        <v>LOCKED</v>
      </c>
      <c r="J433" s="15" t="str">
        <f t="shared" si="86"/>
        <v>Curb Stop BoxesCW 2110-R11</v>
      </c>
      <c r="K433" s="16" t="e">
        <f>MATCH(J433,'Pay Items'!$K$1:$K$647,0)</f>
        <v>#N/A</v>
      </c>
      <c r="L433" s="17" t="str">
        <f t="shared" ca="1" si="83"/>
        <v>G</v>
      </c>
      <c r="M433" s="17" t="str">
        <f t="shared" ca="1" si="84"/>
        <v>C2</v>
      </c>
      <c r="N433" s="17" t="str">
        <f t="shared" ca="1" si="85"/>
        <v>C2</v>
      </c>
    </row>
    <row r="434" spans="1:14" ht="30" customHeight="1" x14ac:dyDescent="0.2">
      <c r="A434" s="182"/>
      <c r="B434" s="367" t="s">
        <v>337</v>
      </c>
      <c r="C434" s="368" t="s">
        <v>1780</v>
      </c>
      <c r="D434" s="357" t="s">
        <v>172</v>
      </c>
      <c r="E434" s="375" t="s">
        <v>180</v>
      </c>
      <c r="F434" s="371">
        <v>1</v>
      </c>
      <c r="G434" s="372"/>
      <c r="H434" s="373">
        <f t="shared" si="87"/>
        <v>0</v>
      </c>
      <c r="I434" s="24" t="str">
        <f t="shared" ca="1" si="82"/>
        <v/>
      </c>
      <c r="J434" s="15" t="str">
        <f t="shared" si="86"/>
        <v>25mmeach</v>
      </c>
      <c r="K434" s="16" t="e">
        <f>MATCH(J434,'Pay Items'!$K$1:$K$647,0)</f>
        <v>#N/A</v>
      </c>
      <c r="L434" s="17" t="str">
        <f t="shared" ca="1" si="83"/>
        <v>F0</v>
      </c>
      <c r="M434" s="17" t="str">
        <f t="shared" ca="1" si="84"/>
        <v>C2</v>
      </c>
      <c r="N434" s="17" t="str">
        <f t="shared" ca="1" si="85"/>
        <v>C2</v>
      </c>
    </row>
    <row r="435" spans="1:14" ht="30" customHeight="1" x14ac:dyDescent="0.2">
      <c r="A435" s="182"/>
      <c r="B435" s="367" t="s">
        <v>338</v>
      </c>
      <c r="C435" s="368" t="s">
        <v>1800</v>
      </c>
      <c r="D435" s="357" t="s">
        <v>172</v>
      </c>
      <c r="E435" s="375" t="s">
        <v>180</v>
      </c>
      <c r="F435" s="371">
        <v>1</v>
      </c>
      <c r="G435" s="372"/>
      <c r="H435" s="373">
        <f t="shared" si="87"/>
        <v>0</v>
      </c>
      <c r="I435" s="24" t="str">
        <f t="shared" ca="1" si="82"/>
        <v/>
      </c>
      <c r="J435" s="15" t="str">
        <f t="shared" si="86"/>
        <v>38mmeach</v>
      </c>
      <c r="K435" s="16" t="e">
        <f>MATCH(J435,'Pay Items'!$K$1:$K$647,0)</f>
        <v>#N/A</v>
      </c>
      <c r="L435" s="17" t="str">
        <f t="shared" ca="1" si="83"/>
        <v>F0</v>
      </c>
      <c r="M435" s="17" t="str">
        <f t="shared" ca="1" si="84"/>
        <v>C2</v>
      </c>
      <c r="N435" s="17" t="str">
        <f t="shared" ca="1" si="85"/>
        <v>C2</v>
      </c>
    </row>
    <row r="436" spans="1:14" ht="30" customHeight="1" x14ac:dyDescent="0.2">
      <c r="A436" s="182"/>
      <c r="B436" s="367" t="s">
        <v>339</v>
      </c>
      <c r="C436" s="368" t="s">
        <v>1801</v>
      </c>
      <c r="D436" s="357" t="s">
        <v>172</v>
      </c>
      <c r="E436" s="375" t="s">
        <v>180</v>
      </c>
      <c r="F436" s="371">
        <v>1</v>
      </c>
      <c r="G436" s="372"/>
      <c r="H436" s="373">
        <f t="shared" si="87"/>
        <v>0</v>
      </c>
      <c r="I436" s="24" t="str">
        <f t="shared" ca="1" si="82"/>
        <v/>
      </c>
      <c r="J436" s="15" t="str">
        <f t="shared" si="86"/>
        <v>50mmeach</v>
      </c>
      <c r="K436" s="16" t="e">
        <f>MATCH(J436,'Pay Items'!$K$1:$K$647,0)</f>
        <v>#N/A</v>
      </c>
      <c r="L436" s="17" t="str">
        <f t="shared" ca="1" si="83"/>
        <v>F0</v>
      </c>
      <c r="M436" s="17" t="str">
        <f t="shared" ca="1" si="84"/>
        <v>C2</v>
      </c>
      <c r="N436" s="17" t="str">
        <f t="shared" ca="1" si="85"/>
        <v>C2</v>
      </c>
    </row>
    <row r="437" spans="1:14" ht="30" customHeight="1" x14ac:dyDescent="0.2">
      <c r="A437" s="212" t="s">
        <v>976</v>
      </c>
      <c r="B437" s="364" t="s">
        <v>1805</v>
      </c>
      <c r="C437" s="368" t="s">
        <v>978</v>
      </c>
      <c r="D437" s="374" t="s">
        <v>1806</v>
      </c>
      <c r="E437" s="358"/>
      <c r="F437" s="273" t="s">
        <v>172</v>
      </c>
      <c r="G437" s="274"/>
      <c r="H437" s="274"/>
      <c r="I437" s="24" t="str">
        <f t="shared" ca="1" si="82"/>
        <v>LOCKED</v>
      </c>
      <c r="J437" s="15" t="str">
        <f t="shared" si="86"/>
        <v>E072Watermain and Water Service InsulationCW 2110-R11, E28</v>
      </c>
      <c r="K437" s="16" t="e">
        <f>MATCH(J437,'Pay Items'!$K$1:$K$647,0)</f>
        <v>#N/A</v>
      </c>
      <c r="L437" s="17" t="str">
        <f t="shared" ca="1" si="83"/>
        <v>G</v>
      </c>
      <c r="M437" s="17" t="str">
        <f t="shared" ca="1" si="84"/>
        <v>C2</v>
      </c>
      <c r="N437" s="17" t="str">
        <f t="shared" ca="1" si="85"/>
        <v>C2</v>
      </c>
    </row>
    <row r="438" spans="1:14" ht="30" customHeight="1" x14ac:dyDescent="0.2">
      <c r="A438" s="182"/>
      <c r="B438" s="367" t="s">
        <v>337</v>
      </c>
      <c r="C438" s="368" t="s">
        <v>1807</v>
      </c>
      <c r="D438" s="357"/>
      <c r="E438" s="358"/>
      <c r="F438" s="273" t="s">
        <v>172</v>
      </c>
      <c r="G438" s="274"/>
      <c r="H438" s="274"/>
      <c r="I438" s="24" t="str">
        <f t="shared" ca="1" si="82"/>
        <v>LOCKED</v>
      </c>
      <c r="J438" s="15" t="str">
        <f t="shared" si="86"/>
        <v>In a Trench (SD-018)</v>
      </c>
      <c r="K438" s="16" t="e">
        <f>MATCH(J438,'Pay Items'!$K$1:$K$647,0)</f>
        <v>#N/A</v>
      </c>
      <c r="L438" s="17" t="str">
        <f t="shared" ca="1" si="83"/>
        <v>G</v>
      </c>
      <c r="M438" s="17" t="str">
        <f t="shared" ca="1" si="84"/>
        <v>C2</v>
      </c>
      <c r="N438" s="17" t="str">
        <f t="shared" ca="1" si="85"/>
        <v>C2</v>
      </c>
    </row>
    <row r="439" spans="1:14" ht="30" customHeight="1" x14ac:dyDescent="0.2">
      <c r="A439" s="182"/>
      <c r="B439" s="369" t="s">
        <v>683</v>
      </c>
      <c r="C439" s="368" t="s">
        <v>1808</v>
      </c>
      <c r="D439" s="357" t="s">
        <v>172</v>
      </c>
      <c r="E439" s="358" t="s">
        <v>177</v>
      </c>
      <c r="F439" s="371">
        <v>10</v>
      </c>
      <c r="G439" s="372"/>
      <c r="H439" s="373">
        <f t="shared" si="87"/>
        <v>0</v>
      </c>
      <c r="I439" s="24" t="str">
        <f t="shared" ca="1" si="82"/>
        <v/>
      </c>
      <c r="J439" s="15" t="str">
        <f t="shared" si="86"/>
        <v>100mm thickm²</v>
      </c>
      <c r="K439" s="16" t="e">
        <f>MATCH(J439,'Pay Items'!$K$1:$K$647,0)</f>
        <v>#N/A</v>
      </c>
      <c r="L439" s="17" t="str">
        <f t="shared" ca="1" si="83"/>
        <v>F0</v>
      </c>
      <c r="M439" s="17" t="str">
        <f t="shared" ca="1" si="84"/>
        <v>C2</v>
      </c>
      <c r="N439" s="17" t="str">
        <f t="shared" ca="1" si="85"/>
        <v>C2</v>
      </c>
    </row>
    <row r="440" spans="1:14" ht="45" customHeight="1" x14ac:dyDescent="0.2">
      <c r="A440" s="182"/>
      <c r="B440" s="364" t="s">
        <v>1809</v>
      </c>
      <c r="C440" s="365" t="s">
        <v>1787</v>
      </c>
      <c r="D440" s="374" t="s">
        <v>1788</v>
      </c>
      <c r="E440" s="358"/>
      <c r="F440" s="273" t="s">
        <v>172</v>
      </c>
      <c r="G440" s="274"/>
      <c r="H440" s="274"/>
      <c r="I440" s="24" t="str">
        <f t="shared" ca="1" si="82"/>
        <v>LOCKED</v>
      </c>
      <c r="J440" s="15" t="str">
        <f t="shared" si="86"/>
        <v>Connecting Existing Copper Water Services to New WatermainsCW 2110-R11, E25</v>
      </c>
      <c r="K440" s="16" t="e">
        <f>MATCH(J440,'Pay Items'!$K$1:$K$647,0)</f>
        <v>#N/A</v>
      </c>
      <c r="L440" s="17" t="str">
        <f t="shared" ca="1" si="83"/>
        <v>G</v>
      </c>
      <c r="M440" s="17" t="str">
        <f t="shared" ca="1" si="84"/>
        <v>C2</v>
      </c>
      <c r="N440" s="17" t="str">
        <f t="shared" ca="1" si="85"/>
        <v>C2</v>
      </c>
    </row>
    <row r="441" spans="1:14" ht="30" customHeight="1" x14ac:dyDescent="0.2">
      <c r="A441" s="182"/>
      <c r="B441" s="367" t="s">
        <v>337</v>
      </c>
      <c r="C441" s="368" t="s">
        <v>1800</v>
      </c>
      <c r="D441" s="357" t="s">
        <v>172</v>
      </c>
      <c r="E441" s="370" t="s">
        <v>180</v>
      </c>
      <c r="F441" s="371">
        <v>1</v>
      </c>
      <c r="G441" s="372"/>
      <c r="H441" s="373">
        <f t="shared" si="87"/>
        <v>0</v>
      </c>
      <c r="I441" s="24" t="str">
        <f t="shared" ca="1" si="82"/>
        <v/>
      </c>
      <c r="J441" s="15" t="str">
        <f t="shared" si="86"/>
        <v>38mmeach</v>
      </c>
      <c r="K441" s="16" t="e">
        <f>MATCH(J441,'Pay Items'!$K$1:$K$647,0)</f>
        <v>#N/A</v>
      </c>
      <c r="L441" s="17" t="str">
        <f t="shared" ca="1" si="83"/>
        <v>F0</v>
      </c>
      <c r="M441" s="17" t="str">
        <f t="shared" ca="1" si="84"/>
        <v>C2</v>
      </c>
      <c r="N441" s="17" t="str">
        <f t="shared" ca="1" si="85"/>
        <v>C2</v>
      </c>
    </row>
    <row r="442" spans="1:14" ht="30" customHeight="1" x14ac:dyDescent="0.2">
      <c r="A442" s="182"/>
      <c r="B442" s="367" t="s">
        <v>338</v>
      </c>
      <c r="C442" s="368" t="s">
        <v>1801</v>
      </c>
      <c r="D442" s="357" t="s">
        <v>172</v>
      </c>
      <c r="E442" s="370" t="s">
        <v>180</v>
      </c>
      <c r="F442" s="371">
        <v>1</v>
      </c>
      <c r="G442" s="372"/>
      <c r="H442" s="373">
        <f t="shared" si="87"/>
        <v>0</v>
      </c>
      <c r="I442" s="24" t="str">
        <f t="shared" ca="1" si="82"/>
        <v/>
      </c>
      <c r="J442" s="15" t="str">
        <f t="shared" si="86"/>
        <v>50mmeach</v>
      </c>
      <c r="K442" s="16" t="e">
        <f>MATCH(J442,'Pay Items'!$K$1:$K$647,0)</f>
        <v>#N/A</v>
      </c>
      <c r="L442" s="17" t="str">
        <f t="shared" ca="1" si="83"/>
        <v>F0</v>
      </c>
      <c r="M442" s="17" t="str">
        <f t="shared" ca="1" si="84"/>
        <v>C2</v>
      </c>
      <c r="N442" s="17" t="str">
        <f t="shared" ca="1" si="85"/>
        <v>C2</v>
      </c>
    </row>
    <row r="443" spans="1:14" ht="30" customHeight="1" x14ac:dyDescent="0.2">
      <c r="A443" s="182"/>
      <c r="B443" s="364" t="s">
        <v>1810</v>
      </c>
      <c r="C443" s="368" t="s">
        <v>1811</v>
      </c>
      <c r="D443" s="374" t="s">
        <v>1747</v>
      </c>
      <c r="E443" s="379" t="s">
        <v>1812</v>
      </c>
      <c r="F443" s="371">
        <v>10</v>
      </c>
      <c r="G443" s="372"/>
      <c r="H443" s="373">
        <f t="shared" si="87"/>
        <v>0</v>
      </c>
      <c r="I443" s="24" t="str">
        <f t="shared" ca="1" si="82"/>
        <v/>
      </c>
      <c r="J443" s="15" t="str">
        <f t="shared" si="86"/>
        <v>Maintaining Curb Stop ExcavationsCW 2110-R11each /day</v>
      </c>
      <c r="K443" s="16" t="e">
        <f>MATCH(J443,'Pay Items'!$K$1:$K$647,0)</f>
        <v>#N/A</v>
      </c>
      <c r="L443" s="17" t="str">
        <f t="shared" ca="1" si="83"/>
        <v>F0</v>
      </c>
      <c r="M443" s="17" t="str">
        <f t="shared" ca="1" si="84"/>
        <v>C2</v>
      </c>
      <c r="N443" s="17" t="str">
        <f t="shared" ca="1" si="85"/>
        <v>C2</v>
      </c>
    </row>
    <row r="444" spans="1:14" ht="45" customHeight="1" x14ac:dyDescent="0.2">
      <c r="A444" s="182"/>
      <c r="B444" s="364" t="s">
        <v>1813</v>
      </c>
      <c r="C444" s="365" t="s">
        <v>1814</v>
      </c>
      <c r="D444" s="374" t="s">
        <v>1747</v>
      </c>
      <c r="E444" s="358"/>
      <c r="F444" s="273" t="s">
        <v>172</v>
      </c>
      <c r="G444" s="274"/>
      <c r="H444" s="274"/>
      <c r="I444" s="24" t="str">
        <f t="shared" ca="1" si="82"/>
        <v>LOCKED</v>
      </c>
      <c r="J444" s="15" t="str">
        <f t="shared" si="86"/>
        <v>Regrading of Existing Sewer Service - Up to 1.5 metres LongCW 2110-R11</v>
      </c>
      <c r="K444" s="16" t="e">
        <f>MATCH(J444,'Pay Items'!$K$1:$K$647,0)</f>
        <v>#N/A</v>
      </c>
      <c r="L444" s="17" t="str">
        <f t="shared" ca="1" si="83"/>
        <v>G</v>
      </c>
      <c r="M444" s="17" t="str">
        <f t="shared" ca="1" si="84"/>
        <v>C2</v>
      </c>
      <c r="N444" s="17" t="str">
        <f t="shared" ca="1" si="85"/>
        <v>C2</v>
      </c>
    </row>
    <row r="445" spans="1:14" ht="30" customHeight="1" x14ac:dyDescent="0.2">
      <c r="A445" s="182"/>
      <c r="B445" s="367" t="s">
        <v>337</v>
      </c>
      <c r="C445" s="368" t="s">
        <v>1739</v>
      </c>
      <c r="D445" s="357" t="s">
        <v>172</v>
      </c>
      <c r="E445" s="370" t="s">
        <v>180</v>
      </c>
      <c r="F445" s="371">
        <v>5</v>
      </c>
      <c r="G445" s="372"/>
      <c r="H445" s="373">
        <f t="shared" si="87"/>
        <v>0</v>
      </c>
      <c r="I445" s="24" t="str">
        <f t="shared" ca="1" si="82"/>
        <v/>
      </c>
      <c r="J445" s="15" t="str">
        <f t="shared" si="86"/>
        <v>150mmeach</v>
      </c>
      <c r="K445" s="16" t="e">
        <f>MATCH(J445,'Pay Items'!$K$1:$K$647,0)</f>
        <v>#N/A</v>
      </c>
      <c r="L445" s="17" t="str">
        <f t="shared" ca="1" si="83"/>
        <v>F0</v>
      </c>
      <c r="M445" s="17" t="str">
        <f t="shared" ca="1" si="84"/>
        <v>C2</v>
      </c>
      <c r="N445" s="17" t="str">
        <f t="shared" ca="1" si="85"/>
        <v>C2</v>
      </c>
    </row>
    <row r="446" spans="1:14" ht="30" customHeight="1" x14ac:dyDescent="0.2">
      <c r="A446" s="182"/>
      <c r="B446" s="364" t="s">
        <v>1815</v>
      </c>
      <c r="C446" s="368" t="s">
        <v>1816</v>
      </c>
      <c r="D446" s="357" t="s">
        <v>1817</v>
      </c>
      <c r="E446" s="375" t="s">
        <v>1818</v>
      </c>
      <c r="F446" s="371">
        <v>10</v>
      </c>
      <c r="G446" s="372"/>
      <c r="H446" s="373">
        <f t="shared" si="87"/>
        <v>0</v>
      </c>
      <c r="I446" s="24" t="str">
        <f t="shared" ca="1" si="82"/>
        <v/>
      </c>
      <c r="J446" s="15" t="str">
        <f t="shared" si="86"/>
        <v>Granular Backfill MaterialCW 2030-R7m3</v>
      </c>
      <c r="K446" s="16" t="e">
        <f>MATCH(J446,'Pay Items'!$K$1:$K$647,0)</f>
        <v>#N/A</v>
      </c>
      <c r="L446" s="17" t="str">
        <f t="shared" ca="1" si="83"/>
        <v>F0</v>
      </c>
      <c r="M446" s="17" t="str">
        <f t="shared" ca="1" si="84"/>
        <v>C2</v>
      </c>
      <c r="N446" s="17" t="str">
        <f t="shared" ca="1" si="85"/>
        <v>C2</v>
      </c>
    </row>
    <row r="447" spans="1:14" ht="30" customHeight="1" x14ac:dyDescent="0.2">
      <c r="A447" s="182"/>
      <c r="B447" s="364" t="s">
        <v>1819</v>
      </c>
      <c r="C447" s="368" t="s">
        <v>1820</v>
      </c>
      <c r="D447" s="357" t="s">
        <v>1817</v>
      </c>
      <c r="E447" s="375" t="s">
        <v>1818</v>
      </c>
      <c r="F447" s="371">
        <v>10</v>
      </c>
      <c r="G447" s="372"/>
      <c r="H447" s="373">
        <f t="shared" si="87"/>
        <v>0</v>
      </c>
      <c r="I447" s="24" t="str">
        <f t="shared" ca="1" si="82"/>
        <v/>
      </c>
      <c r="J447" s="15" t="str">
        <f t="shared" si="86"/>
        <v>Cement Stabilized FillCW 2030-R7m3</v>
      </c>
      <c r="K447" s="16" t="e">
        <f>MATCH(J447,'Pay Items'!$K$1:$K$647,0)</f>
        <v>#N/A</v>
      </c>
      <c r="L447" s="17" t="str">
        <f t="shared" ca="1" si="83"/>
        <v>F0</v>
      </c>
      <c r="M447" s="17" t="str">
        <f t="shared" ca="1" si="84"/>
        <v>C2</v>
      </c>
      <c r="N447" s="17" t="str">
        <f t="shared" ca="1" si="85"/>
        <v>C2</v>
      </c>
    </row>
    <row r="448" spans="1:14" ht="30" customHeight="1" x14ac:dyDescent="0.2">
      <c r="A448" s="212" t="s">
        <v>457</v>
      </c>
      <c r="B448" s="364" t="s">
        <v>1821</v>
      </c>
      <c r="C448" s="368" t="s">
        <v>1822</v>
      </c>
      <c r="D448" s="357" t="s">
        <v>1308</v>
      </c>
      <c r="E448" s="380" t="s">
        <v>177</v>
      </c>
      <c r="F448" s="381">
        <v>10</v>
      </c>
      <c r="G448" s="372"/>
      <c r="H448" s="373">
        <f t="shared" si="87"/>
        <v>0</v>
      </c>
      <c r="I448" s="24" t="str">
        <f t="shared" ca="1" si="82"/>
        <v/>
      </c>
      <c r="J448" s="15" t="str">
        <f t="shared" si="86"/>
        <v>B124Adjustment of Precast Sidewalk BlocksCW 3235-R9m²</v>
      </c>
      <c r="K448" s="16">
        <f>MATCH(J448,'Pay Items'!$K$1:$K$647,0)</f>
        <v>194</v>
      </c>
      <c r="L448" s="17" t="str">
        <f t="shared" ca="1" si="83"/>
        <v>F0</v>
      </c>
      <c r="M448" s="17" t="str">
        <f t="shared" ca="1" si="84"/>
        <v>C2</v>
      </c>
      <c r="N448" s="17" t="str">
        <f t="shared" ca="1" si="85"/>
        <v>C2</v>
      </c>
    </row>
    <row r="449" spans="1:15" ht="30" customHeight="1" x14ac:dyDescent="0.2">
      <c r="A449" s="182"/>
      <c r="B449" s="382" t="s">
        <v>1823</v>
      </c>
      <c r="C449" s="383" t="s">
        <v>1824</v>
      </c>
      <c r="D449" s="384" t="s">
        <v>1512</v>
      </c>
      <c r="E449" s="385" t="s">
        <v>177</v>
      </c>
      <c r="F449" s="381">
        <v>100</v>
      </c>
      <c r="G449" s="372"/>
      <c r="H449" s="373">
        <f t="shared" si="87"/>
        <v>0</v>
      </c>
      <c r="I449" s="24" t="str">
        <f t="shared" ca="1" si="82"/>
        <v/>
      </c>
      <c r="J449" s="15" t="str">
        <f t="shared" si="86"/>
        <v>SoddingCW 3510-R10m²</v>
      </c>
      <c r="K449" s="16" t="e">
        <f>MATCH(J449,'Pay Items'!$K$1:$K$647,0)</f>
        <v>#N/A</v>
      </c>
      <c r="L449" s="17" t="str">
        <f t="shared" ca="1" si="83"/>
        <v>F0</v>
      </c>
      <c r="M449" s="17" t="str">
        <f t="shared" ca="1" si="84"/>
        <v>C2</v>
      </c>
      <c r="N449" s="17" t="str">
        <f t="shared" ca="1" si="85"/>
        <v>C2</v>
      </c>
    </row>
    <row r="450" spans="1:15" ht="30" customHeight="1" x14ac:dyDescent="0.2">
      <c r="A450" s="182"/>
      <c r="B450" s="386" t="s">
        <v>1825</v>
      </c>
      <c r="C450" s="387" t="s">
        <v>1826</v>
      </c>
      <c r="D450" s="388"/>
      <c r="E450" s="389"/>
      <c r="F450" s="273" t="s">
        <v>172</v>
      </c>
      <c r="G450" s="274"/>
      <c r="H450" s="274"/>
      <c r="I450" s="24" t="str">
        <f t="shared" ca="1" si="82"/>
        <v>LOCKED</v>
      </c>
      <c r="J450" s="15" t="str">
        <f t="shared" si="86"/>
        <v>Cash Allowance</v>
      </c>
      <c r="K450" s="16" t="e">
        <f>MATCH(J450,'Pay Items'!$K$1:$K$647,0)</f>
        <v>#N/A</v>
      </c>
      <c r="L450" s="17" t="str">
        <f t="shared" ca="1" si="83"/>
        <v>G</v>
      </c>
      <c r="M450" s="17" t="str">
        <f t="shared" ca="1" si="84"/>
        <v>C2</v>
      </c>
      <c r="N450" s="17" t="str">
        <f t="shared" ca="1" si="85"/>
        <v>C2</v>
      </c>
    </row>
    <row r="451" spans="1:15" ht="30" customHeight="1" x14ac:dyDescent="0.2">
      <c r="A451" s="182"/>
      <c r="B451" s="390" t="s">
        <v>337</v>
      </c>
      <c r="C451" s="387" t="s">
        <v>1827</v>
      </c>
      <c r="D451" s="391" t="s">
        <v>1828</v>
      </c>
      <c r="E451" s="389" t="s">
        <v>1829</v>
      </c>
      <c r="F451" s="381">
        <v>1</v>
      </c>
      <c r="G451" s="372"/>
      <c r="H451" s="373">
        <f t="shared" ref="H451" si="89">ROUND(F451*G451,2)</f>
        <v>0</v>
      </c>
      <c r="I451" s="24" t="str">
        <f t="shared" ca="1" si="82"/>
        <v/>
      </c>
      <c r="J451" s="15" t="str">
        <f t="shared" si="86"/>
        <v>Change in Contract ConditionsL.S</v>
      </c>
      <c r="K451" s="16" t="e">
        <f>MATCH(J451,'Pay Items'!$K$1:$K$647,0)</f>
        <v>#N/A</v>
      </c>
      <c r="L451" s="17" t="str">
        <f t="shared" ca="1" si="83"/>
        <v>F0</v>
      </c>
      <c r="M451" s="17" t="str">
        <f t="shared" ca="1" si="84"/>
        <v>C2</v>
      </c>
      <c r="N451" s="17" t="str">
        <f t="shared" ca="1" si="85"/>
        <v>C2</v>
      </c>
    </row>
    <row r="452" spans="1:15" s="215" customFormat="1" ht="4.5" customHeight="1" x14ac:dyDescent="0.2">
      <c r="A452" s="213"/>
      <c r="B452" s="392"/>
      <c r="C452" s="393"/>
      <c r="D452" s="394"/>
      <c r="E452" s="392"/>
      <c r="F452" s="395"/>
      <c r="G452" s="396"/>
      <c r="H452" s="397"/>
      <c r="I452" s="24" t="str">
        <f t="shared" ca="1" si="82"/>
        <v>LOCKED</v>
      </c>
      <c r="J452" s="15" t="str">
        <f t="shared" si="86"/>
        <v/>
      </c>
      <c r="K452" s="16" t="e">
        <f>MATCH(J452,'Pay Items'!$K$1:$K$647,0)</f>
        <v>#N/A</v>
      </c>
      <c r="L452" s="17" t="str">
        <f t="shared" ca="1" si="83"/>
        <v>G</v>
      </c>
      <c r="M452" s="17" t="str">
        <f t="shared" ca="1" si="84"/>
        <v>C2</v>
      </c>
      <c r="N452" s="17" t="str">
        <f t="shared" ca="1" si="85"/>
        <v>C2</v>
      </c>
      <c r="O452" s="214"/>
    </row>
    <row r="453" spans="1:15" s="222" customFormat="1" ht="30" customHeight="1" thickBot="1" x14ac:dyDescent="0.25">
      <c r="A453" s="216"/>
      <c r="B453" s="217" t="str">
        <f>B305</f>
        <v>F</v>
      </c>
      <c r="C453" s="218" t="str">
        <f>C305</f>
        <v>CORYDON AVENUE AND HANDSART BOULEVARD WATERMAIN RENEWALS</v>
      </c>
      <c r="D453" s="219"/>
      <c r="E453" s="219"/>
      <c r="F453" s="220"/>
      <c r="G453" s="216" t="s">
        <v>1672</v>
      </c>
      <c r="H453" s="216">
        <f>SUM(H304:H452)</f>
        <v>0</v>
      </c>
      <c r="I453" s="24" t="str">
        <f t="shared" ref="I453:I476" ca="1" si="90">IF(CELL("protect",$G453)=1, "LOCKED", "")</f>
        <v>LOCKED</v>
      </c>
      <c r="J453" s="15" t="str">
        <f t="shared" si="86"/>
        <v>CORYDON AVENUE AND HANDSART BOULEVARD WATERMAIN RENEWALS</v>
      </c>
      <c r="K453" s="16" t="e">
        <f>MATCH(J453,'Pay Items'!$K$1:$K$647,0)</f>
        <v>#N/A</v>
      </c>
      <c r="L453" s="17" t="str">
        <f t="shared" ref="L453:L476" ca="1" si="91">CELL("format",$F453)</f>
        <v>G</v>
      </c>
      <c r="M453" s="17" t="str">
        <f t="shared" ref="M453:M476" ca="1" si="92">CELL("format",$G453)</f>
        <v>C2</v>
      </c>
      <c r="N453" s="17" t="str">
        <f t="shared" ref="N453:N476" ca="1" si="93">CELL("format",$H453)</f>
        <v>C2</v>
      </c>
      <c r="O453" s="221"/>
    </row>
    <row r="454" spans="1:15" s="224" customFormat="1" ht="30" customHeight="1" thickTop="1" x14ac:dyDescent="0.2">
      <c r="A454" s="223"/>
      <c r="B454" s="398" t="s">
        <v>596</v>
      </c>
      <c r="C454" s="428" t="s">
        <v>1830</v>
      </c>
      <c r="D454" s="429"/>
      <c r="E454" s="429"/>
      <c r="F454" s="430"/>
      <c r="G454" s="399"/>
      <c r="H454" s="400"/>
      <c r="I454" s="24" t="str">
        <f t="shared" ca="1" si="90"/>
        <v>LOCKED</v>
      </c>
      <c r="J454" s="15" t="str">
        <f t="shared" ref="J454:J476" si="94">CLEAN(CONCATENATE(TRIM($A454),TRIM($C454),IF(LEFT($D454)&lt;&gt;"E",TRIM($D454),),TRIM($E454)))</f>
        <v>MOBILIZATION /DEMOBILIZATION</v>
      </c>
      <c r="K454" s="16" t="e">
        <f>MATCH(J454,'Pay Items'!$K$1:$K$647,0)</f>
        <v>#N/A</v>
      </c>
      <c r="L454" s="17" t="str">
        <f t="shared" ca="1" si="91"/>
        <v>G</v>
      </c>
      <c r="M454" s="17" t="str">
        <f t="shared" ca="1" si="92"/>
        <v>C2</v>
      </c>
      <c r="N454" s="17" t="str">
        <f t="shared" ca="1" si="93"/>
        <v>C2</v>
      </c>
    </row>
    <row r="455" spans="1:15" s="226" customFormat="1" ht="30" customHeight="1" x14ac:dyDescent="0.2">
      <c r="A455" s="225" t="s">
        <v>1213</v>
      </c>
      <c r="B455" s="401" t="s">
        <v>144</v>
      </c>
      <c r="C455" s="402" t="s">
        <v>1831</v>
      </c>
      <c r="D455" s="403" t="s">
        <v>1832</v>
      </c>
      <c r="E455" s="404" t="s">
        <v>1833</v>
      </c>
      <c r="F455" s="405">
        <v>1</v>
      </c>
      <c r="G455" s="406"/>
      <c r="H455" s="407">
        <f>ROUND(G455*F455,2)</f>
        <v>0</v>
      </c>
      <c r="I455" s="24" t="str">
        <f t="shared" ca="1" si="90"/>
        <v/>
      </c>
      <c r="J455" s="15" t="str">
        <f t="shared" si="94"/>
        <v>I001Mobilization/DemobilizationL. sum</v>
      </c>
      <c r="K455" s="16" t="e">
        <f>MATCH(J455,'Pay Items'!$K$1:$K$647,0)</f>
        <v>#N/A</v>
      </c>
      <c r="L455" s="17" t="str">
        <f t="shared" ca="1" si="91"/>
        <v>F0</v>
      </c>
      <c r="M455" s="17" t="str">
        <f t="shared" ca="1" si="92"/>
        <v>C2</v>
      </c>
      <c r="N455" s="17" t="str">
        <f t="shared" ca="1" si="93"/>
        <v>C2</v>
      </c>
    </row>
    <row r="456" spans="1:15" s="224" customFormat="1" ht="30" customHeight="1" thickBot="1" x14ac:dyDescent="0.25">
      <c r="A456" s="227"/>
      <c r="B456" s="228" t="str">
        <f>B454</f>
        <v>G</v>
      </c>
      <c r="C456" s="431" t="str">
        <f>C454</f>
        <v>MOBILIZATION /DEMOBILIZATION</v>
      </c>
      <c r="D456" s="432"/>
      <c r="E456" s="432"/>
      <c r="F456" s="433"/>
      <c r="G456" s="229" t="s">
        <v>1672</v>
      </c>
      <c r="H456" s="230">
        <f>H455</f>
        <v>0</v>
      </c>
      <c r="I456" s="24" t="str">
        <f t="shared" ca="1" si="90"/>
        <v>LOCKED</v>
      </c>
      <c r="J456" s="15" t="str">
        <f t="shared" si="94"/>
        <v>MOBILIZATION /DEMOBILIZATION</v>
      </c>
      <c r="K456" s="16" t="e">
        <f>MATCH(J456,'Pay Items'!$K$1:$K$647,0)</f>
        <v>#N/A</v>
      </c>
      <c r="L456" s="17" t="str">
        <f t="shared" ca="1" si="91"/>
        <v>G</v>
      </c>
      <c r="M456" s="17" t="str">
        <f t="shared" ca="1" si="92"/>
        <v>C2</v>
      </c>
      <c r="N456" s="17" t="str">
        <f t="shared" ca="1" si="93"/>
        <v>C2</v>
      </c>
    </row>
    <row r="457" spans="1:15" ht="36" customHeight="1" thickTop="1" thickBot="1" x14ac:dyDescent="0.35">
      <c r="A457" s="231"/>
      <c r="B457" s="202"/>
      <c r="C457" s="232" t="s">
        <v>1834</v>
      </c>
      <c r="D457" s="233"/>
      <c r="E457" s="233"/>
      <c r="F457" s="233"/>
      <c r="G457" s="233"/>
      <c r="H457" s="234"/>
      <c r="I457" s="24" t="str">
        <f t="shared" ca="1" si="90"/>
        <v>LOCKED</v>
      </c>
      <c r="J457" s="15" t="str">
        <f t="shared" si="94"/>
        <v>SUMMARY</v>
      </c>
      <c r="K457" s="16" t="e">
        <f>MATCH(J457,'Pay Items'!$K$1:$K$647,0)</f>
        <v>#N/A</v>
      </c>
      <c r="L457" s="17" t="str">
        <f t="shared" ca="1" si="91"/>
        <v>G</v>
      </c>
      <c r="M457" s="17" t="str">
        <f t="shared" ca="1" si="92"/>
        <v>G</v>
      </c>
      <c r="N457" s="17" t="str">
        <f t="shared" ca="1" si="93"/>
        <v>G</v>
      </c>
    </row>
    <row r="458" spans="1:15" s="184" customFormat="1" ht="32.1" customHeight="1" thickTop="1" thickBot="1" x14ac:dyDescent="0.25">
      <c r="A458" s="235"/>
      <c r="B458" s="434" t="str">
        <f>B6</f>
        <v>PART 1      CITY FUNDED WORK</v>
      </c>
      <c r="C458" s="435"/>
      <c r="D458" s="435"/>
      <c r="E458" s="435"/>
      <c r="F458" s="435"/>
      <c r="G458" s="236"/>
      <c r="H458" s="237"/>
      <c r="I458" s="24" t="str">
        <f t="shared" ca="1" si="90"/>
        <v>LOCKED</v>
      </c>
      <c r="J458" s="15" t="str">
        <f t="shared" si="94"/>
        <v/>
      </c>
      <c r="K458" s="16" t="e">
        <f>MATCH(J458,'Pay Items'!$K$1:$K$647,0)</f>
        <v>#N/A</v>
      </c>
      <c r="L458" s="17" t="str">
        <f t="shared" ca="1" si="91"/>
        <v>G</v>
      </c>
      <c r="M458" s="17" t="str">
        <f t="shared" ca="1" si="92"/>
        <v>G</v>
      </c>
      <c r="N458" s="17" t="str">
        <f t="shared" ca="1" si="93"/>
        <v>G</v>
      </c>
    </row>
    <row r="459" spans="1:15" ht="45" customHeight="1" thickTop="1" thickBot="1" x14ac:dyDescent="0.25">
      <c r="A459" s="197"/>
      <c r="B459" s="238" t="str">
        <f>B7</f>
        <v>A</v>
      </c>
      <c r="C459" s="436" t="str">
        <f>C7</f>
        <v>PAVEMENT REHABILITATION:  CORYDON AVENUE FROM SHAFTESBURY BOULEVARD TO KENASTON BOULEVARD</v>
      </c>
      <c r="D459" s="437"/>
      <c r="E459" s="437"/>
      <c r="F459" s="438"/>
      <c r="G459" s="239" t="s">
        <v>1672</v>
      </c>
      <c r="H459" s="239">
        <f>H140</f>
        <v>0</v>
      </c>
      <c r="I459" s="24" t="str">
        <f t="shared" ca="1" si="90"/>
        <v>LOCKED</v>
      </c>
      <c r="J459" s="15" t="str">
        <f t="shared" si="94"/>
        <v>PAVEMENT REHABILITATION: CORYDON AVENUE FROM SHAFTESBURY BOULEVARD TO KENASTON BOULEVARD</v>
      </c>
      <c r="K459" s="16" t="e">
        <f>MATCH(J459,'Pay Items'!$K$1:$K$647,0)</f>
        <v>#N/A</v>
      </c>
      <c r="L459" s="17" t="str">
        <f t="shared" ca="1" si="91"/>
        <v>G</v>
      </c>
      <c r="M459" s="17" t="str">
        <f t="shared" ca="1" si="92"/>
        <v>C2</v>
      </c>
      <c r="N459" s="17" t="str">
        <f t="shared" ca="1" si="93"/>
        <v>C2</v>
      </c>
    </row>
    <row r="460" spans="1:15" s="247" customFormat="1" ht="29.1" customHeight="1" thickTop="1" thickBot="1" x14ac:dyDescent="0.3">
      <c r="A460" s="240"/>
      <c r="B460" s="241"/>
      <c r="C460" s="242"/>
      <c r="D460" s="243"/>
      <c r="E460" s="244"/>
      <c r="F460" s="244"/>
      <c r="G460" s="245" t="s">
        <v>1835</v>
      </c>
      <c r="H460" s="246">
        <f>H459</f>
        <v>0</v>
      </c>
      <c r="I460" s="24" t="str">
        <f t="shared" ca="1" si="90"/>
        <v>LOCKED</v>
      </c>
      <c r="J460" s="15" t="str">
        <f t="shared" si="94"/>
        <v/>
      </c>
      <c r="K460" s="16" t="e">
        <f>MATCH(J460,'Pay Items'!$K$1:$K$647,0)</f>
        <v>#N/A</v>
      </c>
      <c r="L460" s="17" t="str">
        <f t="shared" ca="1" si="91"/>
        <v>F0</v>
      </c>
      <c r="M460" s="17" t="str">
        <f t="shared" ca="1" si="92"/>
        <v>C2</v>
      </c>
      <c r="N460" s="17" t="str">
        <f t="shared" ca="1" si="93"/>
        <v>C2</v>
      </c>
    </row>
    <row r="461" spans="1:15" ht="32.1" customHeight="1" thickTop="1" thickBot="1" x14ac:dyDescent="0.25">
      <c r="A461" s="197"/>
      <c r="B461" s="248" t="str">
        <f>B141</f>
        <v>PART 2      TRANSIT IMPROVEMENTS</v>
      </c>
      <c r="C461" s="249"/>
      <c r="D461" s="249"/>
      <c r="E461" s="249"/>
      <c r="F461" s="250"/>
      <c r="G461" s="197"/>
      <c r="H461" s="197"/>
      <c r="I461" s="24" t="str">
        <f t="shared" ca="1" si="90"/>
        <v>LOCKED</v>
      </c>
      <c r="J461" s="15" t="str">
        <f t="shared" si="94"/>
        <v/>
      </c>
      <c r="K461" s="16" t="e">
        <f>MATCH(J461,'Pay Items'!$K$1:$K$647,0)</f>
        <v>#N/A</v>
      </c>
      <c r="L461" s="17" t="str">
        <f t="shared" ca="1" si="91"/>
        <v>G</v>
      </c>
      <c r="M461" s="17" t="str">
        <f t="shared" ca="1" si="92"/>
        <v>C2</v>
      </c>
      <c r="N461" s="17" t="str">
        <f t="shared" ca="1" si="93"/>
        <v>C2</v>
      </c>
    </row>
    <row r="462" spans="1:15" ht="45" customHeight="1" thickTop="1" thickBot="1" x14ac:dyDescent="0.25">
      <c r="A462" s="197"/>
      <c r="B462" s="198" t="str">
        <f>B142</f>
        <v>B</v>
      </c>
      <c r="C462" s="422" t="str">
        <f>C142</f>
        <v>TRANSIT IMPROVEMENTS:  CORYDON AVENUE FROM SHAFTESBURY BOULEVARD TO KENASTON BOULEVARD</v>
      </c>
      <c r="D462" s="423"/>
      <c r="E462" s="423"/>
      <c r="F462" s="424"/>
      <c r="G462" s="197" t="s">
        <v>1672</v>
      </c>
      <c r="H462" s="197">
        <f>H174</f>
        <v>0</v>
      </c>
      <c r="I462" s="24" t="str">
        <f t="shared" ca="1" si="90"/>
        <v>LOCKED</v>
      </c>
      <c r="J462" s="15" t="str">
        <f t="shared" si="94"/>
        <v>TRANSIT IMPROVEMENTS: CORYDON AVENUE FROM SHAFTESBURY BOULEVARD TO KENASTON BOULEVARD</v>
      </c>
      <c r="K462" s="16" t="e">
        <f>MATCH(J462,'Pay Items'!$K$1:$K$647,0)</f>
        <v>#N/A</v>
      </c>
      <c r="L462" s="17" t="str">
        <f t="shared" ca="1" si="91"/>
        <v>G</v>
      </c>
      <c r="M462" s="17" t="str">
        <f t="shared" ca="1" si="92"/>
        <v>C2</v>
      </c>
      <c r="N462" s="17" t="str">
        <f t="shared" ca="1" si="93"/>
        <v>C2</v>
      </c>
    </row>
    <row r="463" spans="1:15" s="247" customFormat="1" ht="29.1" customHeight="1" thickTop="1" thickBot="1" x14ac:dyDescent="0.3">
      <c r="A463" s="240"/>
      <c r="B463" s="241"/>
      <c r="C463" s="242"/>
      <c r="D463" s="243"/>
      <c r="E463" s="244"/>
      <c r="F463" s="244"/>
      <c r="G463" s="245" t="s">
        <v>1836</v>
      </c>
      <c r="H463" s="246">
        <f>H462</f>
        <v>0</v>
      </c>
      <c r="I463" s="24" t="str">
        <f t="shared" ca="1" si="90"/>
        <v>LOCKED</v>
      </c>
      <c r="J463" s="15" t="str">
        <f t="shared" si="94"/>
        <v/>
      </c>
      <c r="K463" s="16" t="e">
        <f>MATCH(J463,'Pay Items'!$K$1:$K$647,0)</f>
        <v>#N/A</v>
      </c>
      <c r="L463" s="17" t="str">
        <f t="shared" ca="1" si="91"/>
        <v>F0</v>
      </c>
      <c r="M463" s="17" t="str">
        <f t="shared" ca="1" si="92"/>
        <v>C2</v>
      </c>
      <c r="N463" s="17" t="str">
        <f t="shared" ca="1" si="93"/>
        <v>C2</v>
      </c>
    </row>
    <row r="464" spans="1:15" ht="32.1" customHeight="1" thickTop="1" thickBot="1" x14ac:dyDescent="0.25">
      <c r="A464" s="197"/>
      <c r="B464" s="248" t="str">
        <f>B175</f>
        <v>PART 3     ACTIVE TRANSPORTATION IMPROVEMENTS</v>
      </c>
      <c r="C464" s="251"/>
      <c r="D464" s="251"/>
      <c r="E464" s="251"/>
      <c r="F464" s="252"/>
      <c r="G464" s="197"/>
      <c r="H464" s="197"/>
      <c r="I464" s="24" t="str">
        <f t="shared" ca="1" si="90"/>
        <v>LOCKED</v>
      </c>
      <c r="J464" s="15" t="str">
        <f t="shared" si="94"/>
        <v/>
      </c>
      <c r="K464" s="16" t="e">
        <f>MATCH(J464,'Pay Items'!$K$1:$K$647,0)</f>
        <v>#N/A</v>
      </c>
      <c r="L464" s="17" t="str">
        <f t="shared" ca="1" si="91"/>
        <v>G</v>
      </c>
      <c r="M464" s="17" t="str">
        <f t="shared" ca="1" si="92"/>
        <v>C2</v>
      </c>
      <c r="N464" s="17" t="str">
        <f t="shared" ca="1" si="93"/>
        <v>C2</v>
      </c>
    </row>
    <row r="465" spans="1:14" ht="45" customHeight="1" thickTop="1" thickBot="1" x14ac:dyDescent="0.25">
      <c r="A465" s="197"/>
      <c r="B465" s="198" t="str">
        <f>B176</f>
        <v>C</v>
      </c>
      <c r="C465" s="422" t="str">
        <f>C176</f>
        <v>ACTIVE TRANSPORTATION IMPROVEMENTS:  CORYDON AVENUE FROM PARK BOULEVARD TO EDGELAND BOULEVARD</v>
      </c>
      <c r="D465" s="423"/>
      <c r="E465" s="423"/>
      <c r="F465" s="424"/>
      <c r="G465" s="197" t="s">
        <v>1672</v>
      </c>
      <c r="H465" s="197">
        <f>H226</f>
        <v>0</v>
      </c>
      <c r="I465" s="24" t="str">
        <f t="shared" ca="1" si="90"/>
        <v>LOCKED</v>
      </c>
      <c r="J465" s="15" t="str">
        <f t="shared" si="94"/>
        <v>ACTIVE TRANSPORTATION IMPROVEMENTS: CORYDON AVENUE FROM PARK BOULEVARD TO EDGELAND BOULEVARD</v>
      </c>
      <c r="K465" s="16" t="e">
        <f>MATCH(J465,'Pay Items'!$K$1:$K$647,0)</f>
        <v>#N/A</v>
      </c>
      <c r="L465" s="17" t="str">
        <f t="shared" ca="1" si="91"/>
        <v>G</v>
      </c>
      <c r="M465" s="17" t="str">
        <f t="shared" ca="1" si="92"/>
        <v>C2</v>
      </c>
      <c r="N465" s="17" t="str">
        <f t="shared" ca="1" si="93"/>
        <v>C2</v>
      </c>
    </row>
    <row r="466" spans="1:14" ht="45" customHeight="1" thickTop="1" thickBot="1" x14ac:dyDescent="0.25">
      <c r="A466" s="197"/>
      <c r="B466" s="198" t="str">
        <f>B227</f>
        <v>D</v>
      </c>
      <c r="C466" s="422" t="str">
        <f>C227</f>
        <v>ACTIVE TRANSPORTATION IMPROVEMENTS:  CORYDON AVENUE FROM EDGELAND BOULEVARD TO DONCASTER STREET</v>
      </c>
      <c r="D466" s="423"/>
      <c r="E466" s="423"/>
      <c r="F466" s="424"/>
      <c r="G466" s="197" t="s">
        <v>1672</v>
      </c>
      <c r="H466" s="197">
        <f>H270</f>
        <v>0</v>
      </c>
      <c r="I466" s="24" t="str">
        <f t="shared" ca="1" si="90"/>
        <v>LOCKED</v>
      </c>
      <c r="J466" s="15" t="str">
        <f t="shared" si="94"/>
        <v>ACTIVE TRANSPORTATION IMPROVEMENTS: CORYDON AVENUE FROM EDGELAND BOULEVARD TO DONCASTER STREET</v>
      </c>
      <c r="K466" s="16" t="e">
        <f>MATCH(J466,'Pay Items'!$K$1:$K$647,0)</f>
        <v>#N/A</v>
      </c>
      <c r="L466" s="17" t="str">
        <f t="shared" ca="1" si="91"/>
        <v>G</v>
      </c>
      <c r="M466" s="17" t="str">
        <f t="shared" ca="1" si="92"/>
        <v>C2</v>
      </c>
      <c r="N466" s="17" t="str">
        <f t="shared" ca="1" si="93"/>
        <v>C2</v>
      </c>
    </row>
    <row r="467" spans="1:14" s="247" customFormat="1" ht="29.1" customHeight="1" thickTop="1" thickBot="1" x14ac:dyDescent="0.3">
      <c r="A467" s="240"/>
      <c r="B467" s="241"/>
      <c r="C467" s="242"/>
      <c r="D467" s="243"/>
      <c r="E467" s="244"/>
      <c r="F467" s="244"/>
      <c r="G467" s="245" t="s">
        <v>1837</v>
      </c>
      <c r="H467" s="246">
        <f>SUM(H465:H466)</f>
        <v>0</v>
      </c>
      <c r="I467" s="24" t="str">
        <f t="shared" ca="1" si="90"/>
        <v>LOCKED</v>
      </c>
      <c r="J467" s="15" t="str">
        <f t="shared" si="94"/>
        <v/>
      </c>
      <c r="K467" s="16" t="e">
        <f>MATCH(J467,'Pay Items'!$K$1:$K$647,0)</f>
        <v>#N/A</v>
      </c>
      <c r="L467" s="17" t="str">
        <f t="shared" ca="1" si="91"/>
        <v>F0</v>
      </c>
      <c r="M467" s="17" t="str">
        <f t="shared" ca="1" si="92"/>
        <v>C2</v>
      </c>
      <c r="N467" s="17" t="str">
        <f t="shared" ca="1" si="93"/>
        <v>C2</v>
      </c>
    </row>
    <row r="468" spans="1:14" ht="32.1" customHeight="1" thickTop="1" thickBot="1" x14ac:dyDescent="0.25">
      <c r="A468" s="197"/>
      <c r="B468" s="248" t="str">
        <f>B271</f>
        <v>PART 4     WATER AND WASTE WORK</v>
      </c>
      <c r="C468" s="251"/>
      <c r="D468" s="251"/>
      <c r="E468" s="251"/>
      <c r="F468" s="252"/>
      <c r="G468" s="197"/>
      <c r="H468" s="197"/>
      <c r="I468" s="24" t="str">
        <f t="shared" ca="1" si="90"/>
        <v>LOCKED</v>
      </c>
      <c r="J468" s="15" t="str">
        <f t="shared" si="94"/>
        <v/>
      </c>
      <c r="K468" s="16" t="e">
        <f>MATCH(J468,'Pay Items'!$K$1:$K$647,0)</f>
        <v>#N/A</v>
      </c>
      <c r="L468" s="17" t="str">
        <f t="shared" ca="1" si="91"/>
        <v>G</v>
      </c>
      <c r="M468" s="17" t="str">
        <f t="shared" ca="1" si="92"/>
        <v>C2</v>
      </c>
      <c r="N468" s="17" t="str">
        <f t="shared" ca="1" si="93"/>
        <v>C2</v>
      </c>
    </row>
    <row r="469" spans="1:14" ht="45" customHeight="1" thickTop="1" thickBot="1" x14ac:dyDescent="0.25">
      <c r="A469" s="197"/>
      <c r="B469" s="198" t="str">
        <f>B272</f>
        <v>E</v>
      </c>
      <c r="C469" s="422" t="str">
        <f>C272</f>
        <v>WATER AND WASTE WORK</v>
      </c>
      <c r="D469" s="423"/>
      <c r="E469" s="423"/>
      <c r="F469" s="424"/>
      <c r="G469" s="197" t="s">
        <v>1672</v>
      </c>
      <c r="H469" s="197">
        <f>H303</f>
        <v>0</v>
      </c>
      <c r="I469" s="24" t="str">
        <f t="shared" ca="1" si="90"/>
        <v>LOCKED</v>
      </c>
      <c r="J469" s="15" t="str">
        <f t="shared" si="94"/>
        <v>WATER AND WASTE WORK</v>
      </c>
      <c r="K469" s="16" t="e">
        <f>MATCH(J469,'Pay Items'!$K$1:$K$647,0)</f>
        <v>#N/A</v>
      </c>
      <c r="L469" s="17" t="str">
        <f t="shared" ca="1" si="91"/>
        <v>G</v>
      </c>
      <c r="M469" s="17" t="str">
        <f t="shared" ca="1" si="92"/>
        <v>C2</v>
      </c>
      <c r="N469" s="17" t="str">
        <f t="shared" ca="1" si="93"/>
        <v>C2</v>
      </c>
    </row>
    <row r="470" spans="1:14" s="247" customFormat="1" ht="29.1" customHeight="1" thickTop="1" thickBot="1" x14ac:dyDescent="0.3">
      <c r="A470" s="240"/>
      <c r="B470" s="241"/>
      <c r="C470" s="242"/>
      <c r="D470" s="243"/>
      <c r="E470" s="244"/>
      <c r="F470" s="244"/>
      <c r="G470" s="245" t="s">
        <v>1838</v>
      </c>
      <c r="H470" s="246">
        <f>H469</f>
        <v>0</v>
      </c>
      <c r="I470" s="24" t="str">
        <f t="shared" ca="1" si="90"/>
        <v>LOCKED</v>
      </c>
      <c r="J470" s="15" t="str">
        <f t="shared" si="94"/>
        <v/>
      </c>
      <c r="K470" s="16" t="e">
        <f>MATCH(J470,'Pay Items'!$K$1:$K$647,0)</f>
        <v>#N/A</v>
      </c>
      <c r="L470" s="17" t="str">
        <f t="shared" ca="1" si="91"/>
        <v>F0</v>
      </c>
      <c r="M470" s="17" t="str">
        <f t="shared" ca="1" si="92"/>
        <v>C2</v>
      </c>
      <c r="N470" s="17" t="str">
        <f t="shared" ca="1" si="93"/>
        <v>C2</v>
      </c>
    </row>
    <row r="471" spans="1:14" s="184" customFormat="1" ht="32.1" customHeight="1" thickTop="1" thickBot="1" x14ac:dyDescent="0.25">
      <c r="A471" s="204"/>
      <c r="B471" s="439" t="str">
        <f>B304</f>
        <v>PART 5      WATERMAIN RENEWALS</v>
      </c>
      <c r="C471" s="440"/>
      <c r="D471" s="440"/>
      <c r="E471" s="440"/>
      <c r="F471" s="440"/>
      <c r="G471" s="441"/>
      <c r="H471" s="253"/>
      <c r="I471" s="24" t="str">
        <f t="shared" ca="1" si="90"/>
        <v>LOCKED</v>
      </c>
      <c r="J471" s="15" t="str">
        <f t="shared" si="94"/>
        <v/>
      </c>
      <c r="K471" s="16" t="e">
        <f>MATCH(J471,'Pay Items'!$K$1:$K$647,0)</f>
        <v>#N/A</v>
      </c>
      <c r="L471" s="17" t="str">
        <f t="shared" ca="1" si="91"/>
        <v>G</v>
      </c>
      <c r="M471" s="17" t="str">
        <f t="shared" ca="1" si="92"/>
        <v>G</v>
      </c>
      <c r="N471" s="17" t="str">
        <f t="shared" ca="1" si="93"/>
        <v>C2</v>
      </c>
    </row>
    <row r="472" spans="1:14" ht="45" customHeight="1" thickTop="1" thickBot="1" x14ac:dyDescent="0.25">
      <c r="A472" s="254"/>
      <c r="B472" s="198" t="str">
        <f>B305</f>
        <v>F</v>
      </c>
      <c r="C472" s="422" t="str">
        <f>C305</f>
        <v>CORYDON AVENUE AND HANDSART BOULEVARD WATERMAIN RENEWALS</v>
      </c>
      <c r="D472" s="423"/>
      <c r="E472" s="423"/>
      <c r="F472" s="424"/>
      <c r="G472" s="254" t="s">
        <v>1672</v>
      </c>
      <c r="H472" s="254">
        <f>H453</f>
        <v>0</v>
      </c>
      <c r="I472" s="24" t="str">
        <f t="shared" ca="1" si="90"/>
        <v>LOCKED</v>
      </c>
      <c r="J472" s="15" t="str">
        <f t="shared" si="94"/>
        <v>CORYDON AVENUE AND HANDSART BOULEVARD WATERMAIN RENEWALS</v>
      </c>
      <c r="K472" s="16" t="e">
        <f>MATCH(J472,'Pay Items'!$K$1:$K$647,0)</f>
        <v>#N/A</v>
      </c>
      <c r="L472" s="17" t="str">
        <f t="shared" ca="1" si="91"/>
        <v>G</v>
      </c>
      <c r="M472" s="17" t="str">
        <f t="shared" ca="1" si="92"/>
        <v>C2</v>
      </c>
      <c r="N472" s="17" t="str">
        <f t="shared" ca="1" si="93"/>
        <v>C2</v>
      </c>
    </row>
    <row r="473" spans="1:14" s="247" customFormat="1" ht="29.1" customHeight="1" thickTop="1" thickBot="1" x14ac:dyDescent="0.3">
      <c r="A473" s="240"/>
      <c r="B473" s="241"/>
      <c r="C473" s="242"/>
      <c r="D473" s="243"/>
      <c r="E473" s="244"/>
      <c r="F473" s="244"/>
      <c r="G473" s="245" t="s">
        <v>1839</v>
      </c>
      <c r="H473" s="246">
        <f>H472</f>
        <v>0</v>
      </c>
      <c r="I473" s="24" t="str">
        <f t="shared" ca="1" si="90"/>
        <v>LOCKED</v>
      </c>
      <c r="J473" s="15" t="str">
        <f t="shared" si="94"/>
        <v/>
      </c>
      <c r="K473" s="16" t="e">
        <f>MATCH(J473,'Pay Items'!$K$1:$K$647,0)</f>
        <v>#N/A</v>
      </c>
      <c r="L473" s="17" t="str">
        <f t="shared" ca="1" si="91"/>
        <v>F0</v>
      </c>
      <c r="M473" s="17" t="str">
        <f t="shared" ca="1" si="92"/>
        <v>C2</v>
      </c>
      <c r="N473" s="17" t="str">
        <f t="shared" ca="1" si="93"/>
        <v>C2</v>
      </c>
    </row>
    <row r="474" spans="1:14" ht="45" customHeight="1" thickTop="1" thickBot="1" x14ac:dyDescent="0.3">
      <c r="A474" s="197"/>
      <c r="B474" s="255" t="str">
        <f>B454</f>
        <v>G</v>
      </c>
      <c r="C474" s="422" t="str">
        <f>C454</f>
        <v>MOBILIZATION /DEMOBILIZATION</v>
      </c>
      <c r="D474" s="423"/>
      <c r="E474" s="423"/>
      <c r="F474" s="424"/>
      <c r="G474" s="256" t="s">
        <v>1840</v>
      </c>
      <c r="H474" s="257">
        <f>H456</f>
        <v>0</v>
      </c>
      <c r="I474" s="24" t="str">
        <f t="shared" ca="1" si="90"/>
        <v>LOCKED</v>
      </c>
      <c r="J474" s="15" t="str">
        <f t="shared" si="94"/>
        <v>MOBILIZATION /DEMOBILIZATION</v>
      </c>
      <c r="K474" s="16" t="e">
        <f>MATCH(J474,'Pay Items'!$K$1:$K$647,0)</f>
        <v>#N/A</v>
      </c>
      <c r="L474" s="17" t="str">
        <f t="shared" ca="1" si="91"/>
        <v>G</v>
      </c>
      <c r="M474" s="17" t="str">
        <f t="shared" ca="1" si="92"/>
        <v>C2</v>
      </c>
      <c r="N474" s="17" t="str">
        <f t="shared" ca="1" si="93"/>
        <v>C2</v>
      </c>
    </row>
    <row r="475" spans="1:14" ht="38.1" customHeight="1" thickTop="1" x14ac:dyDescent="0.2">
      <c r="A475" s="182"/>
      <c r="B475" s="442" t="s">
        <v>1841</v>
      </c>
      <c r="C475" s="443"/>
      <c r="D475" s="443"/>
      <c r="E475" s="443"/>
      <c r="F475" s="443"/>
      <c r="G475" s="444">
        <f>H474+H473+H470+H467+H463+H460</f>
        <v>0</v>
      </c>
      <c r="H475" s="445"/>
      <c r="I475" s="24" t="str">
        <f t="shared" ca="1" si="90"/>
        <v>LOCKED</v>
      </c>
      <c r="J475" s="15" t="str">
        <f t="shared" si="94"/>
        <v/>
      </c>
      <c r="K475" s="16" t="e">
        <f>MATCH(J475,'Pay Items'!$K$1:$K$647,0)</f>
        <v>#N/A</v>
      </c>
      <c r="L475" s="17" t="str">
        <f t="shared" ca="1" si="91"/>
        <v>G</v>
      </c>
      <c r="M475" s="17" t="str">
        <f t="shared" ca="1" si="92"/>
        <v>C2</v>
      </c>
      <c r="N475" s="17" t="str">
        <f t="shared" ca="1" si="93"/>
        <v>G</v>
      </c>
    </row>
    <row r="476" spans="1:14" ht="16.350000000000001" customHeight="1" x14ac:dyDescent="0.2">
      <c r="A476" s="258"/>
      <c r="B476" s="259"/>
      <c r="C476" s="260"/>
      <c r="D476" s="261"/>
      <c r="E476" s="260"/>
      <c r="F476" s="260"/>
      <c r="G476" s="262"/>
      <c r="H476" s="263"/>
      <c r="I476" s="24" t="str">
        <f t="shared" ca="1" si="90"/>
        <v>LOCKED</v>
      </c>
      <c r="J476" s="15" t="str">
        <f t="shared" si="94"/>
        <v/>
      </c>
      <c r="K476" s="16" t="e">
        <f>MATCH(J476,'Pay Items'!$K$1:$K$647,0)</f>
        <v>#N/A</v>
      </c>
      <c r="L476" s="17" t="str">
        <f t="shared" ca="1" si="91"/>
        <v>G</v>
      </c>
      <c r="M476" s="17" t="str">
        <f t="shared" ca="1" si="92"/>
        <v>C2</v>
      </c>
      <c r="N476" s="17" t="str">
        <f t="shared" ca="1" si="93"/>
        <v>G</v>
      </c>
    </row>
  </sheetData>
  <sheetProtection algorithmName="SHA-512" hashValue="gXL/KBdSPoS7lI9UlZHHgzur+x7QHBATUtYpqcw2wUKUxBIqr/TQp7UF6N/K61AWJaspKqFjgQVImoRkiULTew==" saltValue="NuC1ZO2VBNY491d65ehJAQ==" spinCount="100000" sheet="1" objects="1" scenarios="1" selectLockedCells="1"/>
  <mergeCells count="29">
    <mergeCell ref="B471:G471"/>
    <mergeCell ref="C472:F472"/>
    <mergeCell ref="C474:F474"/>
    <mergeCell ref="B475:F475"/>
    <mergeCell ref="G475:H475"/>
    <mergeCell ref="C469:F469"/>
    <mergeCell ref="C272:F272"/>
    <mergeCell ref="C303:F303"/>
    <mergeCell ref="B304:G304"/>
    <mergeCell ref="C305:F305"/>
    <mergeCell ref="C454:F454"/>
    <mergeCell ref="C456:F456"/>
    <mergeCell ref="B458:F458"/>
    <mergeCell ref="C459:F459"/>
    <mergeCell ref="C462:F462"/>
    <mergeCell ref="C465:F465"/>
    <mergeCell ref="C466:F466"/>
    <mergeCell ref="B271:F271"/>
    <mergeCell ref="B6:F6"/>
    <mergeCell ref="C7:F7"/>
    <mergeCell ref="C140:F140"/>
    <mergeCell ref="B141:F141"/>
    <mergeCell ref="C142:F142"/>
    <mergeCell ref="C174:F174"/>
    <mergeCell ref="B175:F175"/>
    <mergeCell ref="C176:F176"/>
    <mergeCell ref="C226:F226"/>
    <mergeCell ref="C227:F227"/>
    <mergeCell ref="C270:F270"/>
  </mergeCells>
  <conditionalFormatting sqref="D9:D24">
    <cfRule type="cellIs" dxfId="110" priority="15" stopIfTrue="1" operator="equal">
      <formula>"CW 2130-R11"</formula>
    </cfRule>
    <cfRule type="cellIs" dxfId="109" priority="16" stopIfTrue="1" operator="equal">
      <formula>"CW 3120-R2"</formula>
    </cfRule>
    <cfRule type="cellIs" dxfId="108" priority="17" stopIfTrue="1" operator="equal">
      <formula>"CW 3240-R7"</formula>
    </cfRule>
  </conditionalFormatting>
  <conditionalFormatting sqref="D26:D83 D144:D148 D205:D207">
    <cfRule type="cellIs" dxfId="107" priority="57" stopIfTrue="1" operator="equal">
      <formula>"CW 2130-R11"</formula>
    </cfRule>
    <cfRule type="cellIs" dxfId="106" priority="58" stopIfTrue="1" operator="equal">
      <formula>"CW 3120-R2"</formula>
    </cfRule>
    <cfRule type="cellIs" dxfId="105" priority="59" stopIfTrue="1" operator="equal">
      <formula>"CW 3240-R7"</formula>
    </cfRule>
  </conditionalFormatting>
  <conditionalFormatting sqref="D85:D94">
    <cfRule type="cellIs" dxfId="104" priority="19" stopIfTrue="1" operator="equal">
      <formula>"CW 3120-R2"</formula>
    </cfRule>
    <cfRule type="cellIs" dxfId="103" priority="20" stopIfTrue="1" operator="equal">
      <formula>"CW 3240-R7"</formula>
    </cfRule>
    <cfRule type="cellIs" dxfId="102" priority="18" stopIfTrue="1" operator="equal">
      <formula>"CW 2130-R11"</formula>
    </cfRule>
  </conditionalFormatting>
  <conditionalFormatting sqref="D96">
    <cfRule type="cellIs" dxfId="101" priority="104" stopIfTrue="1" operator="equal">
      <formula>"CW 3120-R2"</formula>
    </cfRule>
    <cfRule type="cellIs" dxfId="100" priority="103" stopIfTrue="1" operator="equal">
      <formula>"CW 2130-R11"</formula>
    </cfRule>
    <cfRule type="cellIs" dxfId="99" priority="105" stopIfTrue="1" operator="equal">
      <formula>"CW 3240-R7"</formula>
    </cfRule>
  </conditionalFormatting>
  <conditionalFormatting sqref="D98:D108 D211:D213">
    <cfRule type="cellIs" dxfId="98" priority="107" stopIfTrue="1" operator="equal">
      <formula>"CW 3240-R7"</formula>
    </cfRule>
    <cfRule type="cellIs" dxfId="97" priority="106" stopIfTrue="1" operator="equal">
      <formula>"CW 3120-R2"</formula>
    </cfRule>
  </conditionalFormatting>
  <conditionalFormatting sqref="D99">
    <cfRule type="cellIs" dxfId="96" priority="102" stopIfTrue="1" operator="equal">
      <formula>"CW 2130-R11"</formula>
    </cfRule>
  </conditionalFormatting>
  <conditionalFormatting sqref="D107:D108">
    <cfRule type="cellIs" dxfId="95" priority="101" stopIfTrue="1" operator="equal">
      <formula>"CW 2130-R11"</formula>
    </cfRule>
  </conditionalFormatting>
  <conditionalFormatting sqref="D109:D110">
    <cfRule type="cellIs" dxfId="94" priority="52" stopIfTrue="1" operator="equal">
      <formula>"CW 3120-R2"</formula>
    </cfRule>
    <cfRule type="cellIs" dxfId="93" priority="53" stopIfTrue="1" operator="equal">
      <formula>"CW 3240-R7"</formula>
    </cfRule>
  </conditionalFormatting>
  <conditionalFormatting sqref="D111:D119">
    <cfRule type="cellIs" dxfId="92" priority="100" stopIfTrue="1" operator="equal">
      <formula>"CW 3240-R7"</formula>
    </cfRule>
    <cfRule type="cellIs" dxfId="91" priority="99" stopIfTrue="1" operator="equal">
      <formula>"CW 3120-R2"</formula>
    </cfRule>
  </conditionalFormatting>
  <conditionalFormatting sqref="D114:D117">
    <cfRule type="cellIs" dxfId="90" priority="98" stopIfTrue="1" operator="equal">
      <formula>"CW 2130-R11"</formula>
    </cfRule>
  </conditionalFormatting>
  <conditionalFormatting sqref="D120:D121">
    <cfRule type="cellIs" dxfId="89" priority="97" stopIfTrue="1" operator="equal">
      <formula>"CW 3240-R7"</formula>
    </cfRule>
    <cfRule type="cellIs" dxfId="88" priority="96" stopIfTrue="1" operator="equal">
      <formula>"CW 3120-R2"</formula>
    </cfRule>
  </conditionalFormatting>
  <conditionalFormatting sqref="D122">
    <cfRule type="cellIs" dxfId="87" priority="95" stopIfTrue="1" operator="equal">
      <formula>"CW 3240-R7"</formula>
    </cfRule>
    <cfRule type="cellIs" dxfId="86" priority="94" stopIfTrue="1" operator="equal">
      <formula>"CW 2130-R11"</formula>
    </cfRule>
  </conditionalFormatting>
  <conditionalFormatting sqref="D123">
    <cfRule type="cellIs" dxfId="85" priority="13" stopIfTrue="1" operator="equal">
      <formula>"CW 3240-R7"</formula>
    </cfRule>
    <cfRule type="cellIs" dxfId="84" priority="14" stopIfTrue="1" operator="equal">
      <formula>"CW 3120-R2"</formula>
    </cfRule>
  </conditionalFormatting>
  <conditionalFormatting sqref="D125">
    <cfRule type="cellIs" dxfId="83" priority="90" stopIfTrue="1" operator="equal">
      <formula>"CW 2130-R11"</formula>
    </cfRule>
  </conditionalFormatting>
  <conditionalFormatting sqref="D125:D134">
    <cfRule type="cellIs" dxfId="82" priority="93" stopIfTrue="1" operator="equal">
      <formula>"CW 3240-R7"</formula>
    </cfRule>
    <cfRule type="cellIs" dxfId="81" priority="92" stopIfTrue="1" operator="equal">
      <formula>"CW 3120-R2"</formula>
    </cfRule>
  </conditionalFormatting>
  <conditionalFormatting sqref="D127:D134">
    <cfRule type="cellIs" dxfId="80" priority="91" stopIfTrue="1" operator="equal">
      <formula>"CW 2130-R11"</formula>
    </cfRule>
  </conditionalFormatting>
  <conditionalFormatting sqref="D136:D138">
    <cfRule type="cellIs" dxfId="79" priority="87" stopIfTrue="1" operator="equal">
      <formula>"CW 2130-R11"</formula>
    </cfRule>
    <cfRule type="cellIs" dxfId="78" priority="89" stopIfTrue="1" operator="equal">
      <formula>"CW 3240-R7"</formula>
    </cfRule>
    <cfRule type="cellIs" dxfId="77" priority="88" stopIfTrue="1" operator="equal">
      <formula>"CW 3120-R2"</formula>
    </cfRule>
  </conditionalFormatting>
  <conditionalFormatting sqref="D150:D168">
    <cfRule type="cellIs" dxfId="76" priority="50" stopIfTrue="1" operator="equal">
      <formula>"CW 3120-R2"</formula>
    </cfRule>
    <cfRule type="cellIs" dxfId="75" priority="51" stopIfTrue="1" operator="equal">
      <formula>"CW 3240-R7"</formula>
    </cfRule>
    <cfRule type="cellIs" dxfId="74" priority="49" stopIfTrue="1" operator="equal">
      <formula>"CW 2130-R11"</formula>
    </cfRule>
  </conditionalFormatting>
  <conditionalFormatting sqref="D170:D172">
    <cfRule type="cellIs" dxfId="73" priority="56" stopIfTrue="1" operator="equal">
      <formula>"CW 3240-R7"</formula>
    </cfRule>
    <cfRule type="cellIs" dxfId="72" priority="55" stopIfTrue="1" operator="equal">
      <formula>"CW 3120-R2"</formula>
    </cfRule>
    <cfRule type="cellIs" dxfId="71" priority="54" stopIfTrue="1" operator="equal">
      <formula>"CW 2130-R11"</formula>
    </cfRule>
  </conditionalFormatting>
  <conditionalFormatting sqref="D178:D188">
    <cfRule type="cellIs" dxfId="70" priority="38" stopIfTrue="1" operator="equal">
      <formula>"CW 3240-R7"</formula>
    </cfRule>
    <cfRule type="cellIs" dxfId="69" priority="36" stopIfTrue="1" operator="equal">
      <formula>"CW 2130-R11"</formula>
    </cfRule>
    <cfRule type="cellIs" dxfId="68" priority="37" stopIfTrue="1" operator="equal">
      <formula>"CW 3120-R2"</formula>
    </cfRule>
  </conditionalFormatting>
  <conditionalFormatting sqref="D190:D203">
    <cfRule type="cellIs" dxfId="67" priority="12" stopIfTrue="1" operator="equal">
      <formula>"CW 3240-R7"</formula>
    </cfRule>
    <cfRule type="cellIs" dxfId="66" priority="11" stopIfTrue="1" operator="equal">
      <formula>"CW 3120-R2"</formula>
    </cfRule>
    <cfRule type="cellIs" dxfId="65" priority="10" stopIfTrue="1" operator="equal">
      <formula>"CW 2130-R11"</formula>
    </cfRule>
  </conditionalFormatting>
  <conditionalFormatting sqref="D209">
    <cfRule type="cellIs" dxfId="64" priority="46" stopIfTrue="1" operator="equal">
      <formula>"CW 2130-R11"</formula>
    </cfRule>
    <cfRule type="cellIs" dxfId="63" priority="47" stopIfTrue="1" operator="equal">
      <formula>"CW 3120-R2"</formula>
    </cfRule>
    <cfRule type="cellIs" dxfId="62" priority="48" stopIfTrue="1" operator="equal">
      <formula>"CW 3240-R7"</formula>
    </cfRule>
  </conditionalFormatting>
  <conditionalFormatting sqref="D212:D213">
    <cfRule type="cellIs" dxfId="61" priority="45" stopIfTrue="1" operator="equal">
      <formula>"CW 2130-R11"</formula>
    </cfRule>
  </conditionalFormatting>
  <conditionalFormatting sqref="D215:D220">
    <cfRule type="cellIs" dxfId="60" priority="39" stopIfTrue="1" operator="equal">
      <formula>"CW 2130-R11"</formula>
    </cfRule>
    <cfRule type="cellIs" dxfId="59" priority="40" stopIfTrue="1" operator="equal">
      <formula>"CW 3120-R2"</formula>
    </cfRule>
    <cfRule type="cellIs" dxfId="58" priority="41" stopIfTrue="1" operator="equal">
      <formula>"CW 3240-R7"</formula>
    </cfRule>
  </conditionalFormatting>
  <conditionalFormatting sqref="D222:D224">
    <cfRule type="cellIs" dxfId="57" priority="43" stopIfTrue="1" operator="equal">
      <formula>"CW 3120-R2"</formula>
    </cfRule>
    <cfRule type="cellIs" dxfId="56" priority="44" stopIfTrue="1" operator="equal">
      <formula>"CW 3240-R7"</formula>
    </cfRule>
    <cfRule type="cellIs" dxfId="55" priority="42" stopIfTrue="1" operator="equal">
      <formula>"CW 2130-R11"</formula>
    </cfRule>
  </conditionalFormatting>
  <conditionalFormatting sqref="D229:D239">
    <cfRule type="cellIs" dxfId="54" priority="28" stopIfTrue="1" operator="equal">
      <formula>"CW 3120-R2"</formula>
    </cfRule>
    <cfRule type="cellIs" dxfId="53" priority="29" stopIfTrue="1" operator="equal">
      <formula>"CW 3240-R7"</formula>
    </cfRule>
    <cfRule type="cellIs" dxfId="52" priority="27" stopIfTrue="1" operator="equal">
      <formula>"CW 2130-R11"</formula>
    </cfRule>
  </conditionalFormatting>
  <conditionalFormatting sqref="D241:D257">
    <cfRule type="cellIs" dxfId="51" priority="25" stopIfTrue="1" operator="equal">
      <formula>"CW 3120-R2"</formula>
    </cfRule>
    <cfRule type="cellIs" dxfId="50" priority="26" stopIfTrue="1" operator="equal">
      <formula>"CW 3240-R7"</formula>
    </cfRule>
    <cfRule type="cellIs" dxfId="49" priority="24" stopIfTrue="1" operator="equal">
      <formula>"CW 2130-R11"</formula>
    </cfRule>
  </conditionalFormatting>
  <conditionalFormatting sqref="D259:D262">
    <cfRule type="cellIs" dxfId="48" priority="23" stopIfTrue="1" operator="equal">
      <formula>"CW 3240-R7"</formula>
    </cfRule>
    <cfRule type="cellIs" dxfId="47" priority="22" stopIfTrue="1" operator="equal">
      <formula>"CW 3120-R2"</formula>
    </cfRule>
    <cfRule type="cellIs" dxfId="46" priority="21" stopIfTrue="1" operator="equal">
      <formula>"CW 2130-R11"</formula>
    </cfRule>
  </conditionalFormatting>
  <conditionalFormatting sqref="D264">
    <cfRule type="cellIs" dxfId="45" priority="35" stopIfTrue="1" operator="equal">
      <formula>"CW 3240-R7"</formula>
    </cfRule>
    <cfRule type="cellIs" dxfId="44" priority="34" stopIfTrue="1" operator="equal">
      <formula>"CW 3120-R2"</formula>
    </cfRule>
    <cfRule type="cellIs" dxfId="43" priority="33" stopIfTrue="1" operator="equal">
      <formula>"CW 2130-R11"</formula>
    </cfRule>
  </conditionalFormatting>
  <conditionalFormatting sqref="D266:D268">
    <cfRule type="cellIs" dxfId="42" priority="30" stopIfTrue="1" operator="equal">
      <formula>"CW 2130-R11"</formula>
    </cfRule>
    <cfRule type="cellIs" dxfId="41" priority="31" stopIfTrue="1" operator="equal">
      <formula>"CW 3120-R2"</formula>
    </cfRule>
    <cfRule type="cellIs" dxfId="40" priority="32" stopIfTrue="1" operator="equal">
      <formula>"CW 3240-R7"</formula>
    </cfRule>
  </conditionalFormatting>
  <conditionalFormatting sqref="D274:D275">
    <cfRule type="cellIs" dxfId="39" priority="83" stopIfTrue="1" operator="equal">
      <formula>"CW 3120-R2"</formula>
    </cfRule>
    <cfRule type="cellIs" dxfId="38" priority="84" stopIfTrue="1" operator="equal">
      <formula>"CW 3240-R7"</formula>
    </cfRule>
  </conditionalFormatting>
  <conditionalFormatting sqref="D275">
    <cfRule type="cellIs" dxfId="37" priority="82" stopIfTrue="1" operator="equal">
      <formula>"CW 2130-R11"</formula>
    </cfRule>
  </conditionalFormatting>
  <conditionalFormatting sqref="D277">
    <cfRule type="cellIs" dxfId="36" priority="86" stopIfTrue="1" operator="equal">
      <formula>"CW 3240-R7"</formula>
    </cfRule>
    <cfRule type="cellIs" dxfId="35" priority="85" stopIfTrue="1" operator="equal">
      <formula>"CW 3120-R2"</formula>
    </cfRule>
  </conditionalFormatting>
  <conditionalFormatting sqref="D279:D280">
    <cfRule type="cellIs" dxfId="34" priority="70" stopIfTrue="1" operator="equal">
      <formula>"CW 3120-R2"</formula>
    </cfRule>
    <cfRule type="cellIs" dxfId="33" priority="71" stopIfTrue="1" operator="equal">
      <formula>"CW 3240-R7"</formula>
    </cfRule>
  </conditionalFormatting>
  <conditionalFormatting sqref="D280">
    <cfRule type="cellIs" dxfId="32" priority="69" stopIfTrue="1" operator="equal">
      <formula>"CW 2130-R11"</formula>
    </cfRule>
  </conditionalFormatting>
  <conditionalFormatting sqref="D282">
    <cfRule type="cellIs" dxfId="31" priority="72" stopIfTrue="1" operator="equal">
      <formula>"CW 3120-R2"</formula>
    </cfRule>
    <cfRule type="cellIs" dxfId="30" priority="73" stopIfTrue="1" operator="equal">
      <formula>"CW 3240-R7"</formula>
    </cfRule>
  </conditionalFormatting>
  <conditionalFormatting sqref="D284:D285">
    <cfRule type="cellIs" dxfId="29" priority="78" stopIfTrue="1" operator="equal">
      <formula>"CW 3120-R2"</formula>
    </cfRule>
    <cfRule type="cellIs" dxfId="28" priority="79" stopIfTrue="1" operator="equal">
      <formula>"CW 3240-R7"</formula>
    </cfRule>
  </conditionalFormatting>
  <conditionalFormatting sqref="D285">
    <cfRule type="cellIs" dxfId="27" priority="77" stopIfTrue="1" operator="equal">
      <formula>"CW 2130-R11"</formula>
    </cfRule>
  </conditionalFormatting>
  <conditionalFormatting sqref="D287 D294 D301">
    <cfRule type="cellIs" dxfId="26" priority="80" stopIfTrue="1" operator="equal">
      <formula>"CW 3120-R2"</formula>
    </cfRule>
    <cfRule type="cellIs" dxfId="25" priority="81" stopIfTrue="1" operator="equal">
      <formula>"CW 3240-R7"</formula>
    </cfRule>
  </conditionalFormatting>
  <conditionalFormatting sqref="D289:D290">
    <cfRule type="cellIs" dxfId="24" priority="64" stopIfTrue="1" operator="equal">
      <formula>"CW 3120-R2"</formula>
    </cfRule>
    <cfRule type="cellIs" dxfId="23" priority="65" stopIfTrue="1" operator="equal">
      <formula>"CW 3240-R7"</formula>
    </cfRule>
  </conditionalFormatting>
  <conditionalFormatting sqref="D290">
    <cfRule type="cellIs" dxfId="22" priority="63" stopIfTrue="1" operator="equal">
      <formula>"CW 2130-R11"</formula>
    </cfRule>
  </conditionalFormatting>
  <conditionalFormatting sqref="D291:D292">
    <cfRule type="cellIs" dxfId="21" priority="67" stopIfTrue="1" operator="equal">
      <formula>"CW 3120-R2"</formula>
    </cfRule>
    <cfRule type="cellIs" dxfId="20" priority="68" stopIfTrue="1" operator="equal">
      <formula>"CW 3240-R7"</formula>
    </cfRule>
  </conditionalFormatting>
  <conditionalFormatting sqref="D292">
    <cfRule type="cellIs" dxfId="19" priority="66" stopIfTrue="1" operator="equal">
      <formula>"CW 2130-R11"</formula>
    </cfRule>
  </conditionalFormatting>
  <conditionalFormatting sqref="D296:D297">
    <cfRule type="cellIs" dxfId="18" priority="76" stopIfTrue="1" operator="equal">
      <formula>"CW 3240-R7"</formula>
    </cfRule>
    <cfRule type="cellIs" dxfId="17" priority="75" stopIfTrue="1" operator="equal">
      <formula>"CW 3120-R2"</formula>
    </cfRule>
  </conditionalFormatting>
  <conditionalFormatting sqref="D297">
    <cfRule type="cellIs" dxfId="16" priority="74" stopIfTrue="1" operator="equal">
      <formula>"CW 2130-R11"</formula>
    </cfRule>
  </conditionalFormatting>
  <conditionalFormatting sqref="D298:D299">
    <cfRule type="cellIs" dxfId="15" priority="61" stopIfTrue="1" operator="equal">
      <formula>"CW 3120-R2"</formula>
    </cfRule>
    <cfRule type="cellIs" dxfId="14" priority="62" stopIfTrue="1" operator="equal">
      <formula>"CW 3240-R7"</formula>
    </cfRule>
  </conditionalFormatting>
  <conditionalFormatting sqref="D299">
    <cfRule type="cellIs" dxfId="13" priority="60" stopIfTrue="1" operator="equal">
      <formula>"CW 2130-R11"</formula>
    </cfRule>
  </conditionalFormatting>
  <conditionalFormatting sqref="D307:D322">
    <cfRule type="cellIs" dxfId="12" priority="9" stopIfTrue="1" operator="equal">
      <formula>"CW 3240-R7"</formula>
    </cfRule>
    <cfRule type="cellIs" dxfId="11" priority="8" stopIfTrue="1" operator="equal">
      <formula>"CW 3120-R2"</formula>
    </cfRule>
    <cfRule type="cellIs" dxfId="10" priority="7" stopIfTrue="1" operator="equal">
      <formula>"CW 2130-R11"</formula>
    </cfRule>
  </conditionalFormatting>
  <conditionalFormatting sqref="D368:D378">
    <cfRule type="cellIs" dxfId="9" priority="6" stopIfTrue="1" operator="equal">
      <formula>"CW 3240-R7"</formula>
    </cfRule>
    <cfRule type="cellIs" dxfId="8" priority="5" stopIfTrue="1" operator="equal">
      <formula>"CW 3120-R2"</formula>
    </cfRule>
    <cfRule type="cellIs" dxfId="7" priority="4" stopIfTrue="1" operator="equal">
      <formula>"CW 2130-R11"</formula>
    </cfRule>
  </conditionalFormatting>
  <conditionalFormatting sqref="D414:D415">
    <cfRule type="cellIs" dxfId="6" priority="1" stopIfTrue="1" operator="equal">
      <formula>"CW 2130-R11"</formula>
    </cfRule>
    <cfRule type="cellIs" dxfId="5" priority="3" stopIfTrue="1" operator="equal">
      <formula>"CW 3240-R7"</formula>
    </cfRule>
    <cfRule type="cellIs" dxfId="4" priority="2" stopIfTrue="1" operator="equal">
      <formula>"CW 3120-R2"</formula>
    </cfRule>
  </conditionalFormatting>
  <conditionalFormatting sqref="D455">
    <cfRule type="cellIs" dxfId="3" priority="109" stopIfTrue="1" operator="equal">
      <formula>"CW 2130-R11"</formula>
    </cfRule>
    <cfRule type="cellIs" dxfId="2" priority="110" stopIfTrue="1" operator="equal">
      <formula>"CW 3120-R2"</formula>
    </cfRule>
    <cfRule type="cellIs" dxfId="1" priority="111" stopIfTrue="1" operator="equal">
      <formula>"CW 3240-R7"</formula>
    </cfRule>
  </conditionalFormatting>
  <conditionalFormatting sqref="G455">
    <cfRule type="expression" dxfId="0" priority="108">
      <formula>G455&gt;G475*0.05</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11 G13:G15 G23:G24 G27:G28 G30 G32:G34 G36 G38:G40 G42 G44:G46 G48 G50 G66:G69 G52:G55 G57:G64 G415 G86 G19:G21 G96 G101 G104:G105 G156:G160 G112 G115:G117 G125 G127 G129:G134 G137:G138 G408:G409 G280 G287 G292 G301 G277 G275 G282 G285 G294 G17 G88:G89 G71:G77 G99 G9 G162:G163 G171:G172 G145:G148 G151 G153:G154 G299 G107:G108 G110 G207 G209 G215 G223:G224 G185 G212:G213 G182:G183 G187:G188 G119:G123 G196:G197 G202:G203 G191 G267:G268 G199 G217:G220 G178 G381:G382 G384 G401 G335:G336 G338:G339 G333 G441:G443 G434:G436 G425 G352:G353 G439 G82:G83 G403 G374:G375 G325:G327 G346:G347 G349:G350 G355:G358 G313:G315 G361:G364 G366 G411:G412 G423 G430:G432 G418:G420 G386 G308:G310 G329:G331 G341:G343 G398:G399 G427:G428 G165 G168 G180 G242 G264 G236 G233:G234 G238:G239 G247 G249:G250 G256:G257 G231 G252:G253 G229 G244:G245 G261:G262 G94 G92 G193:G194 G322 G318:G319 G378 G369:G371 G79:G80 G389 G392:G393 G395:G396 G406 G290 G297 G445:G449 G451" xr:uid="{A2742481-40BA-41A2-9944-AF25CCB0977C}">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455" xr:uid="{2374AB8B-52F8-44A1-B320-59CD7641585C}">
      <formula1>IF(AND(G455&gt;=0.01,G455&lt;=G475*0.05),ROUND(G455,2),0.01)</formula1>
    </dataValidation>
  </dataValidations>
  <pageMargins left="0.5" right="0.5" top="0.75" bottom="0.75" header="0.25" footer="0.25"/>
  <pageSetup scale="75" orientation="portrait" r:id="rId1"/>
  <headerFooter alignWithMargins="0">
    <oddHeader>&amp;L&amp;10The City of Winnipeg
Tender No. 29-2026 
&amp;R&amp;10Bid Submission
&amp;P of &amp;N</oddHeader>
    <oddFooter xml:space="preserve">&amp;R                   </oddFooter>
  </headerFooter>
  <rowBreaks count="21" manualBreakCount="21">
    <brk id="30" min="1" max="7" man="1"/>
    <brk id="50" min="1" max="7" man="1"/>
    <brk id="96" min="1" max="7" man="1"/>
    <brk id="140" max="16383" man="1"/>
    <brk id="163" min="1" max="7" man="1"/>
    <brk id="174" max="16383" man="1"/>
    <brk id="197" min="1" max="7" man="1"/>
    <brk id="220" min="1" max="7" man="1"/>
    <brk id="226" min="1" max="7" man="1"/>
    <brk id="250" min="1" max="7" man="1"/>
    <brk id="270" max="16383" man="1"/>
    <brk id="297" min="1" max="7" man="1"/>
    <brk id="303" max="16383" man="1"/>
    <brk id="322" min="1" max="7" man="1"/>
    <brk id="343" min="1" max="7" man="1"/>
    <brk id="366" min="1" max="7" man="1"/>
    <brk id="389" min="1" max="7" man="1"/>
    <brk id="412" min="1" max="7" man="1"/>
    <brk id="436" min="1" max="7" man="1"/>
    <brk id="453" max="16383" man="1"/>
    <brk id="4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Number Formats</vt:lpstr>
      <vt:lpstr>29-2026</vt:lpstr>
      <vt:lpstr>'29-2026'!Print_Area</vt:lpstr>
      <vt:lpstr>'Checking Process'!Print_Area</vt:lpstr>
      <vt:lpstr>'Pay Items'!Print_Area</vt:lpstr>
      <vt:lpstr>'29-2026'!Print_Titles</vt:lpstr>
      <vt:lpstr>'Pay Items'!Print_Titles</vt:lpstr>
      <vt:lpstr>'29-2026'!XEVERYTHING</vt:lpstr>
      <vt:lpstr>'29-2026'!XITEMS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March 26, 2026
by C. Humbert
File size: 200KB</dc:description>
  <cp:lastModifiedBy>Humbert, Cory</cp:lastModifiedBy>
  <cp:lastPrinted>2026-03-26T14:35:33Z</cp:lastPrinted>
  <dcterms:created xsi:type="dcterms:W3CDTF">2000-01-26T18:56:05Z</dcterms:created>
  <dcterms:modified xsi:type="dcterms:W3CDTF">2026-03-26T14:38:10Z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