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sponlinecan.sharepoint.com/sites/CA-CA0051531.7175/Shared Documents/05. Technical/05.07 Tender/01 Tender Documents/3-2026/3-2026_R1/"/>
    </mc:Choice>
  </mc:AlternateContent>
  <xr:revisionPtr revIDLastSave="3" documentId="13_ncr:1_{C2FCC310-7E99-46D4-A6BB-249669777C44}" xr6:coauthVersionLast="47" xr6:coauthVersionMax="47" xr10:uidLastSave="{48411E5A-CD4E-450B-8970-EF6E2341FA83}"/>
  <bookViews>
    <workbookView xWindow="28680" yWindow="-120" windowWidth="29040" windowHeight="15720" xr2:uid="{00000000-000D-0000-FFFF-FFFF00000000}"/>
  </bookViews>
  <sheets>
    <sheet name="3-2026" sheetId="3" r:id="rId1"/>
  </sheets>
  <externalReferences>
    <externalReference r:id="rId2"/>
  </externalReferences>
  <definedNames>
    <definedName name="_12TENDER_SUBMISSI">#REF!</definedName>
    <definedName name="_1PAGE_1_OF_13" localSheetId="0">'3-2026'!#REF!</definedName>
    <definedName name="_4PAGE_1_OF_13">#REF!</definedName>
    <definedName name="_5TENDER_NO._181" localSheetId="0">'3-2026'!#REF!</definedName>
    <definedName name="_8TENDER_NO._181">#REF!</definedName>
    <definedName name="_9TENDER_SUBMISSI" localSheetId="0">'3-2026'!#REF!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0">'3-2026'!#REF!</definedName>
    <definedName name="HEADER">#REF!</definedName>
    <definedName name="numbers">[1]Numbering!$A$1:$E$27</definedName>
    <definedName name="_xlnm.Print_Area" localSheetId="0">'3-2026'!$B$6:$H$699</definedName>
    <definedName name="_xlnm.Print_Titles" localSheetId="0">'3-2026'!$1:$5</definedName>
    <definedName name="_xlnm.Print_Titles">#REF!</definedName>
    <definedName name="TEMP" localSheetId="0">'3-2026'!#REF!</definedName>
    <definedName name="TEMP">#REF!</definedName>
    <definedName name="TESTHEAD" localSheetId="0">'3-2026'!#REF!</definedName>
    <definedName name="TESTHEAD">#REF!</definedName>
    <definedName name="XEVERYTHING" localSheetId="0">'3-2026'!$B$1:$IQ$641</definedName>
    <definedName name="XEVERYTHING">#REF!</definedName>
    <definedName name="XITEMS" localSheetId="0">'3-2026'!$B$6:$IQ$641</definedName>
    <definedName name="XITEMS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4" i="3" l="1"/>
  <c r="H662" i="3"/>
  <c r="H661" i="3"/>
  <c r="H660" i="3"/>
  <c r="H659" i="3"/>
  <c r="H658" i="3"/>
  <c r="H656" i="3"/>
  <c r="H655" i="3"/>
  <c r="H654" i="3"/>
  <c r="H651" i="3"/>
  <c r="H650" i="3"/>
  <c r="H649" i="3"/>
  <c r="H648" i="3"/>
  <c r="H647" i="3"/>
  <c r="H645" i="3"/>
  <c r="H644" i="3"/>
  <c r="B684" i="3"/>
  <c r="B696" i="3" s="1"/>
  <c r="H683" i="3"/>
  <c r="H682" i="3"/>
  <c r="H681" i="3"/>
  <c r="H680" i="3"/>
  <c r="H679" i="3"/>
  <c r="H678" i="3"/>
  <c r="H677" i="3"/>
  <c r="H676" i="3"/>
  <c r="H675" i="3"/>
  <c r="H673" i="3"/>
  <c r="H672" i="3"/>
  <c r="H671" i="3"/>
  <c r="H670" i="3"/>
  <c r="H669" i="3"/>
  <c r="H668" i="3"/>
  <c r="H667" i="3"/>
  <c r="H666" i="3"/>
  <c r="H385" i="3"/>
  <c r="H135" i="3"/>
  <c r="H14" i="3"/>
  <c r="C696" i="3" l="1"/>
  <c r="H684" i="3"/>
  <c r="H696" i="3" s="1"/>
  <c r="H639" i="3"/>
  <c r="H637" i="3"/>
  <c r="H633" i="3"/>
  <c r="H632" i="3"/>
  <c r="H631" i="3"/>
  <c r="H629" i="3"/>
  <c r="H627" i="3"/>
  <c r="H625" i="3"/>
  <c r="H624" i="3"/>
  <c r="H622" i="3"/>
  <c r="H621" i="3"/>
  <c r="H620" i="3"/>
  <c r="H433" i="3" l="1"/>
  <c r="H494" i="3"/>
  <c r="H125" i="3" l="1"/>
  <c r="H507" i="3"/>
  <c r="H369" i="3" l="1"/>
  <c r="C640" i="3" l="1"/>
  <c r="B640" i="3"/>
  <c r="H616" i="3" l="1"/>
  <c r="H614" i="3"/>
  <c r="H613" i="3"/>
  <c r="H612" i="3"/>
  <c r="H611" i="3"/>
  <c r="H608" i="3"/>
  <c r="H606" i="3"/>
  <c r="H604" i="3"/>
  <c r="H603" i="3"/>
  <c r="H602" i="3"/>
  <c r="H600" i="3"/>
  <c r="H599" i="3"/>
  <c r="H598" i="3"/>
  <c r="H595" i="3"/>
  <c r="H594" i="3"/>
  <c r="H593" i="3"/>
  <c r="H592" i="3"/>
  <c r="H590" i="3"/>
  <c r="H588" i="3"/>
  <c r="H586" i="3"/>
  <c r="H584" i="3"/>
  <c r="H582" i="3"/>
  <c r="H580" i="3"/>
  <c r="H640" i="3" l="1"/>
  <c r="H694" i="3" s="1"/>
  <c r="H544" i="3"/>
  <c r="H543" i="3"/>
  <c r="H541" i="3"/>
  <c r="H539" i="3"/>
  <c r="H538" i="3"/>
  <c r="H536" i="3"/>
  <c r="H535" i="3"/>
  <c r="H556" i="3"/>
  <c r="H555" i="3"/>
  <c r="H553" i="3"/>
  <c r="H551" i="3"/>
  <c r="H550" i="3"/>
  <c r="H548" i="3"/>
  <c r="H547" i="3"/>
  <c r="H568" i="3"/>
  <c r="H567" i="3"/>
  <c r="H565" i="3"/>
  <c r="H563" i="3"/>
  <c r="H562" i="3"/>
  <c r="H560" i="3"/>
  <c r="H559" i="3"/>
  <c r="H574" i="3"/>
  <c r="H571" i="3"/>
  <c r="H573" i="3"/>
  <c r="H529" i="3"/>
  <c r="H531" i="3"/>
  <c r="H530" i="3"/>
  <c r="H527" i="3"/>
  <c r="H524" i="3"/>
  <c r="H525" i="3"/>
  <c r="H532" i="3"/>
  <c r="H523" i="3"/>
  <c r="H522" i="3"/>
  <c r="H520" i="3"/>
  <c r="H519" i="3"/>
  <c r="H516" i="3"/>
  <c r="H515" i="3"/>
  <c r="H513" i="3"/>
  <c r="H512" i="3"/>
  <c r="H124" i="3" l="1"/>
  <c r="H117" i="3"/>
  <c r="H116" i="3"/>
  <c r="H115" i="3"/>
  <c r="H251" i="3"/>
  <c r="H250" i="3"/>
  <c r="H260" i="3"/>
  <c r="H259" i="3"/>
  <c r="H264" i="3"/>
  <c r="H263" i="3"/>
  <c r="H262" i="3"/>
  <c r="H261" i="3"/>
  <c r="H157" i="3"/>
  <c r="H156" i="3"/>
  <c r="H256" i="3"/>
  <c r="H255" i="3"/>
  <c r="H254" i="3"/>
  <c r="H253" i="3"/>
  <c r="H266" i="3"/>
  <c r="H265" i="3"/>
  <c r="H376" i="3"/>
  <c r="H375" i="3"/>
  <c r="H374" i="3"/>
  <c r="H373" i="3"/>
  <c r="H371" i="3"/>
  <c r="H268" i="3"/>
  <c r="H267" i="3"/>
  <c r="H506" i="3"/>
  <c r="H505" i="3"/>
  <c r="H504" i="3"/>
  <c r="H501" i="3"/>
  <c r="H500" i="3"/>
  <c r="H499" i="3"/>
  <c r="H498" i="3"/>
  <c r="H496" i="3"/>
  <c r="F434" i="3"/>
  <c r="F428" i="3"/>
  <c r="F426" i="3"/>
  <c r="H413" i="3"/>
  <c r="H417" i="3"/>
  <c r="F384" i="3" l="1"/>
  <c r="H387" i="3"/>
  <c r="F291" i="3" l="1"/>
  <c r="F191" i="3"/>
  <c r="F181" i="3"/>
  <c r="F187" i="3"/>
  <c r="F153" i="3"/>
  <c r="F134" i="3"/>
  <c r="H121" i="3"/>
  <c r="H120" i="3"/>
  <c r="H119" i="3"/>
  <c r="F63" i="3" l="1"/>
  <c r="F56" i="3"/>
  <c r="F34" i="3"/>
  <c r="F406" i="3" l="1"/>
  <c r="F407" i="3"/>
  <c r="F403" i="3"/>
  <c r="H274" i="3"/>
  <c r="H331" i="3" l="1"/>
  <c r="H154" i="3" l="1"/>
  <c r="F29" i="3"/>
  <c r="H177" i="3"/>
  <c r="H53" i="3"/>
  <c r="H247" i="3" l="1"/>
  <c r="H438" i="3" l="1"/>
  <c r="H437" i="3"/>
  <c r="H411" i="3"/>
  <c r="H317" i="3"/>
  <c r="H316" i="3"/>
  <c r="F98" i="3" l="1"/>
  <c r="H92" i="3"/>
  <c r="F143" i="3"/>
  <c r="F22" i="3"/>
  <c r="H32" i="3"/>
  <c r="F332" i="3" l="1"/>
  <c r="H218" i="3"/>
  <c r="H77" i="3"/>
  <c r="H206" i="3"/>
  <c r="F228" i="3" l="1"/>
  <c r="H228" i="3" s="1"/>
  <c r="H493" i="3"/>
  <c r="H492" i="3"/>
  <c r="H491" i="3"/>
  <c r="H490" i="3"/>
  <c r="H489" i="3"/>
  <c r="H488" i="3"/>
  <c r="H487" i="3"/>
  <c r="H485" i="3"/>
  <c r="H484" i="3"/>
  <c r="H482" i="3"/>
  <c r="H480" i="3"/>
  <c r="H478" i="3"/>
  <c r="H477" i="3"/>
  <c r="H476" i="3"/>
  <c r="H475" i="3"/>
  <c r="H474" i="3"/>
  <c r="H472" i="3"/>
  <c r="H471" i="3"/>
  <c r="H468" i="3"/>
  <c r="H466" i="3"/>
  <c r="H465" i="3"/>
  <c r="H463" i="3"/>
  <c r="H460" i="3"/>
  <c r="H459" i="3"/>
  <c r="H456" i="3"/>
  <c r="H453" i="3"/>
  <c r="H451" i="3"/>
  <c r="H450" i="3"/>
  <c r="H449" i="3"/>
  <c r="H448" i="3"/>
  <c r="H446" i="3"/>
  <c r="H445" i="3"/>
  <c r="H443" i="3"/>
  <c r="H440" i="3"/>
  <c r="H439" i="3"/>
  <c r="H434" i="3"/>
  <c r="H432" i="3"/>
  <c r="H431" i="3"/>
  <c r="H430" i="3"/>
  <c r="H428" i="3"/>
  <c r="H427" i="3"/>
  <c r="H426" i="3"/>
  <c r="H424" i="3"/>
  <c r="H423" i="3"/>
  <c r="H422" i="3"/>
  <c r="H421" i="3"/>
  <c r="H420" i="3"/>
  <c r="H419" i="3"/>
  <c r="H415" i="3"/>
  <c r="H414" i="3"/>
  <c r="H410" i="3"/>
  <c r="H409" i="3"/>
  <c r="H407" i="3"/>
  <c r="H406" i="3"/>
  <c r="H405" i="3"/>
  <c r="H403" i="3"/>
  <c r="H401" i="3"/>
  <c r="H400" i="3"/>
  <c r="H399" i="3"/>
  <c r="H397" i="3"/>
  <c r="H396" i="3"/>
  <c r="H394" i="3"/>
  <c r="H391" i="3"/>
  <c r="H389" i="3"/>
  <c r="H388" i="3"/>
  <c r="H386" i="3"/>
  <c r="H384" i="3"/>
  <c r="H382" i="3"/>
  <c r="H380" i="3"/>
  <c r="H367" i="3"/>
  <c r="H366" i="3"/>
  <c r="H365" i="3"/>
  <c r="H364" i="3"/>
  <c r="H363" i="3"/>
  <c r="H362" i="3"/>
  <c r="H361" i="3"/>
  <c r="H360" i="3"/>
  <c r="H359" i="3"/>
  <c r="H357" i="3"/>
  <c r="H355" i="3"/>
  <c r="H353" i="3"/>
  <c r="H352" i="3"/>
  <c r="H351" i="3"/>
  <c r="H350" i="3"/>
  <c r="H347" i="3"/>
  <c r="H346" i="3"/>
  <c r="H345" i="3"/>
  <c r="H344" i="3"/>
  <c r="H343" i="3"/>
  <c r="H341" i="3"/>
  <c r="H338" i="3"/>
  <c r="H335" i="3"/>
  <c r="H334" i="3"/>
  <c r="H184" i="3"/>
  <c r="H332" i="3"/>
  <c r="H328" i="3"/>
  <c r="H327" i="3"/>
  <c r="H326" i="3"/>
  <c r="H325" i="3"/>
  <c r="H323" i="3"/>
  <c r="H321" i="3"/>
  <c r="H318" i="3"/>
  <c r="H313" i="3"/>
  <c r="H312" i="3"/>
  <c r="H310" i="3"/>
  <c r="H311" i="3"/>
  <c r="H308" i="3"/>
  <c r="H307" i="3"/>
  <c r="H306" i="3"/>
  <c r="H285" i="3"/>
  <c r="H304" i="3"/>
  <c r="H303" i="3"/>
  <c r="H302" i="3"/>
  <c r="H299" i="3"/>
  <c r="H181" i="3"/>
  <c r="H298" i="3"/>
  <c r="H297" i="3"/>
  <c r="H295" i="3"/>
  <c r="H294" i="3"/>
  <c r="H293" i="3"/>
  <c r="H291" i="3"/>
  <c r="H289" i="3"/>
  <c r="H288" i="3"/>
  <c r="H287" i="3"/>
  <c r="H283" i="3"/>
  <c r="H280" i="3"/>
  <c r="H278" i="3"/>
  <c r="H277" i="3"/>
  <c r="H276" i="3"/>
  <c r="H272" i="3"/>
  <c r="H248" i="3"/>
  <c r="H246" i="3"/>
  <c r="H245" i="3"/>
  <c r="H244" i="3"/>
  <c r="H243" i="3"/>
  <c r="H242" i="3"/>
  <c r="H241" i="3"/>
  <c r="H240" i="3"/>
  <c r="H239" i="3"/>
  <c r="H237" i="3"/>
  <c r="H236" i="3"/>
  <c r="H234" i="3"/>
  <c r="H232" i="3"/>
  <c r="H230" i="3"/>
  <c r="H227" i="3"/>
  <c r="H226" i="3"/>
  <c r="H225" i="3"/>
  <c r="H224" i="3"/>
  <c r="H223" i="3"/>
  <c r="H222" i="3"/>
  <c r="H220" i="3"/>
  <c r="H219" i="3"/>
  <c r="H217" i="3"/>
  <c r="H214" i="3"/>
  <c r="H212" i="3"/>
  <c r="H210" i="3"/>
  <c r="H209" i="3"/>
  <c r="H208" i="3"/>
  <c r="H205" i="3"/>
  <c r="H204" i="3"/>
  <c r="H201" i="3"/>
  <c r="H199" i="3"/>
  <c r="H198" i="3"/>
  <c r="H197" i="3"/>
  <c r="H194" i="3"/>
  <c r="H193" i="3"/>
  <c r="H192" i="3"/>
  <c r="H191" i="3"/>
  <c r="H190" i="3"/>
  <c r="H188" i="3"/>
  <c r="H187" i="3"/>
  <c r="H185" i="3"/>
  <c r="H183" i="3"/>
  <c r="H182" i="3"/>
  <c r="H180" i="3"/>
  <c r="H179" i="3"/>
  <c r="H178" i="3"/>
  <c r="H174" i="3"/>
  <c r="H173" i="3"/>
  <c r="H171" i="3"/>
  <c r="H170" i="3"/>
  <c r="H167" i="3"/>
  <c r="H166" i="3"/>
  <c r="H164" i="3"/>
  <c r="H162" i="3"/>
  <c r="H161" i="3"/>
  <c r="H160" i="3"/>
  <c r="H155" i="3"/>
  <c r="H153" i="3"/>
  <c r="H152" i="3"/>
  <c r="H150" i="3"/>
  <c r="H149" i="3"/>
  <c r="H148" i="3"/>
  <c r="H146" i="3"/>
  <c r="H144" i="3"/>
  <c r="H143" i="3"/>
  <c r="H140" i="3"/>
  <c r="H138" i="3"/>
  <c r="H137" i="3"/>
  <c r="H136" i="3"/>
  <c r="H134" i="3"/>
  <c r="H132" i="3"/>
  <c r="H131" i="3"/>
  <c r="H129" i="3"/>
  <c r="H33" i="3"/>
  <c r="H94" i="3" l="1"/>
  <c r="H113" i="3" l="1"/>
  <c r="H112" i="3"/>
  <c r="H111" i="3"/>
  <c r="H110" i="3"/>
  <c r="H109" i="3"/>
  <c r="H108" i="3"/>
  <c r="H107" i="3"/>
  <c r="H106" i="3"/>
  <c r="H104" i="3"/>
  <c r="H102" i="3"/>
  <c r="H100" i="3"/>
  <c r="H96" i="3" l="1"/>
  <c r="H98" i="3" l="1"/>
  <c r="H97" i="3"/>
  <c r="H95" i="3"/>
  <c r="H93" i="3"/>
  <c r="H91" i="3"/>
  <c r="H88" i="3"/>
  <c r="H86" i="3"/>
  <c r="H84" i="3"/>
  <c r="H83" i="3"/>
  <c r="H82" i="3"/>
  <c r="H80" i="3"/>
  <c r="H76" i="3"/>
  <c r="H75" i="3"/>
  <c r="H72" i="3"/>
  <c r="H70" i="3"/>
  <c r="H67" i="3"/>
  <c r="H66" i="3"/>
  <c r="H65" i="3"/>
  <c r="H64" i="3"/>
  <c r="H62" i="3"/>
  <c r="H63" i="3"/>
  <c r="H60" i="3"/>
  <c r="H59" i="3"/>
  <c r="H54" i="3"/>
  <c r="H56" i="3"/>
  <c r="H57" i="3"/>
  <c r="H55" i="3"/>
  <c r="H23" i="3"/>
  <c r="H50" i="3"/>
  <c r="H49" i="3"/>
  <c r="H48" i="3"/>
  <c r="H45" i="3"/>
  <c r="H44" i="3"/>
  <c r="H42" i="3"/>
  <c r="H40" i="3"/>
  <c r="H39" i="3"/>
  <c r="H36" i="3"/>
  <c r="H35" i="3"/>
  <c r="H34" i="3"/>
  <c r="H31" i="3"/>
  <c r="H29" i="3"/>
  <c r="H28" i="3"/>
  <c r="H27" i="3"/>
  <c r="H25" i="3"/>
  <c r="H22" i="3"/>
  <c r="H19" i="3"/>
  <c r="H17" i="3"/>
  <c r="H16" i="3"/>
  <c r="H15" i="3"/>
  <c r="H13" i="3"/>
  <c r="H11" i="3"/>
  <c r="H10" i="3"/>
  <c r="H8" i="3"/>
  <c r="C693" i="3" l="1"/>
  <c r="B693" i="3"/>
  <c r="H575" i="3"/>
  <c r="H693" i="3" s="1"/>
  <c r="C575" i="3"/>
  <c r="B575" i="3"/>
  <c r="B697" i="3" l="1"/>
  <c r="C697" i="3"/>
  <c r="C687" i="3"/>
  <c r="B687" i="3"/>
  <c r="H686" i="3"/>
  <c r="H687" i="3" s="1"/>
  <c r="H697" i="3" s="1"/>
  <c r="B692" i="3" l="1"/>
  <c r="C695" i="3"/>
  <c r="B695" i="3"/>
  <c r="C694" i="3"/>
  <c r="B694" i="3"/>
  <c r="B691" i="3"/>
  <c r="B690" i="3"/>
  <c r="B689" i="3"/>
  <c r="B508" i="3"/>
  <c r="H126" i="3"/>
  <c r="H689" i="3" s="1"/>
  <c r="H269" i="3"/>
  <c r="H690" i="3" s="1"/>
  <c r="H377" i="3"/>
  <c r="H691" i="3" s="1"/>
  <c r="H663" i="3"/>
  <c r="H695" i="3" s="1"/>
  <c r="H508" i="3"/>
  <c r="H692" i="3" s="1"/>
  <c r="C692" i="3"/>
  <c r="C691" i="3"/>
  <c r="C690" i="3"/>
  <c r="C689" i="3"/>
  <c r="C508" i="3"/>
  <c r="C663" i="3"/>
  <c r="C377" i="3"/>
  <c r="C269" i="3"/>
  <c r="C126" i="3"/>
  <c r="G69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Pheifer, Henly</author>
  </authors>
  <commentList>
    <comment ref="E80" authorId="0" shapeId="0" xr:uid="{0F90FC83-099B-4AC6-AA04-B4A3987385B2}">
      <text>
        <r>
          <rPr>
            <b/>
            <sz val="9"/>
            <color indexed="81"/>
            <rFont val="Tahoma"/>
            <family val="2"/>
          </rPr>
          <t>Pheifer, Henly:</t>
        </r>
        <r>
          <rPr>
            <sz val="9"/>
            <color indexed="81"/>
            <rFont val="Tahoma"/>
            <family val="2"/>
          </rPr>
          <t xml:space="preserve">
old version has vert m ( no period)</t>
        </r>
      </text>
    </comment>
    <comment ref="E463" authorId="0" shapeId="0" xr:uid="{5179D74B-D233-4078-A8EB-FBC95F27655F}">
      <text>
        <r>
          <rPr>
            <b/>
            <sz val="9"/>
            <color indexed="81"/>
            <rFont val="Tahoma"/>
            <family val="2"/>
          </rPr>
          <t>Pheifer, Henly:</t>
        </r>
        <r>
          <rPr>
            <sz val="9"/>
            <color indexed="81"/>
            <rFont val="Tahoma"/>
            <family val="2"/>
          </rPr>
          <t xml:space="preserve">
old version has vert m ( no period)</t>
        </r>
      </text>
    </comment>
  </commentList>
</comments>
</file>

<file path=xl/sharedStrings.xml><?xml version="1.0" encoding="utf-8"?>
<sst xmlns="http://schemas.openxmlformats.org/spreadsheetml/2006/main" count="2703" uniqueCount="855">
  <si>
    <t>FORM B: PRICES</t>
  </si>
  <si>
    <t>UNIT PRICES</t>
  </si>
  <si>
    <t>CODE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</si>
  <si>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</si>
  <si>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</si>
  <si>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</si>
  <si>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</si>
  <si>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</si>
  <si>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</si>
  <si>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</si>
  <si>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</si>
  <si>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</si>
  <si>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</si>
  <si>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ST. MARY AVE - EDMONTON ST TO MEMORIAL BLVD CONCRETE RECONSTRUCTION</t>
  </si>
  <si>
    <t/>
  </si>
  <si>
    <t>EARTH AND BASE WORKS</t>
  </si>
  <si>
    <t>A003</t>
  </si>
  <si>
    <t>A.3</t>
  </si>
  <si>
    <t>Excavation</t>
  </si>
  <si>
    <t>CW 3110-R22</t>
  </si>
  <si>
    <t>m³</t>
  </si>
  <si>
    <t>A007</t>
  </si>
  <si>
    <t>A.7</t>
  </si>
  <si>
    <t>Supplying and Placing Sub-base Material</t>
  </si>
  <si>
    <r>
      <t>CW 3110-R22</t>
    </r>
    <r>
      <rPr>
        <sz val="11"/>
        <color theme="1"/>
        <rFont val="Calibri"/>
        <family val="2"/>
        <scheme val="minor"/>
      </rPr>
      <t/>
    </r>
  </si>
  <si>
    <t>A007A1</t>
  </si>
  <si>
    <t>i)</t>
  </si>
  <si>
    <t>50 mm Granular A Limestone</t>
  </si>
  <si>
    <t>tonne</t>
  </si>
  <si>
    <t>A008A1</t>
  </si>
  <si>
    <t>ii)</t>
  </si>
  <si>
    <t>100 mm Granular A Limestone</t>
  </si>
  <si>
    <t>A010</t>
  </si>
  <si>
    <t>A.9</t>
  </si>
  <si>
    <t>Supplying and Placing Base Course Material</t>
  </si>
  <si>
    <t>A010A1</t>
  </si>
  <si>
    <t>Base Course Material - Granular A Limestone</t>
  </si>
  <si>
    <t>A012</t>
  </si>
  <si>
    <t>A.12</t>
  </si>
  <si>
    <t>Grading of Boulevards</t>
  </si>
  <si>
    <t>m²</t>
  </si>
  <si>
    <t xml:space="preserve"> </t>
  </si>
  <si>
    <t>A.16</t>
  </si>
  <si>
    <t>each</t>
  </si>
  <si>
    <t>A022</t>
  </si>
  <si>
    <t>A.20</t>
  </si>
  <si>
    <t>Geotextile Fabric</t>
  </si>
  <si>
    <t>CW 3130-R5</t>
  </si>
  <si>
    <t>A022A2</t>
  </si>
  <si>
    <t>Separation/Filtration Fabric</t>
  </si>
  <si>
    <t>A022A4</t>
  </si>
  <si>
    <t>A.22</t>
  </si>
  <si>
    <t>Supply and Install Geogrid</t>
  </si>
  <si>
    <t>A022A5</t>
  </si>
  <si>
    <t>ROADWORKS - REMOVALS/RENEWALS</t>
  </si>
  <si>
    <t>B001</t>
  </si>
  <si>
    <t>B.1</t>
  </si>
  <si>
    <t>Pavement Removal</t>
  </si>
  <si>
    <t>B002</t>
  </si>
  <si>
    <t>Concrete Pavement</t>
  </si>
  <si>
    <t>B003</t>
  </si>
  <si>
    <t>Asphalt Pavement</t>
  </si>
  <si>
    <t>B094</t>
  </si>
  <si>
    <t>B.10</t>
  </si>
  <si>
    <t>Drilled Dowels</t>
  </si>
  <si>
    <t xml:space="preserve">CW 3230-R8
</t>
  </si>
  <si>
    <t>B096</t>
  </si>
  <si>
    <t>28.6 mm Diameter</t>
  </si>
  <si>
    <t>B097</t>
  </si>
  <si>
    <t>B.11</t>
  </si>
  <si>
    <t>Drilled Tie Bars</t>
  </si>
  <si>
    <t>B097A</t>
  </si>
  <si>
    <t>15 M Deformed Tie Bar</t>
  </si>
  <si>
    <t>B098</t>
  </si>
  <si>
    <t>20 M Deformed Tie Bar</t>
  </si>
  <si>
    <t>B099</t>
  </si>
  <si>
    <t>iii)</t>
  </si>
  <si>
    <t>25 M Deformed Tie Bar</t>
  </si>
  <si>
    <t>B100r</t>
  </si>
  <si>
    <t>B.12</t>
  </si>
  <si>
    <t>Miscellaneous Concrete Slab Removal</t>
  </si>
  <si>
    <t xml:space="preserve">CW 3235-R9  </t>
  </si>
  <si>
    <t>B104r</t>
  </si>
  <si>
    <t>iv)</t>
  </si>
  <si>
    <t>100 mm Sidewalk</t>
  </si>
  <si>
    <t>v)</t>
  </si>
  <si>
    <t>A.13</t>
  </si>
  <si>
    <t>Remove Existing Paving Stone</t>
  </si>
  <si>
    <t>CW3330-R5</t>
  </si>
  <si>
    <t>B114A</t>
  </si>
  <si>
    <t>Type 5 Concrete 100 mm Sidewalk with Block Outs</t>
  </si>
  <si>
    <t>B114B</t>
  </si>
  <si>
    <t>Type 5 Concrete 150 mm Sidewalk with Block Outs</t>
  </si>
  <si>
    <t>B114E</t>
  </si>
  <si>
    <t>B.15</t>
  </si>
  <si>
    <t>B114rl</t>
  </si>
  <si>
    <t>B.16</t>
  </si>
  <si>
    <t xml:space="preserve">Miscellaneous Concrete Slab Renewal </t>
  </si>
  <si>
    <t>CW 3235-R9</t>
  </si>
  <si>
    <t>B118rl</t>
  </si>
  <si>
    <t>100 mm Type 5 Concrete Sidewalk</t>
  </si>
  <si>
    <t>SD-228A</t>
  </si>
  <si>
    <t>B119rl</t>
  </si>
  <si>
    <t>a)</t>
  </si>
  <si>
    <t>Less than 5 sq.m.</t>
  </si>
  <si>
    <t>B120rl</t>
  </si>
  <si>
    <t>b)</t>
  </si>
  <si>
    <t>5 sq.m. to 20 sq.m.</t>
  </si>
  <si>
    <t>B121rl</t>
  </si>
  <si>
    <t>c)</t>
  </si>
  <si>
    <t>Greater than 20 sq.m.</t>
  </si>
  <si>
    <t>B126r</t>
  </si>
  <si>
    <t>B.20</t>
  </si>
  <si>
    <t>Concrete Curb Removal</t>
  </si>
  <si>
    <t xml:space="preserve">CW 3240-R10 </t>
  </si>
  <si>
    <t>B127r</t>
  </si>
  <si>
    <t>Barrier Separate</t>
  </si>
  <si>
    <t>m</t>
  </si>
  <si>
    <t>B135i</t>
  </si>
  <si>
    <t>B.21</t>
  </si>
  <si>
    <t>Concrete Curb Installation</t>
  </si>
  <si>
    <t>B136i</t>
  </si>
  <si>
    <t>Type 1 Concrete Barrier (100 mm reveal ht, Dowelled)</t>
  </si>
  <si>
    <t>SD-205</t>
  </si>
  <si>
    <t>B189</t>
  </si>
  <si>
    <t>B.24</t>
  </si>
  <si>
    <t>Regrading Existing Interlocking Paving Stones</t>
  </si>
  <si>
    <t>CW 3330-R5</t>
  </si>
  <si>
    <t>B190</t>
  </si>
  <si>
    <t>B.25</t>
  </si>
  <si>
    <t xml:space="preserve">Construction of Asphaltic Concrete Overlay </t>
  </si>
  <si>
    <t>B194</t>
  </si>
  <si>
    <t>Tie-ins and Approaches</t>
  </si>
  <si>
    <t>B195A</t>
  </si>
  <si>
    <t>Type MS1</t>
  </si>
  <si>
    <t>B199</t>
  </si>
  <si>
    <t>B.27</t>
  </si>
  <si>
    <t>Construction of Asphalt Patches</t>
  </si>
  <si>
    <t>B200</t>
  </si>
  <si>
    <t>B.28</t>
  </si>
  <si>
    <t>Planing of Pavement</t>
  </si>
  <si>
    <t xml:space="preserve">CW 3450-R6 </t>
  </si>
  <si>
    <t>B201</t>
  </si>
  <si>
    <t>1 - 50 mm Depth (Asphalt)</t>
  </si>
  <si>
    <t>B219</t>
  </si>
  <si>
    <t>B.34</t>
  </si>
  <si>
    <t>Detectable Warning Surface Tiles</t>
  </si>
  <si>
    <t>CW 3326-R3</t>
  </si>
  <si>
    <t>ROADWORKS - NEW CONSTRUCTION</t>
  </si>
  <si>
    <t>C001</t>
  </si>
  <si>
    <t>C.1</t>
  </si>
  <si>
    <t>Concrete Pavements, Median Slabs, Bull-noses, and Safety Medians</t>
  </si>
  <si>
    <t>CW 3310-R19</t>
  </si>
  <si>
    <t>C004</t>
  </si>
  <si>
    <t>Construction of 250 mm Type 1 Concrete Pavement (Plain-Dowelled), Slip Form Paving</t>
  </si>
  <si>
    <t>Construction of 250 mm Type 1 Concrete Pavement (Plain-Dowelled)</t>
  </si>
  <si>
    <t>C008</t>
  </si>
  <si>
    <t>Construction of 200 mm Type 1 Concrete Pavement - (Reinforced)</t>
  </si>
  <si>
    <t>C015</t>
  </si>
  <si>
    <t>Construction of Monolithic Type 1 Concrete 600mm Wide Bike Median Slabs, Slip Form Paving</t>
  </si>
  <si>
    <t>SD-226A</t>
  </si>
  <si>
    <t>C019</t>
  </si>
  <si>
    <t>C.2</t>
  </si>
  <si>
    <t>Concrete Pavements for Early Opening</t>
  </si>
  <si>
    <t>C022</t>
  </si>
  <si>
    <t>Construction of 250 mm Type 3 Concrete Pavement for Early Opening 24 Hour (Plain-Dowelled)</t>
  </si>
  <si>
    <t>C026</t>
  </si>
  <si>
    <t>Construction of 200 mm Type 3 Concrete Pavement for Early Opening 24 Hour (Reinforced)</t>
  </si>
  <si>
    <t>C032</t>
  </si>
  <si>
    <t>C.3</t>
  </si>
  <si>
    <t>Concrete Curbs, Curb and Gutter, and Splash Strips</t>
  </si>
  <si>
    <t>SD-204</t>
  </si>
  <si>
    <t>C035B</t>
  </si>
  <si>
    <t>Construction of Barrier (180 mm ht, Type 1, Integral), Slip Form Paving</t>
  </si>
  <si>
    <t>Construction of Barrier (180 mm ht, Type 1, Integral)</t>
  </si>
  <si>
    <t>SD-203B</t>
  </si>
  <si>
    <t>C046</t>
  </si>
  <si>
    <t>Construction of  Curb Ramp (8-12 mm ht, Type 1, Integral)</t>
  </si>
  <si>
    <t>SD-229C</t>
  </si>
  <si>
    <t>C047</t>
  </si>
  <si>
    <t>Construction of  Safety Curb (330 mm ht, Type 1)</t>
  </si>
  <si>
    <t>SD-206B</t>
  </si>
  <si>
    <t>C050</t>
  </si>
  <si>
    <t>C.4</t>
  </si>
  <si>
    <t>ASSOCIATED DRAINAGE AND UNDERGROUND WORKS</t>
  </si>
  <si>
    <t>E003</t>
  </si>
  <si>
    <t>E.1</t>
  </si>
  <si>
    <t xml:space="preserve">Catch Basin  </t>
  </si>
  <si>
    <t>CW 2130-R12</t>
  </si>
  <si>
    <t>E004A</t>
  </si>
  <si>
    <t>SD-024, 1800 mm deep</t>
  </si>
  <si>
    <t>E006</t>
  </si>
  <si>
    <t>E.2</t>
  </si>
  <si>
    <t xml:space="preserve">Catch Pit </t>
  </si>
  <si>
    <t>E007</t>
  </si>
  <si>
    <t>SD-023</t>
  </si>
  <si>
    <t>E008</t>
  </si>
  <si>
    <t>E.5</t>
  </si>
  <si>
    <t>Sewer Service</t>
  </si>
  <si>
    <t>E009</t>
  </si>
  <si>
    <t>250 mm, PVC</t>
  </si>
  <si>
    <t>E010</t>
  </si>
  <si>
    <t>E011</t>
  </si>
  <si>
    <t>E012</t>
  </si>
  <si>
    <t>E.6</t>
  </si>
  <si>
    <t>Drainage Connection Pipe</t>
  </si>
  <si>
    <t>E013</t>
  </si>
  <si>
    <t>E.7</t>
  </si>
  <si>
    <t>Sewer Service Risers</t>
  </si>
  <si>
    <t>E014</t>
  </si>
  <si>
    <t xml:space="preserve">250 mm </t>
  </si>
  <si>
    <t>vert. m</t>
  </si>
  <si>
    <t>E016</t>
  </si>
  <si>
    <t>SD-015</t>
  </si>
  <si>
    <t>E023</t>
  </si>
  <si>
    <t>Frames &amp; Covers</t>
  </si>
  <si>
    <t>CW 3210-R8</t>
  </si>
  <si>
    <t>E024</t>
  </si>
  <si>
    <t>AP-006 - Standard Frame for Manhole and Catch Basin</t>
  </si>
  <si>
    <t>E025</t>
  </si>
  <si>
    <t>AP-007 - Standard Solid Cover for Standard Frame</t>
  </si>
  <si>
    <t>E026</t>
  </si>
  <si>
    <t>AP-008 - Standard Grated Cover for Standard Frame</t>
  </si>
  <si>
    <t>E032</t>
  </si>
  <si>
    <t>E.12</t>
  </si>
  <si>
    <t>Connecting to Existing Manhole</t>
  </si>
  <si>
    <t>E033</t>
  </si>
  <si>
    <t>250 mm Catch Basin Lead</t>
  </si>
  <si>
    <t>E034</t>
  </si>
  <si>
    <t>Connecting to Existing Catch Basin</t>
  </si>
  <si>
    <t>E035</t>
  </si>
  <si>
    <t>200 mm Drainage Connection Pipe</t>
  </si>
  <si>
    <t>E036</t>
  </si>
  <si>
    <t xml:space="preserve">Connecting to Existing Sewer </t>
  </si>
  <si>
    <t>E037</t>
  </si>
  <si>
    <t>250 mm (PVC) Connecting Pipe</t>
  </si>
  <si>
    <t>E040</t>
  </si>
  <si>
    <t>Connecting to 450 mm Conc Sewer</t>
  </si>
  <si>
    <t>E041B</t>
  </si>
  <si>
    <t>Connecting to 600 mm Conc Sewer</t>
  </si>
  <si>
    <t>Connecting to 1500 mm Conc Sewer</t>
  </si>
  <si>
    <t>Supply and Install Curb inlet Box with New Frame</t>
  </si>
  <si>
    <t>E046</t>
  </si>
  <si>
    <t>Removal of Existing Catch Basins</t>
  </si>
  <si>
    <t>Plugging Existing Sewer Service Under Pavement</t>
  </si>
  <si>
    <t>E050</t>
  </si>
  <si>
    <t>Abandoning Existing Drainage Inlets</t>
  </si>
  <si>
    <t>E051</t>
  </si>
  <si>
    <t>Installation of Subdrains</t>
  </si>
  <si>
    <t>CW 3120-R4</t>
  </si>
  <si>
    <t>E072</t>
  </si>
  <si>
    <t>Watermain and Water Service Insulation</t>
  </si>
  <si>
    <t>E20</t>
  </si>
  <si>
    <t>E073</t>
  </si>
  <si>
    <t>Pipe Under Roadway Excavation</t>
  </si>
  <si>
    <t>SD-018</t>
  </si>
  <si>
    <t>ADJUSTMENTS</t>
  </si>
  <si>
    <t>F001</t>
  </si>
  <si>
    <t>F.1</t>
  </si>
  <si>
    <t>Adjustment of Manholes/Catch Basins Frames</t>
  </si>
  <si>
    <t>F002</t>
  </si>
  <si>
    <t>Replacing Existing Risers</t>
  </si>
  <si>
    <t>F002A</t>
  </si>
  <si>
    <t>Pre-cast Concrete Risers</t>
  </si>
  <si>
    <t>F003</t>
  </si>
  <si>
    <t>Lifter Rings (AP-010)</t>
  </si>
  <si>
    <t>F005</t>
  </si>
  <si>
    <t>51 mm</t>
  </si>
  <si>
    <t>F006</t>
  </si>
  <si>
    <t>64 mm</t>
  </si>
  <si>
    <t>F007</t>
  </si>
  <si>
    <t>76 mm</t>
  </si>
  <si>
    <t>F009</t>
  </si>
  <si>
    <t>Adjustment of Valve Boxes</t>
  </si>
  <si>
    <t>F010</t>
  </si>
  <si>
    <t>Valve Box Extensions</t>
  </si>
  <si>
    <t>F011</t>
  </si>
  <si>
    <t>Adjustment of Curb Stop Boxes</t>
  </si>
  <si>
    <t>F018</t>
  </si>
  <si>
    <t>Curb Stop Extensions</t>
  </si>
  <si>
    <t>F028</t>
  </si>
  <si>
    <t>Adjustment of Traffic Signal Service Box Frames</t>
  </si>
  <si>
    <t>LANDSCAPING</t>
  </si>
  <si>
    <t>G001</t>
  </si>
  <si>
    <t>G.1</t>
  </si>
  <si>
    <t>Sodding</t>
  </si>
  <si>
    <t>CW 3510-R10</t>
  </si>
  <si>
    <t>G003</t>
  </si>
  <si>
    <t xml:space="preserve"> width &gt; or = 600 mm</t>
  </si>
  <si>
    <t>MISCELLANEOUS</t>
  </si>
  <si>
    <t>Hydro Excavation</t>
  </si>
  <si>
    <t>hr</t>
  </si>
  <si>
    <t>Green Bike Lane Treatment</t>
  </si>
  <si>
    <t>Subtotal:</t>
  </si>
  <si>
    <t>B</t>
  </si>
  <si>
    <t>EDMONTON ST - BROADWAY TO GRAHAM AVE CONCRETE RECONSTRUCTION</t>
  </si>
  <si>
    <t>Construction of 200 mm Type 1 Concrete Pavement - (Reinforced) with Blockouts</t>
  </si>
  <si>
    <t>Construction of Monolithic Type 1 Concrete 900mm Wide Bike Median Slabs, Slip Form Paving</t>
  </si>
  <si>
    <t>Construction of Monolithic Type 1 Concrete 600mm Wide Mountable Bike Median Slabs</t>
  </si>
  <si>
    <t>C018</t>
  </si>
  <si>
    <t>Construction of Monolithic Type 1 Concrete Bull-noses</t>
  </si>
  <si>
    <t>SD-227C</t>
  </si>
  <si>
    <t>E004</t>
  </si>
  <si>
    <t>SD-024, 1200 mm deep</t>
  </si>
  <si>
    <t>E005A</t>
  </si>
  <si>
    <t>SD-025, 1800 mm deep</t>
  </si>
  <si>
    <t>250 mm Drainage Connection Pipe</t>
  </si>
  <si>
    <t>E038</t>
  </si>
  <si>
    <t>Connecting to 300 mm Conc Sewer</t>
  </si>
  <si>
    <t>Connecting to 300 mm  Clay Sewer</t>
  </si>
  <si>
    <t>E039</t>
  </si>
  <si>
    <t>Connecting to 375 mm  Clay Sewer</t>
  </si>
  <si>
    <t>Connecting to 450 mm  Conc Sewer</t>
  </si>
  <si>
    <t>E042</t>
  </si>
  <si>
    <t>Connecting New Sewer Service to Existing Sewer Service</t>
  </si>
  <si>
    <t>E043</t>
  </si>
  <si>
    <t>E048</t>
  </si>
  <si>
    <t>Relocation of Existing Catch Basins</t>
  </si>
  <si>
    <t>A.44</t>
  </si>
  <si>
    <t>Outlet Flow Restrictor</t>
  </si>
  <si>
    <t>SD-025B</t>
  </si>
  <si>
    <t>150 mm</t>
  </si>
  <si>
    <t>F002B</t>
  </si>
  <si>
    <t>Brick Risers</t>
  </si>
  <si>
    <t>F004</t>
  </si>
  <si>
    <t>38 mm</t>
  </si>
  <si>
    <t>F022</t>
  </si>
  <si>
    <t>CW 2110-R13</t>
  </si>
  <si>
    <t>F026</t>
  </si>
  <si>
    <t>Replacing Existing Flat Top Reducer</t>
  </si>
  <si>
    <t>G002</t>
  </si>
  <si>
    <t xml:space="preserve"> width &lt; 600 mm</t>
  </si>
  <si>
    <t>A.55</t>
  </si>
  <si>
    <t>C</t>
  </si>
  <si>
    <t>EDMONTON ST - GRAHAM AVE TO PORTAGE AVE MINOR REHABILITATION</t>
  </si>
  <si>
    <t>B004</t>
  </si>
  <si>
    <t>B.2</t>
  </si>
  <si>
    <t>Slab Replacement</t>
  </si>
  <si>
    <t>B008</t>
  </si>
  <si>
    <t>230 mm Type 1 Concrete Pavement (Reinforced)</t>
  </si>
  <si>
    <t>B011</t>
  </si>
  <si>
    <t>200 mm Type 1 Concrete Pavement (Reinforced)</t>
  </si>
  <si>
    <t>B017</t>
  </si>
  <si>
    <t>B.3</t>
  </si>
  <si>
    <t>Partial Slab Patches</t>
  </si>
  <si>
    <t>B022</t>
  </si>
  <si>
    <t>230 mm Type 1 Concrete Pavement (Type A)</t>
  </si>
  <si>
    <t>B023</t>
  </si>
  <si>
    <t>vi)</t>
  </si>
  <si>
    <t>230 mm Type 1 Concrete Pavement (Type B)</t>
  </si>
  <si>
    <t>B025</t>
  </si>
  <si>
    <t>viii)</t>
  </si>
  <si>
    <t>230 mm Type 1 Concrete Pavement (Type D)</t>
  </si>
  <si>
    <t>B128r</t>
  </si>
  <si>
    <t>Modified Barrier Separate</t>
  </si>
  <si>
    <t>B132r</t>
  </si>
  <si>
    <t>Curb Ramp</t>
  </si>
  <si>
    <t>Type 1 Concrete Barrier (100 mm reveal ht, Dowelled), Slip Form Paving</t>
  </si>
  <si>
    <t>B139i</t>
  </si>
  <si>
    <t>B150iA</t>
  </si>
  <si>
    <t>SD-229A,B,C</t>
  </si>
  <si>
    <t>B154rl</t>
  </si>
  <si>
    <t>B.22</t>
  </si>
  <si>
    <t>Concrete Curb Renewal</t>
  </si>
  <si>
    <t>CW 3240-R10</t>
  </si>
  <si>
    <t>B155rl</t>
  </si>
  <si>
    <t>SD-205,
SD-206A</t>
  </si>
  <si>
    <t>B155rl^1</t>
  </si>
  <si>
    <t>Less than 3 m</t>
  </si>
  <si>
    <t>B155rl^2</t>
  </si>
  <si>
    <t>3 m to 30 m</t>
  </si>
  <si>
    <t>B188</t>
  </si>
  <si>
    <t>B.23</t>
  </si>
  <si>
    <t>B191</t>
  </si>
  <si>
    <t>Main Line Paving</t>
  </si>
  <si>
    <t>B193A</t>
  </si>
  <si>
    <t>d)</t>
  </si>
  <si>
    <t>B202</t>
  </si>
  <si>
    <t>50 - 100 mm Depth (Asphalt)</t>
  </si>
  <si>
    <t>B206</t>
  </si>
  <si>
    <t>B.30</t>
  </si>
  <si>
    <t>Supply and Install Pavement Repair Fabric</t>
  </si>
  <si>
    <t>CW 3140-R1</t>
  </si>
  <si>
    <t>B206A</t>
  </si>
  <si>
    <t>Type A</t>
  </si>
  <si>
    <t>JOINT AND CRACK SEALING</t>
  </si>
  <si>
    <t>D005</t>
  </si>
  <si>
    <t>D.3</t>
  </si>
  <si>
    <t>Longitudinal Joint &amp; Crack Filling ( &gt; 25 mm in width )</t>
  </si>
  <si>
    <t>CW 3250-R7</t>
  </si>
  <si>
    <t>D006</t>
  </si>
  <si>
    <t>D.4</t>
  </si>
  <si>
    <t xml:space="preserve">Reflective Crack Maintenance </t>
  </si>
  <si>
    <t>E028</t>
  </si>
  <si>
    <t xml:space="preserve">AP-011 - Barrier Curb and Gutter Frame </t>
  </si>
  <si>
    <t>E029</t>
  </si>
  <si>
    <t xml:space="preserve">AP-012 - Barrier Curb and Gutter Cover </t>
  </si>
  <si>
    <t>D</t>
  </si>
  <si>
    <t>KENNEDY ST - ELLICE AVE TO CUMBERLAND AVE MAJOR REHABILITATION</t>
  </si>
  <si>
    <t>B101r</t>
  </si>
  <si>
    <t>Median Slab</t>
  </si>
  <si>
    <t>B124</t>
  </si>
  <si>
    <t>B.17</t>
  </si>
  <si>
    <t>Adjustment of Precast  Sidewalk Blocks</t>
  </si>
  <si>
    <t>B125</t>
  </si>
  <si>
    <t>B.18</t>
  </si>
  <si>
    <t>Supply of Precast  Sidewalk Blocks</t>
  </si>
  <si>
    <t>B125A</t>
  </si>
  <si>
    <t>B.19</t>
  </si>
  <si>
    <t>Removal of Precast Sidewalk Blocks</t>
  </si>
  <si>
    <t>B.31</t>
  </si>
  <si>
    <t>Connecting to 300 mm VC Sewer</t>
  </si>
  <si>
    <t>Connecting to 1200 mm Conc Sewer</t>
  </si>
  <si>
    <t>E</t>
  </si>
  <si>
    <t>TRAFFIC SIGNALS</t>
  </si>
  <si>
    <t>F</t>
  </si>
  <si>
    <t>WATER AND WASTE WORK</t>
  </si>
  <si>
    <t>E.8</t>
  </si>
  <si>
    <t>Sewer Repair - Up to 3.0 Meters Long</t>
  </si>
  <si>
    <t>Sewer Inspection ( following repair)</t>
  </si>
  <si>
    <t>G</t>
  </si>
  <si>
    <t>STREETLIGHTING RENEWALS</t>
  </si>
  <si>
    <t>MOBILIZATION /DEMOBILIZATION</t>
  </si>
  <si>
    <t>I001</t>
  </si>
  <si>
    <t>Mobilization/Demobilization</t>
  </si>
  <si>
    <t>L. sum</t>
  </si>
  <si>
    <t>SUMMARY</t>
  </si>
  <si>
    <t xml:space="preserve">TOTAL BID PRICE (GST extra)                                                                              (in figures)                                             </t>
  </si>
  <si>
    <t>(SEE B10)</t>
  </si>
  <si>
    <t>A.1</t>
  </si>
  <si>
    <t>A.2</t>
  </si>
  <si>
    <t>A.4</t>
  </si>
  <si>
    <t>A.5</t>
  </si>
  <si>
    <t>A.6</t>
  </si>
  <si>
    <t>A.8</t>
  </si>
  <si>
    <t>A.10</t>
  </si>
  <si>
    <t>A.11</t>
  </si>
  <si>
    <t>A.14</t>
  </si>
  <si>
    <t>A.15</t>
  </si>
  <si>
    <t>A.17</t>
  </si>
  <si>
    <t>A.18</t>
  </si>
  <si>
    <t>A.19</t>
  </si>
  <si>
    <t>A.21</t>
  </si>
  <si>
    <t>A.23</t>
  </si>
  <si>
    <t>A.24</t>
  </si>
  <si>
    <t>A.25</t>
  </si>
  <si>
    <t>A.26</t>
  </si>
  <si>
    <t>B.4</t>
  </si>
  <si>
    <t>B.5</t>
  </si>
  <si>
    <t>B.6</t>
  </si>
  <si>
    <t>B.7</t>
  </si>
  <si>
    <t>B.8</t>
  </si>
  <si>
    <t>B.9</t>
  </si>
  <si>
    <t>B.13</t>
  </si>
  <si>
    <t>C037</t>
  </si>
  <si>
    <t>B.14</t>
  </si>
  <si>
    <t>B.26</t>
  </si>
  <si>
    <t>B.29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</si>
  <si>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</si>
  <si>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</si>
  <si>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</si>
  <si>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</si>
  <si>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</si>
  <si>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</si>
  <si>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</si>
  <si>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</si>
  <si>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</si>
  <si>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</si>
  <si>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</si>
  <si>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C.16</t>
  </si>
  <si>
    <t>C.17</t>
  </si>
  <si>
    <t>C.18</t>
  </si>
  <si>
    <t>C.19</t>
  </si>
  <si>
    <t>C.20</t>
  </si>
  <si>
    <t>C.21</t>
  </si>
  <si>
    <t>C.22</t>
  </si>
  <si>
    <t>C.23</t>
  </si>
  <si>
    <t>C.24</t>
  </si>
  <si>
    <t>C.25</t>
  </si>
  <si>
    <t>C.26</t>
  </si>
  <si>
    <t>C.27</t>
  </si>
  <si>
    <t>C.28</t>
  </si>
  <si>
    <t>C.29</t>
  </si>
  <si>
    <t>C.30</t>
  </si>
  <si>
    <t>C.31</t>
  </si>
  <si>
    <t>C.32</t>
  </si>
  <si>
    <t>D.1</t>
  </si>
  <si>
    <t>Class 3 Backfill</t>
  </si>
  <si>
    <t>D.2</t>
  </si>
  <si>
    <t>D.5</t>
  </si>
  <si>
    <t>D.6</t>
  </si>
  <si>
    <t>E13</t>
  </si>
  <si>
    <t>D.7</t>
  </si>
  <si>
    <t>E15</t>
  </si>
  <si>
    <t>E.3</t>
  </si>
  <si>
    <t>E.4</t>
  </si>
  <si>
    <t>per span</t>
  </si>
  <si>
    <t>Type 1 Concrete Curb Ramp (8-12 mm reveal ht, Monolithic)</t>
  </si>
  <si>
    <t>C007</t>
  </si>
  <si>
    <t>vii)</t>
  </si>
  <si>
    <t>A.27</t>
  </si>
  <si>
    <t>A.28</t>
  </si>
  <si>
    <t>A.29</t>
  </si>
  <si>
    <t>A.30</t>
  </si>
  <si>
    <t>A.31</t>
  </si>
  <si>
    <t>A.32</t>
  </si>
  <si>
    <t>A.33</t>
  </si>
  <si>
    <t>A.34</t>
  </si>
  <si>
    <t>A.35</t>
  </si>
  <si>
    <t>A.36</t>
  </si>
  <si>
    <t>A.37</t>
  </si>
  <si>
    <t>A.38</t>
  </si>
  <si>
    <t>A.39</t>
  </si>
  <si>
    <t>A.40</t>
  </si>
  <si>
    <t>A.41</t>
  </si>
  <si>
    <t>A.42</t>
  </si>
  <si>
    <t>A.43</t>
  </si>
  <si>
    <t>A.45</t>
  </si>
  <si>
    <t>A.46</t>
  </si>
  <si>
    <t>A.47</t>
  </si>
  <si>
    <t>A.48</t>
  </si>
  <si>
    <t>A.49</t>
  </si>
  <si>
    <t>A.50</t>
  </si>
  <si>
    <t>A.51</t>
  </si>
  <si>
    <t>A.52</t>
  </si>
  <si>
    <t>A.53</t>
  </si>
  <si>
    <t>A.54</t>
  </si>
  <si>
    <t>A.56</t>
  </si>
  <si>
    <t>Watermain Valve</t>
  </si>
  <si>
    <t>A.57</t>
  </si>
  <si>
    <t>Extraction of Existing Watermains to be Abandoned</t>
  </si>
  <si>
    <t>Construction of Landscaping Curb (&lt;=200 mm ht, Type 5)</t>
  </si>
  <si>
    <t>CW 2130-R13</t>
  </si>
  <si>
    <t>C002</t>
  </si>
  <si>
    <t>Construction of 250 mm Type 1 Concrete Pavement (Reinforced)</t>
  </si>
  <si>
    <t>CW 3410-R12</t>
  </si>
  <si>
    <t>Supply and Installation of Dowel Assemblies 28.6mm</t>
  </si>
  <si>
    <t>Detail ''B"</t>
  </si>
  <si>
    <t>Construction of 230 mm Type 1 Concrete Pavement (Plain-Dowelled)</t>
  </si>
  <si>
    <t>Drainage Pipe</t>
  </si>
  <si>
    <t>STRUCTURAL SOIL CELL SYSTEM</t>
  </si>
  <si>
    <t>Structural Soil Cell System</t>
  </si>
  <si>
    <t>Wayfinding Sign</t>
  </si>
  <si>
    <t>Bench Type 2</t>
  </si>
  <si>
    <t>Bike Rack Type 2</t>
  </si>
  <si>
    <t>Clay-Rich Planting Medium - Soil Cells</t>
  </si>
  <si>
    <t>m3</t>
  </si>
  <si>
    <t>Black Granite Mulch</t>
  </si>
  <si>
    <t>Deciduous Trees</t>
  </si>
  <si>
    <t>Base Course Material - Granite A Base</t>
  </si>
  <si>
    <t>Tree Protection</t>
  </si>
  <si>
    <t>Tree Vaults</t>
  </si>
  <si>
    <t>Precast Concrete Sidewalk Panel</t>
  </si>
  <si>
    <t>Holland Paver 80mm, Sierra Grey</t>
  </si>
  <si>
    <t>Thin Set Clay Pavers from Stockpile</t>
  </si>
  <si>
    <t>Wayfinding Sign Wrap</t>
  </si>
  <si>
    <t>PAVEMENT STAINING</t>
  </si>
  <si>
    <t>Lithicrome Chemistain</t>
  </si>
  <si>
    <t>Bench Type 1</t>
  </si>
  <si>
    <t>Bike Rack Type 1</t>
  </si>
  <si>
    <t>Year One Landscape Maintenance</t>
  </si>
  <si>
    <t>Year Two Landscape Maintenance</t>
  </si>
  <si>
    <t xml:space="preserve">Drainage Pipe </t>
  </si>
  <si>
    <t>Soil Cell Sump Pit</t>
  </si>
  <si>
    <t>ix)</t>
  </si>
  <si>
    <t>B.33</t>
  </si>
  <si>
    <t>B.32</t>
  </si>
  <si>
    <t>B.35</t>
  </si>
  <si>
    <t>B.36</t>
  </si>
  <si>
    <t>B.37</t>
  </si>
  <si>
    <t>B.38</t>
  </si>
  <si>
    <t>B.39</t>
  </si>
  <si>
    <t>B.40</t>
  </si>
  <si>
    <t>B.41</t>
  </si>
  <si>
    <t>B.42</t>
  </si>
  <si>
    <t>B.43</t>
  </si>
  <si>
    <t>B.44</t>
  </si>
  <si>
    <t>B.45</t>
  </si>
  <si>
    <t>B.46</t>
  </si>
  <si>
    <t>B.47</t>
  </si>
  <si>
    <t>B.48</t>
  </si>
  <si>
    <t>B.49</t>
  </si>
  <si>
    <t>B.50</t>
  </si>
  <si>
    <t>B.51</t>
  </si>
  <si>
    <t>B.52</t>
  </si>
  <si>
    <t>B.54</t>
  </si>
  <si>
    <t>C.33</t>
  </si>
  <si>
    <t>C.34</t>
  </si>
  <si>
    <t>C.35</t>
  </si>
  <si>
    <t>C.36</t>
  </si>
  <si>
    <t>C.37</t>
  </si>
  <si>
    <t>C.38</t>
  </si>
  <si>
    <t>C.39</t>
  </si>
  <si>
    <t>C.40</t>
  </si>
  <si>
    <t>D.8</t>
  </si>
  <si>
    <t>D.9</t>
  </si>
  <si>
    <t>D.10</t>
  </si>
  <si>
    <t>D.11</t>
  </si>
  <si>
    <t>D.12</t>
  </si>
  <si>
    <t>D.13</t>
  </si>
  <si>
    <t>D.14</t>
  </si>
  <si>
    <t>D.15</t>
  </si>
  <si>
    <t>D.16</t>
  </si>
  <si>
    <t>D.17</t>
  </si>
  <si>
    <t>D.18</t>
  </si>
  <si>
    <t>D.19</t>
  </si>
  <si>
    <t>D.20</t>
  </si>
  <si>
    <t>D.21</t>
  </si>
  <si>
    <t>D.23</t>
  </si>
  <si>
    <t>D.24</t>
  </si>
  <si>
    <t>D.25</t>
  </si>
  <si>
    <t>D.26</t>
  </si>
  <si>
    <t>D.27</t>
  </si>
  <si>
    <t>D.28</t>
  </si>
  <si>
    <t>D.29</t>
  </si>
  <si>
    <t>D.30</t>
  </si>
  <si>
    <t>D.31</t>
  </si>
  <si>
    <t>D.32</t>
  </si>
  <si>
    <t>D.33</t>
  </si>
  <si>
    <t>D.34</t>
  </si>
  <si>
    <t>D.35</t>
  </si>
  <si>
    <t>D.36</t>
  </si>
  <si>
    <t>D.37</t>
  </si>
  <si>
    <t>D.38</t>
  </si>
  <si>
    <t>D.39</t>
  </si>
  <si>
    <t>D.40</t>
  </si>
  <si>
    <t>D.41</t>
  </si>
  <si>
    <t>D.42</t>
  </si>
  <si>
    <t>D.43</t>
  </si>
  <si>
    <t>D.44</t>
  </si>
  <si>
    <t>D.45</t>
  </si>
  <si>
    <t>D.46</t>
  </si>
  <si>
    <t>D.47</t>
  </si>
  <si>
    <t>D.48</t>
  </si>
  <si>
    <t>D.49</t>
  </si>
  <si>
    <t>D.50</t>
  </si>
  <si>
    <t>D.51</t>
  </si>
  <si>
    <t>Trenchless Installation, Class B Type 2 Bedding, Class 3 Backfill</t>
  </si>
  <si>
    <t>In a Trench, Class B Type 2 Bedding, Class 3 Backfill</t>
  </si>
  <si>
    <t>In a Trench, Class B Type 2  Bedding, Class 3 Backfill</t>
  </si>
  <si>
    <t>Construction of 200 mm Type 3 Concrete Pavement for Early Opening 24 Hour (Reinforced) with Blockouts</t>
  </si>
  <si>
    <t>SD-226A Detail "C"</t>
  </si>
  <si>
    <t>A014</t>
  </si>
  <si>
    <t>Boulevard Excavation</t>
  </si>
  <si>
    <t>B116rl</t>
  </si>
  <si>
    <t>Type 1 Concrete Monolithic Median Slab</t>
  </si>
  <si>
    <t>B107i</t>
  </si>
  <si>
    <t xml:space="preserve">Miscellaneous Concrete Slab Installation </t>
  </si>
  <si>
    <t>B111i</t>
  </si>
  <si>
    <t>Type 5 Concrete 100 mm Sidewalk</t>
  </si>
  <si>
    <t>Type 1 Concrete Modified Barrier (100 mm reveal ht, Dowelled)</t>
  </si>
  <si>
    <t>F.2</t>
  </si>
  <si>
    <t>E43</t>
  </si>
  <si>
    <t>E41</t>
  </si>
  <si>
    <t>E40</t>
  </si>
  <si>
    <t>E37</t>
  </si>
  <si>
    <t>E38</t>
  </si>
  <si>
    <t>E32</t>
  </si>
  <si>
    <t>E35</t>
  </si>
  <si>
    <t>E33</t>
  </si>
  <si>
    <t>WAYFINDING AND SITE FURNISHINGS</t>
  </si>
  <si>
    <t>E34</t>
  </si>
  <si>
    <t>E29</t>
  </si>
  <si>
    <t>CW 3135-R2, E21</t>
  </si>
  <si>
    <t>ST. MARY AND MEMORIAL</t>
  </si>
  <si>
    <t>ST. MARY AND KENNEDY</t>
  </si>
  <si>
    <t>EDMONTON AND GRAHAM</t>
  </si>
  <si>
    <t>EDMONTON AND ST. MARY</t>
  </si>
  <si>
    <t>EDMONTON AND YORK</t>
  </si>
  <si>
    <t>EDMONTON AND BROADWAY</t>
  </si>
  <si>
    <t>Installation of Conduit</t>
  </si>
  <si>
    <t>Installation of Conduit - Single</t>
  </si>
  <si>
    <t>Installation of Conduit - Double</t>
  </si>
  <si>
    <t>Installation of Bases</t>
  </si>
  <si>
    <t>Signal Pole Base – Type G (Light Duty – 32 Dia. Bolts)</t>
  </si>
  <si>
    <t>SD-313</t>
  </si>
  <si>
    <t>Signal Pole Base  - Type OD (Medium Duty – 32 Dia. Bolts)</t>
  </si>
  <si>
    <t>SD-312A</t>
  </si>
  <si>
    <t>Cutovers</t>
  </si>
  <si>
    <t>CW 3620</t>
  </si>
  <si>
    <t>Controller Base</t>
  </si>
  <si>
    <t>Pedestal Base</t>
  </si>
  <si>
    <t>SD-302</t>
  </si>
  <si>
    <t>SD-300</t>
  </si>
  <si>
    <t>Installation of Service Boxes</t>
  </si>
  <si>
    <t>Service Box – Pre-Cast (17"x30")</t>
  </si>
  <si>
    <t>Removal of Existing Bases and Service Boxes</t>
  </si>
  <si>
    <t>Removal of Existing Contoller Base or Pedestal Base</t>
  </si>
  <si>
    <t>Ground Rods (Electrodes)</t>
  </si>
  <si>
    <t>Removal of Existing Signal Pole Base or Service Box</t>
  </si>
  <si>
    <t>E2</t>
  </si>
  <si>
    <t>E27</t>
  </si>
  <si>
    <t>CW 3510-R10, E19</t>
  </si>
  <si>
    <t>E36</t>
  </si>
  <si>
    <t>ST. MARY AVENUE - VAUGHAN ST TO EDMONTON ST WATER MAIN RENEWAL</t>
  </si>
  <si>
    <t>150mm</t>
  </si>
  <si>
    <t>200mm</t>
  </si>
  <si>
    <t>250mm</t>
  </si>
  <si>
    <t>300mm</t>
  </si>
  <si>
    <t>SD-007</t>
  </si>
  <si>
    <t>Tees</t>
  </si>
  <si>
    <t>250mm x 250mm x150 mm</t>
  </si>
  <si>
    <t>250mm x 250mm x 200 mm</t>
  </si>
  <si>
    <t>250mm x 250mm x 250 mm</t>
  </si>
  <si>
    <t>Bends (SD-004)</t>
  </si>
  <si>
    <t>Crosses</t>
  </si>
  <si>
    <t>250mm X250mm X 200mm X 200mm</t>
  </si>
  <si>
    <t>Reducers</t>
  </si>
  <si>
    <t>300mm - 250mm</t>
  </si>
  <si>
    <t>10.9 Kilogram Sacrificial Zinc Anodes</t>
  </si>
  <si>
    <t>On Metallic Watermains</t>
  </si>
  <si>
    <t xml:space="preserve">
each</t>
  </si>
  <si>
    <t>A.</t>
  </si>
  <si>
    <r>
      <t>200mm - 45</t>
    </r>
    <r>
      <rPr>
        <vertAlign val="superscript"/>
        <sz val="12"/>
        <color indexed="8"/>
        <rFont val="Arial"/>
        <family val="2"/>
      </rPr>
      <t>o</t>
    </r>
  </si>
  <si>
    <r>
      <t>250mm - 45</t>
    </r>
    <r>
      <rPr>
        <vertAlign val="superscript"/>
        <sz val="12"/>
        <color indexed="8"/>
        <rFont val="Arial"/>
        <family val="2"/>
      </rPr>
      <t>o</t>
    </r>
  </si>
  <si>
    <r>
      <t>300mm - 45</t>
    </r>
    <r>
      <rPr>
        <vertAlign val="superscript"/>
        <sz val="12"/>
        <color indexed="8"/>
        <rFont val="Arial"/>
        <family val="2"/>
      </rPr>
      <t>o</t>
    </r>
  </si>
  <si>
    <t>Trenchless Installation, Class B Sand Bedding, Class 3 Backfill</t>
  </si>
  <si>
    <t>Connecting to Existing Watermains and Large Diameter Water Services</t>
  </si>
  <si>
    <t>Fittings</t>
  </si>
  <si>
    <t>Hydrant Assembly</t>
  </si>
  <si>
    <t>Watermain Renewal</t>
  </si>
  <si>
    <t>In-line Connection - No Plug Existing</t>
  </si>
  <si>
    <t>F.3</t>
  </si>
  <si>
    <t>F.4</t>
  </si>
  <si>
    <t>F.5</t>
  </si>
  <si>
    <t>F.6</t>
  </si>
  <si>
    <t>F.7</t>
  </si>
  <si>
    <t>CW 2110</t>
  </si>
  <si>
    <t>PROVISIONAL ITEMS</t>
  </si>
  <si>
    <t>Bends (SD-005)</t>
  </si>
  <si>
    <t>250mm - 200mm</t>
  </si>
  <si>
    <t>H</t>
  </si>
  <si>
    <t>H.1</t>
  </si>
  <si>
    <r>
      <t>150mm - 45</t>
    </r>
    <r>
      <rPr>
        <vertAlign val="superscript"/>
        <sz val="12"/>
        <color indexed="8"/>
        <rFont val="Arial"/>
        <family val="2"/>
      </rPr>
      <t>o</t>
    </r>
  </si>
  <si>
    <r>
      <t>200mm - 22 1/2</t>
    </r>
    <r>
      <rPr>
        <vertAlign val="superscript"/>
        <sz val="12"/>
        <color indexed="8"/>
        <rFont val="Arial"/>
        <family val="2"/>
      </rPr>
      <t>o</t>
    </r>
  </si>
  <si>
    <r>
      <t>250mm - 22 1/2</t>
    </r>
    <r>
      <rPr>
        <vertAlign val="superscript"/>
        <sz val="12"/>
        <color indexed="8"/>
        <rFont val="Arial"/>
        <family val="2"/>
      </rPr>
      <t>o</t>
    </r>
    <r>
      <rPr>
        <sz val="10"/>
        <color indexed="8"/>
        <rFont val="Arial"/>
        <family val="2"/>
      </rPr>
      <t/>
    </r>
  </si>
  <si>
    <r>
      <t>m</t>
    </r>
    <r>
      <rPr>
        <vertAlign val="superscript"/>
        <sz val="12"/>
        <rFont val="Arial"/>
        <family val="2"/>
      </rPr>
      <t>3</t>
    </r>
  </si>
  <si>
    <t>Regrading of Existing Sewer Service - Up to 1.5 metres Long</t>
  </si>
  <si>
    <t>Regrading of Existing Sewer Service - Longer Than 1.5 metres</t>
  </si>
  <si>
    <t>Cement Stabilized Fill</t>
  </si>
  <si>
    <t>Abandonment of Existing Valve Pits</t>
  </si>
  <si>
    <t>F.8</t>
  </si>
  <si>
    <t>F.9</t>
  </si>
  <si>
    <t>F.10</t>
  </si>
  <si>
    <t>F.11</t>
  </si>
  <si>
    <t>F.12</t>
  </si>
  <si>
    <t>375mm</t>
  </si>
  <si>
    <t>E.10</t>
  </si>
  <si>
    <t>CW 2145-R5</t>
  </si>
  <si>
    <t>375 mm, PVC</t>
  </si>
  <si>
    <t>EDMONTON ST - SEWER REPAIR (W&amp;W Asset MA20015568)</t>
  </si>
  <si>
    <t>F.13</t>
  </si>
  <si>
    <t>F.14</t>
  </si>
  <si>
    <t>E.9</t>
  </si>
  <si>
    <t>E.11</t>
  </si>
  <si>
    <t>E.13</t>
  </si>
  <si>
    <t>E.14</t>
  </si>
  <si>
    <t>E.15</t>
  </si>
  <si>
    <t>E.16</t>
  </si>
  <si>
    <t>E.17</t>
  </si>
  <si>
    <t>E.18</t>
  </si>
  <si>
    <t>E.19</t>
  </si>
  <si>
    <t>E.20</t>
  </si>
  <si>
    <t>E.21</t>
  </si>
  <si>
    <t>E.22</t>
  </si>
  <si>
    <t>E.23</t>
  </si>
  <si>
    <t>E.24</t>
  </si>
  <si>
    <t>E.25</t>
  </si>
  <si>
    <t xml:space="preserve">Removal of 25'/35' street light pole and precast, poured in place concrete, steel power installed base or direct buried including davit arm, luminaire and appurtenances  </t>
  </si>
  <si>
    <t xml:space="preserve">Installation of conduit and #4 AL C/N or 1/0 AL Triplex streetlight cable in conduit by open trench method. </t>
  </si>
  <si>
    <t>lin.m</t>
  </si>
  <si>
    <t xml:space="preserve">Installation of 25'/35' pole, davit arm and precast concrete base including luminaire and appurtenances. </t>
  </si>
  <si>
    <t xml:space="preserve">Installation of one (1) 10' ground rod at every 3rd street light, at the end of every street light circuit and anywhere else as shown on the design drawings. Trench #4 ground wire up to 1 m from rod location to new street light and connect (hammerlock) to top of the ground rod.  </t>
  </si>
  <si>
    <t>Installation of overhead span of #6 duplex between new or existing streetlight poles and connect luminaire to provide temporary Overhead Feed.</t>
  </si>
  <si>
    <t xml:space="preserve">Removal of overhead span of #6 duplex between new or existing streetlight poles to remove temporary Overhead Feed. </t>
  </si>
  <si>
    <t>Expose underground cable entrance of existing streetlight pole and install new streetlight cable.</t>
  </si>
  <si>
    <t>ST. MARY AVENUE</t>
  </si>
  <si>
    <t>EDMONTON STREET</t>
  </si>
  <si>
    <t>Installation and connection of externally-mounted relay and PEC per Standards CD 315-12 and CD 315-13.</t>
  </si>
  <si>
    <t>Terminate 2/C #12 copper conductor to street light cables per Standard CD310-4, CD310-9 or CD310-10.</t>
  </si>
  <si>
    <t>set</t>
  </si>
  <si>
    <t>G.2</t>
  </si>
  <si>
    <t>G.3</t>
  </si>
  <si>
    <t>G.4</t>
  </si>
  <si>
    <t>G.5</t>
  </si>
  <si>
    <t>G.6</t>
  </si>
  <si>
    <t>G.7</t>
  </si>
  <si>
    <t>G.8</t>
  </si>
  <si>
    <t>G.9</t>
  </si>
  <si>
    <t>G.10</t>
  </si>
  <si>
    <t>G.11</t>
  </si>
  <si>
    <t>G.12</t>
  </si>
  <si>
    <t>G.13</t>
  </si>
  <si>
    <t>G.14</t>
  </si>
  <si>
    <t>G.16</t>
  </si>
  <si>
    <t>G.15</t>
  </si>
  <si>
    <t>G.17</t>
  </si>
  <si>
    <t>B.53</t>
  </si>
  <si>
    <t>B.55</t>
  </si>
  <si>
    <t>B.56</t>
  </si>
  <si>
    <t>B.57</t>
  </si>
  <si>
    <t>B.58</t>
  </si>
  <si>
    <t>B.59</t>
  </si>
  <si>
    <t>B.60</t>
  </si>
  <si>
    <t>B.61</t>
  </si>
  <si>
    <t>B.62</t>
  </si>
  <si>
    <t>B.63</t>
  </si>
  <si>
    <t>B.64</t>
  </si>
  <si>
    <t>B.65</t>
  </si>
  <si>
    <t>B.66</t>
  </si>
  <si>
    <t>B.67</t>
  </si>
  <si>
    <t>B.68</t>
  </si>
  <si>
    <t>C.41</t>
  </si>
  <si>
    <t>C.42</t>
  </si>
  <si>
    <t>C.43</t>
  </si>
  <si>
    <t>C.44</t>
  </si>
  <si>
    <t>C.45</t>
  </si>
  <si>
    <t>C.46</t>
  </si>
  <si>
    <t>D.22</t>
  </si>
  <si>
    <t>D.52</t>
  </si>
  <si>
    <t>D.54</t>
  </si>
  <si>
    <t>D.53</t>
  </si>
  <si>
    <t>D.55</t>
  </si>
  <si>
    <t>D.56</t>
  </si>
  <si>
    <t>D.57</t>
  </si>
  <si>
    <t>D.58</t>
  </si>
  <si>
    <t>D.59</t>
  </si>
  <si>
    <t>Tree Removal</t>
  </si>
  <si>
    <t>E42</t>
  </si>
  <si>
    <t>CW 2110, E51</t>
  </si>
  <si>
    <t>CW 2030, E51</t>
  </si>
  <si>
    <t>CW 3620, E44</t>
  </si>
  <si>
    <t>CW 3620, E46, E47, E48</t>
  </si>
  <si>
    <t>SD-322, E45</t>
  </si>
  <si>
    <t>CW 2110, E52</t>
  </si>
  <si>
    <t>E53</t>
  </si>
  <si>
    <t>Construction of Modified Barrier (180 mm ht, Type 1, Integral)</t>
  </si>
  <si>
    <t>C037B</t>
  </si>
  <si>
    <t>Class A Geogrid (InterAx NX650)</t>
  </si>
  <si>
    <t>Supply and Install Hydrant Riser (150mm)</t>
  </si>
  <si>
    <t>Type 1 Concrete Modified Barrier (100 mm reveal ht, Integral)</t>
  </si>
  <si>
    <t>B140i</t>
  </si>
  <si>
    <t>`</t>
  </si>
  <si>
    <t>TREE PLANTINGS</t>
  </si>
  <si>
    <t>I</t>
  </si>
  <si>
    <t>KENNEDY STREET</t>
  </si>
  <si>
    <t>CW 3410-R12, E54</t>
  </si>
  <si>
    <t>SD-025B,     E18</t>
  </si>
  <si>
    <t>E26</t>
  </si>
  <si>
    <t>E13, E26</t>
  </si>
  <si>
    <t>Type 5 Concrete 150 mm Reinforced Sidewalk with Block Outs</t>
  </si>
  <si>
    <t>Paving Stone Indicator Surfaces - Clay Paver Dark Ironspot 194 x 93 x 57mm</t>
  </si>
  <si>
    <t>Paving Stone Indicator Surfaces - Holland Paver 60mm, Charcoal</t>
  </si>
  <si>
    <t>E14, E35</t>
  </si>
  <si>
    <t>Coloured Concrete 100 mm Sidewalk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</si>
</sst>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&quot;$&quot;#,##0.00_);\(&quot;$&quot;#,##0.00\)"/>
    <numFmt numFmtId="165" formatCode="_(&quot;$&quot;* #,##0.00_);_(&quot;$&quot;* \(#,##0.00\);_(&quot;$&quot;* &quot;-&quot;??_);_(@_)"/>
    <numFmt numFmtId="166" formatCode="0;0;&quot;&quot;;@"/>
    <numFmt numFmtId="167" formatCode="0;0;[Red]&quot;###&quot;;@"/>
    <numFmt numFmtId="168" formatCode="&quot;$&quot;#,##0.00"/>
    <numFmt numFmtId="169" formatCode="&quot;Subtotal: &quot;#\ ###\ ##0.00;;&quot;Subtotal: Nil&quot;;@"/>
    <numFmt numFmtId="170" formatCode="#\ ###\ ##0.00;;0;@"/>
    <numFmt numFmtId="171" formatCode="&quot;&quot;;&quot;&quot;;&quot;&quot;;&quot;&quot;"/>
    <numFmt numFmtId="172" formatCode="#\ ###\ ##0.00;;0;[Red]@"/>
    <numFmt numFmtId="173" formatCode="0;\-0;0;@"/>
    <numFmt numFmtId="174" formatCode="#\ ###\ ##0.00;;&quot;(in figures)                                 &quot;;@"/>
    <numFmt numFmtId="175" formatCode="#\ ###\ ##0.00;;;@"/>
    <numFmt numFmtId="176" formatCode="#\ ###\ ##0.?;[Red]0;[Red]0;[Red]@"/>
    <numFmt numFmtId="177" formatCode="#\ ###\ ##0.00;;;"/>
    <numFmt numFmtId="178" formatCode="[Red]&quot;Z&quot;;[Red]&quot;Z&quot;;[Red]&quot;Z&quot;;@"/>
    <numFmt numFmtId="179" formatCode="#,##0.0"/>
    <numFmt numFmtId="180" formatCode="0.0"/>
  </numFmts>
  <fonts count="67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i/>
      <u/>
      <sz val="12"/>
      <color indexed="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MS Sans Serif"/>
      <family val="2"/>
    </font>
    <font>
      <b/>
      <sz val="12"/>
      <color theme="1"/>
      <name val="Arial"/>
      <family val="2"/>
    </font>
    <font>
      <b/>
      <sz val="10"/>
      <color theme="1"/>
      <name val="MS Sans Serif"/>
      <family val="2"/>
    </font>
    <font>
      <sz val="12"/>
      <color theme="1"/>
      <name val="MS Sans Serif"/>
      <family val="2"/>
    </font>
    <font>
      <sz val="12"/>
      <color rgb="FF00B050"/>
      <name val="Arial"/>
      <family val="2"/>
    </font>
    <font>
      <sz val="12"/>
      <color theme="0" tint="-0.249977111117893"/>
      <name val="Arial"/>
      <family val="2"/>
    </font>
    <font>
      <sz val="10"/>
      <color indexed="8"/>
      <name val="Arial"/>
      <family val="2"/>
    </font>
    <font>
      <vertAlign val="superscript"/>
      <sz val="12"/>
      <color indexed="8"/>
      <name val="Arial"/>
      <family val="2"/>
    </font>
    <font>
      <vertAlign val="superscript"/>
      <sz val="12"/>
      <name val="Arial"/>
      <family val="2"/>
    </font>
    <font>
      <b/>
      <i/>
      <sz val="12"/>
      <name val="Cambria"/>
      <family val="1"/>
    </font>
    <font>
      <b/>
      <i/>
      <sz val="12"/>
      <name val="Arial"/>
      <family val="2"/>
    </font>
    <font>
      <sz val="10"/>
      <name val="Cambria"/>
      <family val="1"/>
    </font>
  </fonts>
  <fills count="3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9"/>
      </patternFill>
    </fill>
    <fill>
      <patternFill patternType="solid">
        <fgColor indexed="1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</borders>
  <cellStyleXfs count="112">
    <xf numFmtId="0" fontId="0" fillId="2" borderId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6" borderId="0" applyNumberFormat="0" applyBorder="0" applyAlignment="0" applyProtection="0"/>
    <xf numFmtId="0" fontId="38" fillId="9" borderId="0" applyNumberFormat="0" applyBorder="0" applyAlignment="0" applyProtection="0"/>
    <xf numFmtId="0" fontId="38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20" borderId="0" applyNumberFormat="0" applyBorder="0" applyAlignment="0" applyProtection="0"/>
    <xf numFmtId="0" fontId="27" fillId="4" borderId="0" applyNumberFormat="0" applyBorder="0" applyAlignment="0" applyProtection="0"/>
    <xf numFmtId="0" fontId="11" fillId="0" borderId="0" applyFill="0">
      <alignment horizontal="right" vertical="top"/>
    </xf>
    <xf numFmtId="0" fontId="40" fillId="0" borderId="0" applyFill="0">
      <alignment horizontal="right" vertical="top"/>
    </xf>
    <xf numFmtId="0" fontId="12" fillId="0" borderId="1" applyFill="0">
      <alignment horizontal="right" vertical="top"/>
    </xf>
    <xf numFmtId="0" fontId="41" fillId="0" borderId="1" applyFill="0">
      <alignment horizontal="right" vertical="top"/>
    </xf>
    <xf numFmtId="0" fontId="41" fillId="0" borderId="1" applyFill="0">
      <alignment horizontal="right" vertical="top"/>
    </xf>
    <xf numFmtId="171" fontId="12" fillId="0" borderId="2" applyFill="0">
      <alignment horizontal="right" vertical="top"/>
    </xf>
    <xf numFmtId="171" fontId="41" fillId="0" borderId="2" applyFill="0">
      <alignment horizontal="right" vertical="top"/>
    </xf>
    <xf numFmtId="0" fontId="12" fillId="0" borderId="1" applyFill="0">
      <alignment horizontal="center" vertical="top" wrapText="1"/>
    </xf>
    <xf numFmtId="0" fontId="41" fillId="0" borderId="1" applyFill="0">
      <alignment horizontal="center" vertical="top" wrapText="1"/>
    </xf>
    <xf numFmtId="0" fontId="41" fillId="0" borderId="1" applyFill="0">
      <alignment horizontal="center" vertical="top" wrapText="1"/>
    </xf>
    <xf numFmtId="0" fontId="13" fillId="0" borderId="3" applyFill="0">
      <alignment horizontal="center" vertical="center" wrapText="1"/>
    </xf>
    <xf numFmtId="0" fontId="42" fillId="0" borderId="3" applyFill="0">
      <alignment horizontal="center" vertical="center" wrapText="1"/>
    </xf>
    <xf numFmtId="0" fontId="12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14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166" fontId="15" fillId="0" borderId="4" applyFill="0">
      <alignment horizontal="centerContinuous" wrapText="1"/>
    </xf>
    <xf numFmtId="166" fontId="44" fillId="0" borderId="4" applyFill="0">
      <alignment horizontal="centerContinuous" wrapText="1"/>
    </xf>
    <xf numFmtId="166" fontId="12" fillId="0" borderId="1" applyFill="0">
      <alignment horizontal="center" vertical="top" wrapText="1"/>
    </xf>
    <xf numFmtId="166" fontId="41" fillId="0" borderId="1" applyFill="0">
      <alignment horizontal="center" vertical="top" wrapText="1"/>
    </xf>
    <xf numFmtId="166" fontId="41" fillId="0" borderId="1" applyFill="0">
      <alignment horizontal="center" vertical="top" wrapText="1"/>
    </xf>
    <xf numFmtId="0" fontId="12" fillId="0" borderId="1" applyFill="0">
      <alignment horizontal="center" wrapText="1"/>
    </xf>
    <xf numFmtId="0" fontId="41" fillId="0" borderId="1" applyFill="0">
      <alignment horizontal="center" wrapText="1"/>
    </xf>
    <xf numFmtId="0" fontId="41" fillId="0" borderId="1" applyFill="0">
      <alignment horizontal="center" wrapText="1"/>
    </xf>
    <xf numFmtId="176" fontId="12" fillId="0" borderId="1" applyFill="0"/>
    <xf numFmtId="176" fontId="41" fillId="0" borderId="1" applyFill="0"/>
    <xf numFmtId="176" fontId="41" fillId="0" borderId="1" applyFill="0"/>
    <xf numFmtId="172" fontId="12" fillId="0" borderId="1" applyFill="0">
      <alignment horizontal="right"/>
      <protection locked="0"/>
    </xf>
    <xf numFmtId="172" fontId="41" fillId="0" borderId="1" applyFill="0">
      <alignment horizontal="right"/>
      <protection locked="0"/>
    </xf>
    <xf numFmtId="172" fontId="41" fillId="0" borderId="1" applyFill="0">
      <alignment horizontal="right"/>
      <protection locked="0"/>
    </xf>
    <xf numFmtId="170" fontId="12" fillId="0" borderId="1" applyFill="0">
      <alignment horizontal="right"/>
      <protection locked="0"/>
    </xf>
    <xf numFmtId="170" fontId="41" fillId="0" borderId="1" applyFill="0">
      <alignment horizontal="right"/>
      <protection locked="0"/>
    </xf>
    <xf numFmtId="170" fontId="41" fillId="0" borderId="1" applyFill="0">
      <alignment horizontal="right"/>
      <protection locked="0"/>
    </xf>
    <xf numFmtId="170" fontId="12" fillId="0" borderId="1" applyFill="0"/>
    <xf numFmtId="170" fontId="41" fillId="0" borderId="1" applyFill="0"/>
    <xf numFmtId="170" fontId="41" fillId="0" borderId="1" applyFill="0"/>
    <xf numFmtId="170" fontId="12" fillId="0" borderId="3" applyFill="0">
      <alignment horizontal="right"/>
    </xf>
    <xf numFmtId="170" fontId="41" fillId="0" borderId="3" applyFill="0">
      <alignment horizontal="right"/>
    </xf>
    <xf numFmtId="0" fontId="31" fillId="21" borderId="5" applyNumberFormat="0" applyAlignment="0" applyProtection="0"/>
    <xf numFmtId="0" fontId="33" fillId="22" borderId="6" applyNumberFormat="0" applyAlignment="0" applyProtection="0"/>
    <xf numFmtId="0" fontId="16" fillId="0" borderId="1" applyFill="0">
      <alignment horizontal="left" vertical="top"/>
    </xf>
    <xf numFmtId="0" fontId="45" fillId="0" borderId="1" applyFill="0">
      <alignment horizontal="left" vertical="top"/>
    </xf>
    <xf numFmtId="0" fontId="45" fillId="0" borderId="1" applyFill="0">
      <alignment horizontal="left" vertical="top"/>
    </xf>
    <xf numFmtId="0" fontId="3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9" fillId="8" borderId="5" applyNumberFormat="0" applyAlignment="0" applyProtection="0"/>
    <xf numFmtId="0" fontId="32" fillId="0" borderId="10" applyNumberFormat="0" applyFill="0" applyAlignment="0" applyProtection="0"/>
    <xf numFmtId="0" fontId="28" fillId="23" borderId="0" applyNumberFormat="0" applyBorder="0" applyAlignment="0" applyProtection="0"/>
    <xf numFmtId="0" fontId="10" fillId="0" borderId="0"/>
    <xf numFmtId="0" fontId="9" fillId="2" borderId="0"/>
    <xf numFmtId="0" fontId="10" fillId="0" borderId="0"/>
    <xf numFmtId="0" fontId="53" fillId="0" borderId="0"/>
    <xf numFmtId="0" fontId="9" fillId="24" borderId="11" applyNumberFormat="0" applyFont="0" applyAlignment="0" applyProtection="0"/>
    <xf numFmtId="178" fontId="13" fillId="0" borderId="3" applyNumberFormat="0" applyFont="0" applyFill="0" applyBorder="0" applyAlignment="0" applyProtection="0">
      <alignment horizontal="center" vertical="top" wrapText="1"/>
    </xf>
    <xf numFmtId="178" fontId="42" fillId="0" borderId="3" applyNumberFormat="0" applyFont="0" applyFill="0" applyBorder="0" applyAlignment="0" applyProtection="0">
      <alignment horizontal="center" vertical="top" wrapText="1"/>
    </xf>
    <xf numFmtId="0" fontId="30" fillId="21" borderId="12" applyNumberFormat="0" applyAlignment="0" applyProtection="0"/>
    <xf numFmtId="0" fontId="17" fillId="0" borderId="0">
      <alignment horizontal="right"/>
    </xf>
    <xf numFmtId="0" fontId="46" fillId="0" borderId="0">
      <alignment horizontal="right"/>
    </xf>
    <xf numFmtId="0" fontId="22" fillId="0" borderId="0" applyNumberFormat="0" applyFill="0" applyBorder="0" applyAlignment="0" applyProtection="0"/>
    <xf numFmtId="0" fontId="12" fillId="0" borderId="0" applyFill="0">
      <alignment horizontal="left"/>
    </xf>
    <xf numFmtId="0" fontId="41" fillId="0" borderId="0" applyFill="0">
      <alignment horizontal="left"/>
    </xf>
    <xf numFmtId="0" fontId="18" fillId="0" borderId="0" applyFill="0">
      <alignment horizontal="centerContinuous" vertical="center"/>
    </xf>
    <xf numFmtId="0" fontId="47" fillId="0" borderId="0" applyFill="0">
      <alignment horizontal="centerContinuous" vertical="center"/>
    </xf>
    <xf numFmtId="175" fontId="19" fillId="0" borderId="0" applyFill="0">
      <alignment horizontal="centerContinuous" vertical="center"/>
    </xf>
    <xf numFmtId="175" fontId="48" fillId="0" borderId="0" applyFill="0">
      <alignment horizontal="centerContinuous" vertical="center"/>
    </xf>
    <xf numFmtId="177" fontId="19" fillId="0" borderId="0" applyFill="0">
      <alignment horizontal="centerContinuous" vertical="center"/>
    </xf>
    <xf numFmtId="177" fontId="48" fillId="0" borderId="0" applyFill="0">
      <alignment horizontal="centerContinuous" vertical="center"/>
    </xf>
    <xf numFmtId="0" fontId="12" fillId="0" borderId="3">
      <alignment horizontal="centerContinuous" wrapText="1"/>
    </xf>
    <xf numFmtId="0" fontId="41" fillId="0" borderId="3">
      <alignment horizontal="centerContinuous" wrapText="1"/>
    </xf>
    <xf numFmtId="173" fontId="20" fillId="0" borderId="0" applyFill="0">
      <alignment horizontal="left"/>
    </xf>
    <xf numFmtId="173" fontId="49" fillId="0" borderId="0" applyFill="0">
      <alignment horizontal="left"/>
    </xf>
    <xf numFmtId="174" fontId="21" fillId="0" borderId="0" applyFill="0">
      <alignment horizontal="right"/>
    </xf>
    <xf numFmtId="174" fontId="50" fillId="0" borderId="0" applyFill="0">
      <alignment horizontal="right"/>
    </xf>
    <xf numFmtId="0" fontId="12" fillId="0" borderId="13" applyFill="0"/>
    <xf numFmtId="0" fontId="41" fillId="0" borderId="13" applyFill="0"/>
    <xf numFmtId="0" fontId="36" fillId="0" borderId="14" applyNumberFormat="0" applyFill="0" applyAlignment="0" applyProtection="0"/>
    <xf numFmtId="0" fontId="34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0" fontId="10" fillId="0" borderId="0"/>
    <xf numFmtId="0" fontId="10" fillId="0" borderId="0"/>
  </cellStyleXfs>
  <cellXfs count="373">
    <xf numFmtId="0" fontId="0" fillId="2" borderId="0" xfId="0"/>
    <xf numFmtId="0" fontId="0" fillId="2" borderId="0" xfId="0" applyAlignment="1">
      <alignment horizontal="centerContinuous" vertic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21" xfId="0" applyBorder="1" applyAlignment="1">
      <alignment vertical="top"/>
    </xf>
    <xf numFmtId="0" fontId="0" fillId="2" borderId="0" xfId="0" applyAlignment="1">
      <alignment vertical="top"/>
    </xf>
    <xf numFmtId="0" fontId="0" fillId="2" borderId="16" xfId="0" applyBorder="1" applyAlignment="1">
      <alignment horizontal="center" vertical="top"/>
    </xf>
    <xf numFmtId="164" fontId="0" fillId="2" borderId="0" xfId="0" applyNumberFormat="1" applyAlignment="1">
      <alignment horizontal="right"/>
    </xf>
    <xf numFmtId="164" fontId="0" fillId="2" borderId="18" xfId="0" applyNumberFormat="1" applyBorder="1" applyAlignment="1">
      <alignment horizontal="right"/>
    </xf>
    <xf numFmtId="164" fontId="0" fillId="2" borderId="20" xfId="0" applyNumberFormat="1" applyBorder="1" applyAlignment="1">
      <alignment horizontal="right"/>
    </xf>
    <xf numFmtId="164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164" fontId="0" fillId="2" borderId="23" xfId="0" applyNumberFormat="1" applyBorder="1" applyAlignment="1">
      <alignment horizontal="right"/>
    </xf>
    <xf numFmtId="164" fontId="0" fillId="2" borderId="24" xfId="0" applyNumberFormat="1" applyBorder="1" applyAlignment="1">
      <alignment horizontal="right"/>
    </xf>
    <xf numFmtId="0" fontId="0" fillId="2" borderId="0" xfId="0" applyAlignment="1">
      <alignment horizontal="center"/>
    </xf>
    <xf numFmtId="0" fontId="0" fillId="2" borderId="25" xfId="0" applyBorder="1" applyAlignment="1">
      <alignment horizontal="right"/>
    </xf>
    <xf numFmtId="164" fontId="0" fillId="2" borderId="13" xfId="0" applyNumberFormat="1" applyBorder="1" applyAlignment="1">
      <alignment horizontal="right"/>
    </xf>
    <xf numFmtId="0" fontId="0" fillId="2" borderId="26" xfId="0" applyBorder="1" applyAlignment="1">
      <alignment horizontal="right"/>
    </xf>
    <xf numFmtId="164" fontId="0" fillId="2" borderId="27" xfId="0" applyNumberFormat="1" applyBorder="1" applyAlignment="1">
      <alignment horizontal="right"/>
    </xf>
    <xf numFmtId="164" fontId="2" fillId="2" borderId="0" xfId="0" applyNumberFormat="1" applyFont="1" applyAlignment="1">
      <alignment horizontal="centerContinuous" vertical="center"/>
    </xf>
    <xf numFmtId="1" fontId="5" fillId="2" borderId="0" xfId="0" applyNumberFormat="1" applyFont="1" applyAlignment="1">
      <alignment horizontal="centerContinuous" vertical="top"/>
    </xf>
    <xf numFmtId="0" fontId="5" fillId="2" borderId="0" xfId="0" applyFont="1" applyAlignment="1">
      <alignment horizontal="centerContinuous" vertical="center"/>
    </xf>
    <xf numFmtId="164" fontId="6" fillId="2" borderId="0" xfId="0" applyNumberFormat="1" applyFont="1" applyAlignment="1">
      <alignment horizontal="centerContinuous" vertical="center"/>
    </xf>
    <xf numFmtId="0" fontId="3" fillId="2" borderId="22" xfId="0" applyFont="1" applyBorder="1" applyAlignment="1">
      <alignment horizontal="center" vertical="center"/>
    </xf>
    <xf numFmtId="0" fontId="3" fillId="2" borderId="19" xfId="0" applyFont="1" applyBorder="1" applyAlignment="1">
      <alignment horizontal="center" vertical="center"/>
    </xf>
    <xf numFmtId="164" fontId="0" fillId="2" borderId="20" xfId="0" applyNumberFormat="1" applyBorder="1" applyAlignment="1">
      <alignment horizontal="right" vertical="center"/>
    </xf>
    <xf numFmtId="164" fontId="0" fillId="2" borderId="19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164" fontId="0" fillId="2" borderId="22" xfId="0" applyNumberFormat="1" applyBorder="1" applyAlignment="1">
      <alignment horizontal="right" vertical="center"/>
    </xf>
    <xf numFmtId="1" fontId="0" fillId="2" borderId="20" xfId="0" applyNumberFormat="1" applyBorder="1" applyAlignment="1">
      <alignment horizontal="right" vertical="center"/>
    </xf>
    <xf numFmtId="2" fontId="0" fillId="2" borderId="19" xfId="0" applyNumberFormat="1" applyBorder="1" applyAlignment="1">
      <alignment horizontal="right" vertical="center"/>
    </xf>
    <xf numFmtId="0" fontId="0" fillId="2" borderId="24" xfId="0" applyBorder="1" applyAlignment="1">
      <alignment vertical="top"/>
    </xf>
    <xf numFmtId="0" fontId="0" fillId="2" borderId="28" xfId="0" applyBorder="1"/>
    <xf numFmtId="0" fontId="0" fillId="2" borderId="24" xfId="0" applyBorder="1" applyAlignment="1">
      <alignment horizontal="center"/>
    </xf>
    <xf numFmtId="0" fontId="0" fillId="2" borderId="29" xfId="0" applyBorder="1"/>
    <xf numFmtId="0" fontId="0" fillId="2" borderId="29" xfId="0" applyBorder="1" applyAlignment="1">
      <alignment horizontal="center"/>
    </xf>
    <xf numFmtId="164" fontId="0" fillId="2" borderId="29" xfId="0" applyNumberFormat="1" applyBorder="1" applyAlignment="1">
      <alignment horizontal="right"/>
    </xf>
    <xf numFmtId="164" fontId="0" fillId="2" borderId="0" xfId="0" applyNumberFormat="1" applyAlignment="1">
      <alignment vertical="center"/>
    </xf>
    <xf numFmtId="2" fontId="0" fillId="2" borderId="0" xfId="0" applyNumberFormat="1"/>
    <xf numFmtId="0" fontId="8" fillId="2" borderId="15" xfId="0" applyFont="1" applyBorder="1" applyAlignment="1">
      <alignment horizontal="centerContinuous"/>
    </xf>
    <xf numFmtId="0" fontId="0" fillId="2" borderId="15" xfId="0" applyBorder="1" applyAlignment="1">
      <alignment horizontal="centerContinuous"/>
    </xf>
    <xf numFmtId="0" fontId="0" fillId="2" borderId="24" xfId="0" applyBorder="1" applyAlignment="1">
      <alignment horizontal="right"/>
    </xf>
    <xf numFmtId="0" fontId="0" fillId="2" borderId="30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164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164" fontId="0" fillId="2" borderId="31" xfId="0" applyNumberFormat="1" applyBorder="1" applyAlignment="1">
      <alignment horizontal="right"/>
    </xf>
    <xf numFmtId="0" fontId="3" fillId="2" borderId="27" xfId="0" applyFont="1" applyBorder="1" applyAlignment="1">
      <alignment horizontal="center" vertical="center"/>
    </xf>
    <xf numFmtId="164" fontId="0" fillId="0" borderId="22" xfId="0" applyNumberFormat="1" applyFill="1" applyBorder="1" applyAlignment="1">
      <alignment horizontal="right"/>
    </xf>
    <xf numFmtId="4" fontId="9" fillId="26" borderId="1" xfId="0" applyNumberFormat="1" applyFont="1" applyFill="1" applyBorder="1" applyAlignment="1">
      <alignment horizontal="center" vertical="top" wrapText="1"/>
    </xf>
    <xf numFmtId="0" fontId="55" fillId="26" borderId="0" xfId="0" applyFont="1" applyFill="1"/>
    <xf numFmtId="0" fontId="9" fillId="2" borderId="0" xfId="81"/>
    <xf numFmtId="164" fontId="9" fillId="2" borderId="20" xfId="81" applyNumberFormat="1" applyBorder="1" applyAlignment="1">
      <alignment horizontal="right"/>
    </xf>
    <xf numFmtId="164" fontId="9" fillId="2" borderId="20" xfId="81" applyNumberFormat="1" applyBorder="1" applyAlignment="1">
      <alignment horizontal="right" vertical="center"/>
    </xf>
    <xf numFmtId="0" fontId="9" fillId="2" borderId="0" xfId="81" applyAlignment="1">
      <alignment vertical="center"/>
    </xf>
    <xf numFmtId="167" fontId="9" fillId="0" borderId="1" xfId="81" applyNumberFormat="1" applyFill="1" applyBorder="1" applyAlignment="1">
      <alignment horizontal="left" vertical="top" wrapText="1"/>
    </xf>
    <xf numFmtId="166" fontId="9" fillId="0" borderId="1" xfId="81" applyNumberFormat="1" applyFill="1" applyBorder="1" applyAlignment="1">
      <alignment horizontal="left" vertical="top" wrapText="1"/>
    </xf>
    <xf numFmtId="0" fontId="9" fillId="0" borderId="1" xfId="81" applyFill="1" applyBorder="1" applyAlignment="1">
      <alignment horizontal="center" vertical="top" wrapText="1"/>
    </xf>
    <xf numFmtId="168" fontId="54" fillId="26" borderId="1" xfId="81" applyNumberFormat="1" applyFont="1" applyFill="1" applyBorder="1" applyAlignment="1" applyProtection="1">
      <alignment vertical="top"/>
      <protection locked="0"/>
    </xf>
    <xf numFmtId="168" fontId="54" fillId="0" borderId="1" xfId="81" applyNumberFormat="1" applyFont="1" applyFill="1" applyBorder="1" applyAlignment="1">
      <alignment vertical="top"/>
    </xf>
    <xf numFmtId="1" fontId="54" fillId="0" borderId="1" xfId="81" applyNumberFormat="1" applyFont="1" applyFill="1" applyBorder="1" applyAlignment="1">
      <alignment horizontal="right" vertical="top" wrapText="1"/>
    </xf>
    <xf numFmtId="166" fontId="9" fillId="0" borderId="1" xfId="80" applyNumberFormat="1" applyFont="1" applyBorder="1" applyAlignment="1">
      <alignment horizontal="center" vertical="top" wrapText="1"/>
    </xf>
    <xf numFmtId="164" fontId="9" fillId="2" borderId="22" xfId="81" applyNumberFormat="1" applyBorder="1" applyAlignment="1">
      <alignment horizontal="right" vertical="center"/>
    </xf>
    <xf numFmtId="4" fontId="54" fillId="26" borderId="1" xfId="81" applyNumberFormat="1" applyFont="1" applyFill="1" applyBorder="1" applyAlignment="1">
      <alignment horizontal="center" vertical="top"/>
    </xf>
    <xf numFmtId="0" fontId="3" fillId="2" borderId="47" xfId="81" applyFont="1" applyBorder="1" applyAlignment="1">
      <alignment horizontal="center" vertical="center"/>
    </xf>
    <xf numFmtId="164" fontId="9" fillId="2" borderId="48" xfId="81" applyNumberFormat="1" applyBorder="1" applyAlignment="1">
      <alignment horizontal="right" vertical="center"/>
    </xf>
    <xf numFmtId="4" fontId="9" fillId="26" borderId="33" xfId="81" applyNumberFormat="1" applyFill="1" applyBorder="1" applyAlignment="1">
      <alignment horizontal="center" vertical="top" wrapText="1"/>
    </xf>
    <xf numFmtId="164" fontId="9" fillId="2" borderId="37" xfId="81" applyNumberFormat="1" applyBorder="1" applyAlignment="1">
      <alignment horizontal="right" vertical="center"/>
    </xf>
    <xf numFmtId="0" fontId="3" fillId="2" borderId="49" xfId="81" applyFont="1" applyBorder="1" applyAlignment="1">
      <alignment horizontal="center" vertical="center"/>
    </xf>
    <xf numFmtId="164" fontId="9" fillId="2" borderId="50" xfId="81" applyNumberFormat="1" applyBorder="1" applyAlignment="1">
      <alignment horizontal="right" vertical="center"/>
    </xf>
    <xf numFmtId="164" fontId="0" fillId="2" borderId="51" xfId="0" applyNumberFormat="1" applyBorder="1" applyAlignment="1">
      <alignment horizontal="right"/>
    </xf>
    <xf numFmtId="0" fontId="3" fillId="2" borderId="52" xfId="0" applyFont="1" applyBorder="1" applyAlignment="1">
      <alignment vertical="top"/>
    </xf>
    <xf numFmtId="1" fontId="0" fillId="2" borderId="53" xfId="0" applyNumberFormat="1" applyBorder="1" applyAlignment="1">
      <alignment horizontal="center" vertical="top"/>
    </xf>
    <xf numFmtId="0" fontId="0" fillId="2" borderId="53" xfId="0" applyBorder="1" applyAlignment="1">
      <alignment horizontal="center" vertical="top"/>
    </xf>
    <xf numFmtId="164" fontId="0" fillId="2" borderId="53" xfId="0" applyNumberFormat="1" applyBorder="1" applyAlignment="1">
      <alignment horizontal="right"/>
    </xf>
    <xf numFmtId="164" fontId="0" fillId="2" borderId="52" xfId="0" applyNumberFormat="1" applyBorder="1" applyAlignment="1">
      <alignment horizontal="right"/>
    </xf>
    <xf numFmtId="1" fontId="0" fillId="2" borderId="53" xfId="0" applyNumberFormat="1" applyBorder="1" applyAlignment="1">
      <alignment vertical="top"/>
    </xf>
    <xf numFmtId="0" fontId="0" fillId="2" borderId="52" xfId="0" applyBorder="1" applyAlignment="1">
      <alignment horizontal="center" vertical="top"/>
    </xf>
    <xf numFmtId="0" fontId="0" fillId="2" borderId="53" xfId="0" applyBorder="1" applyAlignment="1">
      <alignment vertical="top"/>
    </xf>
    <xf numFmtId="0" fontId="0" fillId="2" borderId="52" xfId="0" applyBorder="1" applyAlignment="1">
      <alignment vertical="top"/>
    </xf>
    <xf numFmtId="166" fontId="9" fillId="0" borderId="56" xfId="0" applyNumberFormat="1" applyFont="1" applyFill="1" applyBorder="1" applyAlignment="1">
      <alignment horizontal="center" vertical="top" wrapText="1"/>
    </xf>
    <xf numFmtId="167" fontId="9" fillId="0" borderId="58" xfId="0" applyNumberFormat="1" applyFont="1" applyFill="1" applyBorder="1" applyAlignment="1">
      <alignment horizontal="left" vertical="top" wrapText="1"/>
    </xf>
    <xf numFmtId="166" fontId="9" fillId="0" borderId="58" xfId="0" applyNumberFormat="1" applyFont="1" applyFill="1" applyBorder="1" applyAlignment="1">
      <alignment horizontal="left" vertical="top" wrapText="1"/>
    </xf>
    <xf numFmtId="166" fontId="9" fillId="0" borderId="58" xfId="0" applyNumberFormat="1" applyFont="1" applyFill="1" applyBorder="1" applyAlignment="1">
      <alignment horizontal="center" vertical="top" wrapText="1"/>
    </xf>
    <xf numFmtId="0" fontId="9" fillId="0" borderId="58" xfId="0" applyFont="1" applyFill="1" applyBorder="1" applyAlignment="1">
      <alignment horizontal="center" vertical="top" wrapText="1"/>
    </xf>
    <xf numFmtId="164" fontId="9" fillId="2" borderId="52" xfId="0" applyNumberFormat="1" applyFont="1" applyBorder="1" applyAlignment="1">
      <alignment horizontal="right"/>
    </xf>
    <xf numFmtId="0" fontId="9" fillId="0" borderId="60" xfId="0" applyFont="1" applyFill="1" applyBorder="1" applyAlignment="1">
      <alignment horizontal="center" vertical="top" wrapText="1"/>
    </xf>
    <xf numFmtId="167" fontId="9" fillId="0" borderId="60" xfId="0" applyNumberFormat="1" applyFont="1" applyFill="1" applyBorder="1" applyAlignment="1">
      <alignment horizontal="left" vertical="top" wrapText="1"/>
    </xf>
    <xf numFmtId="166" fontId="9" fillId="0" borderId="60" xfId="0" applyNumberFormat="1" applyFont="1" applyFill="1" applyBorder="1" applyAlignment="1">
      <alignment horizontal="left" vertical="top" wrapText="1"/>
    </xf>
    <xf numFmtId="166" fontId="9" fillId="0" borderId="60" xfId="0" applyNumberFormat="1" applyFont="1" applyFill="1" applyBorder="1" applyAlignment="1">
      <alignment horizontal="center" vertical="top" wrapText="1"/>
    </xf>
    <xf numFmtId="167" fontId="9" fillId="0" borderId="56" xfId="0" applyNumberFormat="1" applyFont="1" applyFill="1" applyBorder="1" applyAlignment="1">
      <alignment horizontal="left" vertical="top" wrapText="1"/>
    </xf>
    <xf numFmtId="166" fontId="9" fillId="26" borderId="56" xfId="0" applyNumberFormat="1" applyFont="1" applyFill="1" applyBorder="1" applyAlignment="1">
      <alignment vertical="top" wrapText="1"/>
    </xf>
    <xf numFmtId="0" fontId="9" fillId="0" borderId="56" xfId="0" applyFont="1" applyFill="1" applyBorder="1" applyAlignment="1">
      <alignment horizontal="center" vertical="top" wrapText="1"/>
    </xf>
    <xf numFmtId="166" fontId="9" fillId="0" borderId="56" xfId="0" applyNumberFormat="1" applyFont="1" applyFill="1" applyBorder="1" applyAlignment="1">
      <alignment horizontal="left" vertical="top" wrapText="1"/>
    </xf>
    <xf numFmtId="4" fontId="9" fillId="26" borderId="56" xfId="0" applyNumberFormat="1" applyFont="1" applyFill="1" applyBorder="1" applyAlignment="1">
      <alignment horizontal="center" vertical="top" wrapText="1"/>
    </xf>
    <xf numFmtId="167" fontId="9" fillId="2" borderId="56" xfId="0" applyNumberFormat="1" applyFont="1" applyBorder="1" applyAlignment="1">
      <alignment horizontal="left" vertical="top" wrapText="1"/>
    </xf>
    <xf numFmtId="166" fontId="9" fillId="2" borderId="56" xfId="0" applyNumberFormat="1" applyFont="1" applyBorder="1" applyAlignment="1">
      <alignment horizontal="left" vertical="top" wrapText="1"/>
    </xf>
    <xf numFmtId="166" fontId="9" fillId="26" borderId="56" xfId="0" applyNumberFormat="1" applyFont="1" applyFill="1" applyBorder="1" applyAlignment="1">
      <alignment horizontal="center" vertical="top" wrapText="1"/>
    </xf>
    <xf numFmtId="0" fontId="9" fillId="2" borderId="56" xfId="0" applyFont="1" applyBorder="1" applyAlignment="1">
      <alignment horizontal="center" vertical="top" wrapText="1"/>
    </xf>
    <xf numFmtId="1" fontId="9" fillId="2" borderId="56" xfId="0" applyNumberFormat="1" applyFont="1" applyBorder="1" applyAlignment="1">
      <alignment horizontal="right" vertical="top"/>
    </xf>
    <xf numFmtId="168" fontId="9" fillId="26" borderId="56" xfId="0" applyNumberFormat="1" applyFont="1" applyFill="1" applyBorder="1" applyAlignment="1" applyProtection="1">
      <alignment vertical="top"/>
      <protection locked="0"/>
    </xf>
    <xf numFmtId="168" fontId="9" fillId="2" borderId="56" xfId="0" applyNumberFormat="1" applyFont="1" applyBorder="1" applyAlignment="1">
      <alignment vertical="top"/>
    </xf>
    <xf numFmtId="169" fontId="9" fillId="26" borderId="56" xfId="0" applyNumberFormat="1" applyFont="1" applyFill="1" applyBorder="1" applyAlignment="1">
      <alignment horizontal="center" vertical="top"/>
    </xf>
    <xf numFmtId="0" fontId="9" fillId="26" borderId="56" xfId="0" applyFont="1" applyFill="1" applyBorder="1" applyAlignment="1">
      <alignment vertical="center"/>
    </xf>
    <xf numFmtId="167" fontId="9" fillId="2" borderId="56" xfId="0" applyNumberFormat="1" applyFont="1" applyBorder="1" applyAlignment="1">
      <alignment horizontal="center" vertical="top" wrapText="1"/>
    </xf>
    <xf numFmtId="166" fontId="9" fillId="2" borderId="56" xfId="0" applyNumberFormat="1" applyFont="1" applyBorder="1" applyAlignment="1">
      <alignment horizontal="center" vertical="top" wrapText="1"/>
    </xf>
    <xf numFmtId="168" fontId="9" fillId="26" borderId="56" xfId="0" applyNumberFormat="1" applyFont="1" applyFill="1" applyBorder="1" applyAlignment="1">
      <alignment vertical="top"/>
    </xf>
    <xf numFmtId="4" fontId="9" fillId="26" borderId="56" xfId="0" applyNumberFormat="1" applyFont="1" applyFill="1" applyBorder="1" applyAlignment="1">
      <alignment horizontal="center" vertical="top"/>
    </xf>
    <xf numFmtId="179" fontId="9" fillId="26" borderId="56" xfId="0" applyNumberFormat="1" applyFont="1" applyFill="1" applyBorder="1" applyAlignment="1">
      <alignment horizontal="center" vertical="top"/>
    </xf>
    <xf numFmtId="179" fontId="9" fillId="26" borderId="56" xfId="0" applyNumberFormat="1" applyFont="1" applyFill="1" applyBorder="1" applyAlignment="1">
      <alignment horizontal="center" vertical="top" wrapText="1"/>
    </xf>
    <xf numFmtId="179" fontId="9" fillId="26" borderId="56" xfId="0" applyNumberFormat="1" applyFont="1" applyFill="1" applyBorder="1" applyAlignment="1">
      <alignment horizontal="left" vertical="top" wrapText="1"/>
    </xf>
    <xf numFmtId="1" fontId="9" fillId="2" borderId="56" xfId="0" applyNumberFormat="1" applyFont="1" applyBorder="1" applyAlignment="1">
      <alignment horizontal="right" vertical="top" wrapText="1"/>
    </xf>
    <xf numFmtId="167" fontId="9" fillId="2" borderId="56" xfId="0" applyNumberFormat="1" applyFont="1" applyBorder="1" applyAlignment="1">
      <alignment horizontal="right" vertical="top" wrapText="1"/>
    </xf>
    <xf numFmtId="168" fontId="9" fillId="2" borderId="56" xfId="0" applyNumberFormat="1" applyFont="1" applyBorder="1" applyAlignment="1">
      <alignment vertical="top" wrapText="1"/>
    </xf>
    <xf numFmtId="180" fontId="9" fillId="2" borderId="56" xfId="0" applyNumberFormat="1" applyFont="1" applyBorder="1" applyAlignment="1">
      <alignment horizontal="right" vertical="top" wrapText="1"/>
    </xf>
    <xf numFmtId="166" fontId="3" fillId="25" borderId="52" xfId="0" applyNumberFormat="1" applyFont="1" applyFill="1" applyBorder="1" applyAlignment="1">
      <alignment horizontal="left" vertical="center"/>
    </xf>
    <xf numFmtId="166" fontId="9" fillId="0" borderId="56" xfId="80" applyNumberFormat="1" applyFont="1" applyBorder="1" applyAlignment="1">
      <alignment horizontal="left" vertical="top" wrapText="1"/>
    </xf>
    <xf numFmtId="166" fontId="9" fillId="0" borderId="56" xfId="80" applyNumberFormat="1" applyFont="1" applyBorder="1" applyAlignment="1">
      <alignment horizontal="center" vertical="top" wrapText="1"/>
    </xf>
    <xf numFmtId="166" fontId="9" fillId="0" borderId="56" xfId="80" applyNumberFormat="1" applyFont="1" applyBorder="1" applyAlignment="1">
      <alignment vertical="top" wrapText="1"/>
    </xf>
    <xf numFmtId="0" fontId="55" fillId="26" borderId="0" xfId="0" applyFont="1" applyFill="1" applyAlignment="1">
      <alignment vertical="top"/>
    </xf>
    <xf numFmtId="4" fontId="9" fillId="26" borderId="56" xfId="80" applyNumberFormat="1" applyFont="1" applyFill="1" applyBorder="1" applyAlignment="1">
      <alignment horizontal="center" vertical="top" wrapText="1"/>
    </xf>
    <xf numFmtId="0" fontId="9" fillId="0" borderId="56" xfId="80" applyFont="1" applyBorder="1" applyAlignment="1">
      <alignment horizontal="center" vertical="top" wrapText="1"/>
    </xf>
    <xf numFmtId="166" fontId="9" fillId="2" borderId="56" xfId="0" applyNumberFormat="1" applyFont="1" applyBorder="1" applyAlignment="1">
      <alignment vertical="top" wrapText="1"/>
    </xf>
    <xf numFmtId="0" fontId="57" fillId="26" borderId="0" xfId="0" applyFont="1" applyFill="1" applyAlignment="1">
      <alignment vertical="top"/>
    </xf>
    <xf numFmtId="4" fontId="9" fillId="2" borderId="56" xfId="0" applyNumberFormat="1" applyFont="1" applyBorder="1" applyAlignment="1">
      <alignment horizontal="center" vertical="top" wrapText="1"/>
    </xf>
    <xf numFmtId="167" fontId="9" fillId="26" borderId="1" xfId="81" applyNumberFormat="1" applyFill="1" applyBorder="1" applyAlignment="1">
      <alignment horizontal="left" vertical="top" wrapText="1"/>
    </xf>
    <xf numFmtId="166" fontId="9" fillId="26" borderId="1" xfId="81" applyNumberFormat="1" applyFill="1" applyBorder="1" applyAlignment="1">
      <alignment vertical="top" wrapText="1"/>
    </xf>
    <xf numFmtId="166" fontId="9" fillId="26" borderId="62" xfId="81" applyNumberFormat="1" applyFill="1" applyBorder="1" applyAlignment="1">
      <alignment horizontal="center" vertical="top" wrapText="1"/>
    </xf>
    <xf numFmtId="0" fontId="9" fillId="26" borderId="1" xfId="81" applyFill="1" applyBorder="1" applyAlignment="1">
      <alignment horizontal="center" vertical="top" wrapText="1"/>
    </xf>
    <xf numFmtId="1" fontId="9" fillId="26" borderId="62" xfId="81" applyNumberFormat="1" applyFill="1" applyBorder="1" applyAlignment="1">
      <alignment horizontal="right" vertical="top" wrapText="1"/>
    </xf>
    <xf numFmtId="180" fontId="9" fillId="26" borderId="20" xfId="81" applyNumberFormat="1" applyFill="1" applyBorder="1" applyAlignment="1">
      <alignment horizontal="right" vertical="top"/>
    </xf>
    <xf numFmtId="180" fontId="54" fillId="26" borderId="1" xfId="81" applyNumberFormat="1" applyFont="1" applyFill="1" applyBorder="1" applyAlignment="1">
      <alignment horizontal="right" vertical="top"/>
    </xf>
    <xf numFmtId="167" fontId="9" fillId="26" borderId="1" xfId="81" applyNumberFormat="1" applyFill="1" applyBorder="1" applyAlignment="1">
      <alignment horizontal="center" vertical="top" wrapText="1"/>
    </xf>
    <xf numFmtId="166" fontId="9" fillId="26" borderId="62" xfId="81" applyNumberFormat="1" applyFill="1" applyBorder="1" applyAlignment="1">
      <alignment horizontal="left" vertical="top" wrapText="1"/>
    </xf>
    <xf numFmtId="1" fontId="9" fillId="2" borderId="1" xfId="81" applyNumberFormat="1" applyBorder="1" applyAlignment="1">
      <alignment horizontal="right" vertical="top" wrapText="1"/>
    </xf>
    <xf numFmtId="168" fontId="9" fillId="0" borderId="1" xfId="81" applyNumberFormat="1" applyFill="1" applyBorder="1" applyAlignment="1" applyProtection="1">
      <alignment vertical="top"/>
      <protection locked="0"/>
    </xf>
    <xf numFmtId="168" fontId="9" fillId="2" borderId="1" xfId="81" applyNumberFormat="1" applyBorder="1" applyAlignment="1">
      <alignment vertical="top"/>
    </xf>
    <xf numFmtId="0" fontId="58" fillId="26" borderId="0" xfId="81" applyFont="1" applyFill="1"/>
    <xf numFmtId="167" fontId="9" fillId="26" borderId="56" xfId="0" applyNumberFormat="1" applyFont="1" applyFill="1" applyBorder="1" applyAlignment="1">
      <alignment horizontal="left" vertical="top" wrapText="1"/>
    </xf>
    <xf numFmtId="167" fontId="9" fillId="26" borderId="56" xfId="0" applyNumberFormat="1" applyFont="1" applyFill="1" applyBorder="1" applyAlignment="1">
      <alignment horizontal="center" vertical="top" wrapText="1"/>
    </xf>
    <xf numFmtId="167" fontId="9" fillId="0" borderId="56" xfId="80" applyNumberFormat="1" applyFont="1" applyBorder="1" applyAlignment="1">
      <alignment horizontal="left" vertical="top" wrapText="1"/>
    </xf>
    <xf numFmtId="1" fontId="9" fillId="0" borderId="56" xfId="80" applyNumberFormat="1" applyFont="1" applyBorder="1" applyAlignment="1">
      <alignment horizontal="right" vertical="top" wrapText="1"/>
    </xf>
    <xf numFmtId="168" fontId="9" fillId="26" borderId="56" xfId="80" applyNumberFormat="1" applyFont="1" applyFill="1" applyBorder="1" applyAlignment="1" applyProtection="1">
      <alignment vertical="top"/>
      <protection locked="0"/>
    </xf>
    <xf numFmtId="168" fontId="9" fillId="0" borderId="56" xfId="80" applyNumberFormat="1" applyFont="1" applyBorder="1" applyAlignment="1">
      <alignment vertical="top"/>
    </xf>
    <xf numFmtId="166" fontId="9" fillId="26" borderId="1" xfId="80" applyNumberFormat="1" applyFont="1" applyFill="1" applyBorder="1" applyAlignment="1">
      <alignment horizontal="left" vertical="top" wrapText="1"/>
    </xf>
    <xf numFmtId="166" fontId="9" fillId="0" borderId="1" xfId="0" applyNumberFormat="1" applyFont="1" applyFill="1" applyBorder="1" applyAlignment="1">
      <alignment horizontal="center" vertical="top" wrapText="1"/>
    </xf>
    <xf numFmtId="0" fontId="9" fillId="26" borderId="1" xfId="80" applyFont="1" applyFill="1" applyBorder="1" applyAlignment="1">
      <alignment horizontal="center" vertical="top" wrapText="1"/>
    </xf>
    <xf numFmtId="164" fontId="10" fillId="0" borderId="0" xfId="80" applyNumberFormat="1" applyAlignment="1">
      <alignment horizontal="right"/>
    </xf>
    <xf numFmtId="0" fontId="10" fillId="0" borderId="0" xfId="80"/>
    <xf numFmtId="0" fontId="0" fillId="2" borderId="63" xfId="0" applyBorder="1" applyAlignment="1">
      <alignment horizontal="center" vertical="top"/>
    </xf>
    <xf numFmtId="164" fontId="0" fillId="2" borderId="65" xfId="0" applyNumberFormat="1" applyBorder="1" applyAlignment="1">
      <alignment horizontal="right"/>
    </xf>
    <xf numFmtId="1" fontId="0" fillId="2" borderId="63" xfId="0" applyNumberFormat="1" applyBorder="1" applyAlignment="1">
      <alignment horizontal="center" vertical="top"/>
    </xf>
    <xf numFmtId="166" fontId="54" fillId="26" borderId="64" xfId="80" applyNumberFormat="1" applyFont="1" applyFill="1" applyBorder="1" applyAlignment="1">
      <alignment horizontal="left" vertical="top" wrapText="1"/>
    </xf>
    <xf numFmtId="167" fontId="9" fillId="0" borderId="64" xfId="0" applyNumberFormat="1" applyFont="1" applyFill="1" applyBorder="1" applyAlignment="1">
      <alignment horizontal="left" vertical="top" wrapText="1"/>
    </xf>
    <xf numFmtId="0" fontId="0" fillId="2" borderId="63" xfId="0" applyBorder="1" applyAlignment="1">
      <alignment vertical="top"/>
    </xf>
    <xf numFmtId="0" fontId="57" fillId="26" borderId="0" xfId="0" applyFont="1" applyFill="1"/>
    <xf numFmtId="168" fontId="54" fillId="26" borderId="62" xfId="80" applyNumberFormat="1" applyFont="1" applyFill="1" applyBorder="1" applyAlignment="1" applyProtection="1">
      <alignment vertical="top"/>
      <protection locked="0"/>
    </xf>
    <xf numFmtId="4" fontId="9" fillId="26" borderId="33" xfId="0" applyNumberFormat="1" applyFont="1" applyFill="1" applyBorder="1" applyAlignment="1">
      <alignment horizontal="center" vertical="top"/>
    </xf>
    <xf numFmtId="167" fontId="9" fillId="26" borderId="66" xfId="0" applyNumberFormat="1" applyFont="1" applyFill="1" applyBorder="1" applyAlignment="1">
      <alignment horizontal="left" vertical="top" wrapText="1"/>
    </xf>
    <xf numFmtId="166" fontId="9" fillId="26" borderId="66" xfId="0" applyNumberFormat="1" applyFont="1" applyFill="1" applyBorder="1" applyAlignment="1">
      <alignment horizontal="left" vertical="top" wrapText="1"/>
    </xf>
    <xf numFmtId="166" fontId="9" fillId="26" borderId="66" xfId="0" applyNumberFormat="1" applyFont="1" applyFill="1" applyBorder="1" applyAlignment="1">
      <alignment horizontal="center" vertical="top" wrapText="1"/>
    </xf>
    <xf numFmtId="0" fontId="9" fillId="26" borderId="66" xfId="0" applyFont="1" applyFill="1" applyBorder="1" applyAlignment="1">
      <alignment horizontal="center" vertical="top" wrapText="1"/>
    </xf>
    <xf numFmtId="1" fontId="9" fillId="26" borderId="66" xfId="0" applyNumberFormat="1" applyFont="1" applyFill="1" applyBorder="1" applyAlignment="1">
      <alignment horizontal="right" vertical="top" wrapText="1"/>
    </xf>
    <xf numFmtId="168" fontId="9" fillId="26" borderId="66" xfId="0" applyNumberFormat="1" applyFont="1" applyFill="1" applyBorder="1" applyAlignment="1" applyProtection="1">
      <alignment vertical="top"/>
      <protection locked="0"/>
    </xf>
    <xf numFmtId="168" fontId="9" fillId="26" borderId="66" xfId="0" applyNumberFormat="1" applyFont="1" applyFill="1" applyBorder="1" applyAlignment="1">
      <alignment vertical="top"/>
    </xf>
    <xf numFmtId="1" fontId="9" fillId="0" borderId="56" xfId="0" applyNumberFormat="1" applyFont="1" applyFill="1" applyBorder="1" applyAlignment="1">
      <alignment horizontal="right" vertical="top" wrapText="1"/>
    </xf>
    <xf numFmtId="167" fontId="9" fillId="26" borderId="56" xfId="0" applyNumberFormat="1" applyFont="1" applyFill="1" applyBorder="1" applyAlignment="1">
      <alignment horizontal="right" vertical="top" wrapText="1"/>
    </xf>
    <xf numFmtId="166" fontId="9" fillId="26" borderId="56" xfId="0" applyNumberFormat="1" applyFont="1" applyFill="1" applyBorder="1" applyAlignment="1">
      <alignment horizontal="left" vertical="top" wrapText="1"/>
    </xf>
    <xf numFmtId="0" fontId="9" fillId="26" borderId="56" xfId="0" applyFont="1" applyFill="1" applyBorder="1" applyAlignment="1">
      <alignment horizontal="center" vertical="top" wrapText="1"/>
    </xf>
    <xf numFmtId="1" fontId="9" fillId="0" borderId="56" xfId="0" applyNumberFormat="1" applyFont="1" applyFill="1" applyBorder="1" applyAlignment="1">
      <alignment horizontal="right" vertical="top"/>
    </xf>
    <xf numFmtId="166" fontId="3" fillId="25" borderId="52" xfId="0" applyNumberFormat="1" applyFont="1" applyFill="1" applyBorder="1" applyAlignment="1">
      <alignment horizontal="left" vertical="center" wrapText="1"/>
    </xf>
    <xf numFmtId="166" fontId="9" fillId="26" borderId="1" xfId="81" applyNumberFormat="1" applyFill="1" applyBorder="1" applyAlignment="1">
      <alignment horizontal="left" vertical="top" wrapText="1"/>
    </xf>
    <xf numFmtId="4" fontId="9" fillId="26" borderId="0" xfId="0" applyNumberFormat="1" applyFont="1" applyFill="1" applyAlignment="1">
      <alignment horizontal="center" vertical="top" wrapText="1"/>
    </xf>
    <xf numFmtId="168" fontId="9" fillId="2" borderId="0" xfId="0" applyNumberFormat="1" applyFont="1" applyAlignment="1">
      <alignment vertical="top"/>
    </xf>
    <xf numFmtId="4" fontId="9" fillId="26" borderId="0" xfId="80" applyNumberFormat="1" applyFont="1" applyFill="1" applyAlignment="1">
      <alignment horizontal="center" vertical="top" wrapText="1"/>
    </xf>
    <xf numFmtId="166" fontId="5" fillId="25" borderId="52" xfId="0" applyNumberFormat="1" applyFont="1" applyFill="1" applyBorder="1" applyAlignment="1">
      <alignment horizontal="left" vertical="center" wrapText="1"/>
    </xf>
    <xf numFmtId="0" fontId="0" fillId="0" borderId="53" xfId="0" applyFill="1" applyBorder="1" applyAlignment="1">
      <alignment horizontal="center" vertical="top"/>
    </xf>
    <xf numFmtId="0" fontId="5" fillId="2" borderId="52" xfId="0" applyFont="1" applyBorder="1" applyAlignment="1">
      <alignment vertical="top"/>
    </xf>
    <xf numFmtId="1" fontId="9" fillId="2" borderId="53" xfId="0" applyNumberFormat="1" applyFont="1" applyBorder="1" applyAlignment="1">
      <alignment horizontal="center" vertical="top"/>
    </xf>
    <xf numFmtId="1" fontId="9" fillId="2" borderId="53" xfId="0" applyNumberFormat="1" applyFont="1" applyBorder="1" applyAlignment="1">
      <alignment vertical="top"/>
    </xf>
    <xf numFmtId="0" fontId="9" fillId="0" borderId="0" xfId="80" applyFont="1" applyAlignment="1">
      <alignment horizontal="center" vertical="top" wrapText="1"/>
    </xf>
    <xf numFmtId="1" fontId="9" fillId="2" borderId="63" xfId="0" applyNumberFormat="1" applyFont="1" applyBorder="1" applyAlignment="1">
      <alignment horizontal="center" vertical="top"/>
    </xf>
    <xf numFmtId="0" fontId="9" fillId="2" borderId="63" xfId="0" applyFont="1" applyBorder="1" applyAlignment="1">
      <alignment vertical="top"/>
    </xf>
    <xf numFmtId="1" fontId="9" fillId="0" borderId="53" xfId="0" applyNumberFormat="1" applyFont="1" applyFill="1" applyBorder="1" applyAlignment="1">
      <alignment horizontal="center" vertical="top"/>
    </xf>
    <xf numFmtId="0" fontId="9" fillId="2" borderId="63" xfId="0" applyFont="1" applyBorder="1" applyAlignment="1">
      <alignment horizontal="center" vertical="top"/>
    </xf>
    <xf numFmtId="164" fontId="9" fillId="2" borderId="65" xfId="0" applyNumberFormat="1" applyFont="1" applyBorder="1" applyAlignment="1">
      <alignment horizontal="right"/>
    </xf>
    <xf numFmtId="166" fontId="9" fillId="26" borderId="64" xfId="80" applyNumberFormat="1" applyFont="1" applyFill="1" applyBorder="1" applyAlignment="1">
      <alignment horizontal="left" vertical="top" wrapText="1"/>
    </xf>
    <xf numFmtId="166" fontId="9" fillId="0" borderId="1" xfId="81" applyNumberFormat="1" applyFill="1" applyBorder="1" applyAlignment="1">
      <alignment horizontal="center" vertical="top" wrapText="1"/>
    </xf>
    <xf numFmtId="1" fontId="9" fillId="0" borderId="1" xfId="81" applyNumberFormat="1" applyFill="1" applyBorder="1" applyAlignment="1">
      <alignment horizontal="right" vertical="top"/>
    </xf>
    <xf numFmtId="164" fontId="10" fillId="27" borderId="0" xfId="80" applyNumberFormat="1" applyFill="1" applyAlignment="1">
      <alignment horizontal="right" vertical="center"/>
    </xf>
    <xf numFmtId="166" fontId="9" fillId="26" borderId="56" xfId="80" applyNumberFormat="1" applyFont="1" applyFill="1" applyBorder="1" applyAlignment="1">
      <alignment horizontal="left" vertical="top" wrapText="1"/>
    </xf>
    <xf numFmtId="166" fontId="9" fillId="26" borderId="56" xfId="80" applyNumberFormat="1" applyFont="1" applyFill="1" applyBorder="1" applyAlignment="1">
      <alignment horizontal="center" vertical="top" wrapText="1"/>
    </xf>
    <xf numFmtId="0" fontId="10" fillId="26" borderId="67" xfId="82" applyFill="1" applyBorder="1" applyAlignment="1">
      <alignment horizontal="center" vertical="top"/>
    </xf>
    <xf numFmtId="0" fontId="10" fillId="26" borderId="68" xfId="82" applyFill="1" applyBorder="1" applyAlignment="1">
      <alignment horizontal="center" vertical="top"/>
    </xf>
    <xf numFmtId="164" fontId="10" fillId="26" borderId="57" xfId="82" applyNumberFormat="1" applyFill="1" applyBorder="1" applyAlignment="1">
      <alignment horizontal="right"/>
    </xf>
    <xf numFmtId="0" fontId="55" fillId="26" borderId="0" xfId="80" applyFont="1" applyFill="1" applyAlignment="1">
      <alignment vertical="top"/>
    </xf>
    <xf numFmtId="167" fontId="9" fillId="26" borderId="1" xfId="80" applyNumberFormat="1" applyFont="1" applyFill="1" applyBorder="1" applyAlignment="1">
      <alignment horizontal="center" vertical="top" wrapText="1"/>
    </xf>
    <xf numFmtId="166" fontId="5" fillId="26" borderId="1" xfId="81" applyNumberFormat="1" applyFont="1" applyFill="1" applyBorder="1" applyAlignment="1">
      <alignment horizontal="center" vertical="top" wrapText="1"/>
    </xf>
    <xf numFmtId="3" fontId="9" fillId="26" borderId="1" xfId="81" applyNumberFormat="1" applyFill="1" applyBorder="1" applyAlignment="1">
      <alignment vertical="top"/>
    </xf>
    <xf numFmtId="0" fontId="55" fillId="27" borderId="0" xfId="80" applyFont="1" applyFill="1" applyAlignment="1">
      <alignment vertical="top"/>
    </xf>
    <xf numFmtId="166" fontId="5" fillId="26" borderId="56" xfId="81" applyNumberFormat="1" applyFont="1" applyFill="1" applyBorder="1" applyAlignment="1">
      <alignment horizontal="center" vertical="top" wrapText="1"/>
    </xf>
    <xf numFmtId="0" fontId="9" fillId="26" borderId="56" xfId="80" applyFont="1" applyFill="1" applyBorder="1" applyAlignment="1">
      <alignment horizontal="center" vertical="top" wrapText="1"/>
    </xf>
    <xf numFmtId="3" fontId="9" fillId="26" borderId="56" xfId="81" applyNumberFormat="1" applyFill="1" applyBorder="1" applyAlignment="1">
      <alignment vertical="top"/>
    </xf>
    <xf numFmtId="168" fontId="54" fillId="26" borderId="61" xfId="80" applyNumberFormat="1" applyFont="1" applyFill="1" applyBorder="1" applyAlignment="1" applyProtection="1">
      <alignment vertical="top"/>
      <protection locked="0"/>
    </xf>
    <xf numFmtId="167" fontId="9" fillId="26" borderId="1" xfId="80" applyNumberFormat="1" applyFont="1" applyFill="1" applyBorder="1" applyAlignment="1">
      <alignment horizontal="left" vertical="top" wrapText="1"/>
    </xf>
    <xf numFmtId="0" fontId="54" fillId="26" borderId="1" xfId="82" applyFont="1" applyFill="1" applyBorder="1" applyAlignment="1">
      <alignment horizontal="center" vertical="top" wrapText="1"/>
    </xf>
    <xf numFmtId="180" fontId="54" fillId="26" borderId="1" xfId="82" applyNumberFormat="1" applyFont="1" applyFill="1" applyBorder="1" applyAlignment="1">
      <alignment horizontal="right" vertical="top"/>
    </xf>
    <xf numFmtId="164" fontId="10" fillId="26" borderId="0" xfId="82" applyNumberFormat="1" applyFill="1" applyAlignment="1">
      <alignment horizontal="right"/>
    </xf>
    <xf numFmtId="166" fontId="9" fillId="26" borderId="1" xfId="80" applyNumberFormat="1" applyFont="1" applyFill="1" applyBorder="1" applyAlignment="1">
      <alignment horizontal="center" vertical="top" wrapText="1"/>
    </xf>
    <xf numFmtId="1" fontId="10" fillId="26" borderId="67" xfId="82" applyNumberFormat="1" applyFill="1" applyBorder="1" applyAlignment="1">
      <alignment horizontal="center" vertical="top"/>
    </xf>
    <xf numFmtId="0" fontId="5" fillId="26" borderId="56" xfId="81" applyFont="1" applyFill="1" applyBorder="1" applyAlignment="1">
      <alignment horizontal="center" vertical="top" wrapText="1"/>
    </xf>
    <xf numFmtId="1" fontId="56" fillId="26" borderId="56" xfId="81" applyNumberFormat="1" applyFont="1" applyFill="1" applyBorder="1" applyAlignment="1">
      <alignment horizontal="right" vertical="top"/>
    </xf>
    <xf numFmtId="165" fontId="9" fillId="26" borderId="61" xfId="109" applyFont="1" applyFill="1" applyBorder="1" applyAlignment="1" applyProtection="1">
      <alignment horizontal="left" vertical="top" wrapText="1"/>
    </xf>
    <xf numFmtId="1" fontId="9" fillId="2" borderId="0" xfId="0" applyNumberFormat="1" applyFont="1" applyAlignment="1">
      <alignment horizontal="centerContinuous" vertical="top"/>
    </xf>
    <xf numFmtId="167" fontId="61" fillId="0" borderId="33" xfId="0" applyNumberFormat="1" applyFont="1" applyFill="1" applyBorder="1" applyAlignment="1">
      <alignment horizontal="right"/>
    </xf>
    <xf numFmtId="0" fontId="0" fillId="0" borderId="33" xfId="0" applyFill="1" applyBorder="1" applyAlignment="1">
      <alignment vertical="center"/>
    </xf>
    <xf numFmtId="0" fontId="0" fillId="0" borderId="33" xfId="0" applyFill="1" applyBorder="1" applyAlignment="1">
      <alignment vertical="top"/>
    </xf>
    <xf numFmtId="167" fontId="61" fillId="0" borderId="33" xfId="0" applyNumberFormat="1" applyFont="1" applyFill="1" applyBorder="1" applyAlignment="1">
      <alignment horizontal="right" vertical="top"/>
    </xf>
    <xf numFmtId="0" fontId="0" fillId="0" borderId="30" xfId="0" applyFill="1" applyBorder="1" applyAlignment="1">
      <alignment vertical="center"/>
    </xf>
    <xf numFmtId="167" fontId="61" fillId="0" borderId="33" xfId="0" applyNumberFormat="1" applyFont="1" applyFill="1" applyBorder="1" applyAlignment="1">
      <alignment horizontal="right" vertical="center"/>
    </xf>
    <xf numFmtId="1" fontId="9" fillId="26" borderId="56" xfId="0" applyNumberFormat="1" applyFont="1" applyFill="1" applyBorder="1" applyAlignment="1">
      <alignment horizontal="right" vertical="top" wrapText="1"/>
    </xf>
    <xf numFmtId="3" fontId="9" fillId="26" borderId="56" xfId="0" applyNumberFormat="1" applyFont="1" applyFill="1" applyBorder="1" applyAlignment="1">
      <alignment vertical="top"/>
    </xf>
    <xf numFmtId="166" fontId="3" fillId="0" borderId="52" xfId="0" applyNumberFormat="1" applyFont="1" applyFill="1" applyBorder="1" applyAlignment="1">
      <alignment horizontal="left" vertical="center" wrapText="1"/>
    </xf>
    <xf numFmtId="4" fontId="9" fillId="26" borderId="1" xfId="80" applyNumberFormat="1" applyFont="1" applyFill="1" applyBorder="1" applyAlignment="1">
      <alignment horizontal="center" vertical="top" wrapText="1"/>
    </xf>
    <xf numFmtId="168" fontId="9" fillId="0" borderId="56" xfId="0" applyNumberFormat="1" applyFont="1" applyFill="1" applyBorder="1" applyAlignment="1" applyProtection="1">
      <alignment vertical="top"/>
      <protection locked="0"/>
    </xf>
    <xf numFmtId="168" fontId="9" fillId="0" borderId="56" xfId="0" applyNumberFormat="1" applyFont="1" applyFill="1" applyBorder="1" applyAlignment="1">
      <alignment vertical="top"/>
    </xf>
    <xf numFmtId="0" fontId="5" fillId="0" borderId="52" xfId="0" applyFont="1" applyFill="1" applyBorder="1" applyAlignment="1">
      <alignment vertical="top"/>
    </xf>
    <xf numFmtId="4" fontId="54" fillId="27" borderId="0" xfId="110" applyNumberFormat="1" applyFont="1" applyFill="1" applyAlignment="1">
      <alignment horizontal="center" vertical="top" wrapText="1"/>
    </xf>
    <xf numFmtId="166" fontId="54" fillId="26" borderId="1" xfId="110" applyNumberFormat="1" applyFont="1" applyFill="1" applyBorder="1" applyAlignment="1">
      <alignment horizontal="center" vertical="top" wrapText="1"/>
    </xf>
    <xf numFmtId="0" fontId="54" fillId="26" borderId="1" xfId="110" applyFont="1" applyFill="1" applyBorder="1" applyAlignment="1">
      <alignment horizontal="center" vertical="top" wrapText="1"/>
    </xf>
    <xf numFmtId="168" fontId="54" fillId="26" borderId="69" xfId="110" applyNumberFormat="1" applyFont="1" applyFill="1" applyBorder="1" applyAlignment="1">
      <alignment vertical="top"/>
    </xf>
    <xf numFmtId="168" fontId="54" fillId="26" borderId="62" xfId="110" applyNumberFormat="1" applyFont="1" applyFill="1" applyBorder="1" applyAlignment="1" applyProtection="1">
      <alignment vertical="top"/>
      <protection locked="0"/>
    </xf>
    <xf numFmtId="1" fontId="54" fillId="26" borderId="56" xfId="110" applyNumberFormat="1" applyFont="1" applyFill="1" applyBorder="1" applyAlignment="1">
      <alignment horizontal="right" vertical="top" wrapText="1"/>
    </xf>
    <xf numFmtId="166" fontId="54" fillId="0" borderId="1" xfId="110" applyNumberFormat="1" applyFont="1" applyBorder="1" applyAlignment="1">
      <alignment horizontal="left" vertical="top" wrapText="1"/>
    </xf>
    <xf numFmtId="0" fontId="55" fillId="26" borderId="56" xfId="80" applyFont="1" applyFill="1" applyBorder="1" applyAlignment="1">
      <alignment vertical="top"/>
    </xf>
    <xf numFmtId="167" fontId="9" fillId="2" borderId="58" xfId="0" applyNumberFormat="1" applyFont="1" applyBorder="1" applyAlignment="1">
      <alignment horizontal="left" vertical="top" wrapText="1"/>
    </xf>
    <xf numFmtId="166" fontId="39" fillId="0" borderId="59" xfId="0" applyNumberFormat="1" applyFont="1" applyFill="1" applyBorder="1" applyAlignment="1">
      <alignment horizontal="left" vertical="top" wrapText="1"/>
    </xf>
    <xf numFmtId="166" fontId="39" fillId="0" borderId="58" xfId="0" applyNumberFormat="1" applyFont="1" applyFill="1" applyBorder="1" applyAlignment="1">
      <alignment horizontal="center" vertical="top" wrapText="1"/>
    </xf>
    <xf numFmtId="0" fontId="9" fillId="0" borderId="58" xfId="0" applyFont="1" applyFill="1" applyBorder="1" applyAlignment="1">
      <alignment horizontal="center" wrapText="1"/>
    </xf>
    <xf numFmtId="180" fontId="9" fillId="0" borderId="53" xfId="0" applyNumberFormat="1" applyFont="1" applyFill="1" applyBorder="1" applyAlignment="1">
      <alignment horizontal="center"/>
    </xf>
    <xf numFmtId="168" fontId="39" fillId="0" borderId="71" xfId="0" applyNumberFormat="1" applyFont="1" applyFill="1" applyBorder="1" applyAlignment="1">
      <alignment horizontal="right" vertical="center"/>
    </xf>
    <xf numFmtId="168" fontId="9" fillId="0" borderId="59" xfId="0" applyNumberFormat="1" applyFont="1" applyFill="1" applyBorder="1" applyAlignment="1">
      <alignment horizontal="right"/>
    </xf>
    <xf numFmtId="167" fontId="9" fillId="2" borderId="58" xfId="0" applyNumberFormat="1" applyFont="1" applyBorder="1" applyAlignment="1">
      <alignment horizontal="center" vertical="top" wrapText="1"/>
    </xf>
    <xf numFmtId="166" fontId="39" fillId="0" borderId="59" xfId="0" applyNumberFormat="1" applyFont="1" applyFill="1" applyBorder="1" applyAlignment="1">
      <alignment horizontal="left" vertical="top" wrapText="1" readingOrder="1"/>
    </xf>
    <xf numFmtId="166" fontId="39" fillId="0" borderId="58" xfId="0" applyNumberFormat="1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180" fontId="9" fillId="0" borderId="53" xfId="0" applyNumberFormat="1" applyFont="1" applyFill="1" applyBorder="1" applyAlignment="1">
      <alignment horizontal="center" vertical="center"/>
    </xf>
    <xf numFmtId="164" fontId="10" fillId="26" borderId="53" xfId="82" applyNumberFormat="1" applyFill="1" applyBorder="1" applyAlignment="1">
      <alignment horizontal="right"/>
    </xf>
    <xf numFmtId="167" fontId="9" fillId="2" borderId="58" xfId="0" applyNumberFormat="1" applyFont="1" applyBorder="1" applyAlignment="1">
      <alignment horizontal="right" vertical="top" wrapText="1"/>
    </xf>
    <xf numFmtId="180" fontId="9" fillId="0" borderId="53" xfId="0" applyNumberFormat="1" applyFont="1" applyFill="1" applyBorder="1" applyAlignment="1">
      <alignment horizontal="right" vertical="top"/>
    </xf>
    <xf numFmtId="168" fontId="54" fillId="26" borderId="71" xfId="80" applyNumberFormat="1" applyFont="1" applyFill="1" applyBorder="1" applyAlignment="1" applyProtection="1">
      <alignment vertical="top"/>
      <protection locked="0"/>
    </xf>
    <xf numFmtId="1" fontId="9" fillId="0" borderId="53" xfId="0" applyNumberFormat="1" applyFont="1" applyFill="1" applyBorder="1" applyAlignment="1">
      <alignment horizontal="right" vertical="top"/>
    </xf>
    <xf numFmtId="0" fontId="9" fillId="0" borderId="54" xfId="0" applyFont="1" applyFill="1" applyBorder="1" applyAlignment="1">
      <alignment horizontal="left" vertical="top" wrapText="1" readingOrder="1"/>
    </xf>
    <xf numFmtId="0" fontId="9" fillId="0" borderId="54" xfId="0" applyFont="1" applyFill="1" applyBorder="1" applyAlignment="1">
      <alignment horizontal="justify" vertical="top" readingOrder="1"/>
    </xf>
    <xf numFmtId="0" fontId="9" fillId="0" borderId="54" xfId="0" applyFont="1" applyFill="1" applyBorder="1" applyAlignment="1">
      <alignment vertical="top"/>
    </xf>
    <xf numFmtId="0" fontId="9" fillId="0" borderId="54" xfId="0" applyFont="1" applyFill="1" applyBorder="1" applyAlignment="1">
      <alignment horizontal="left" vertical="top" readingOrder="1"/>
    </xf>
    <xf numFmtId="0" fontId="9" fillId="0" borderId="58" xfId="0" applyFont="1" applyFill="1" applyBorder="1" applyAlignment="1">
      <alignment horizontal="left" vertical="top" wrapText="1"/>
    </xf>
    <xf numFmtId="180" fontId="9" fillId="0" borderId="53" xfId="0" applyNumberFormat="1" applyFont="1" applyFill="1" applyBorder="1" applyAlignment="1">
      <alignment horizontal="left" vertical="top"/>
    </xf>
    <xf numFmtId="168" fontId="39" fillId="0" borderId="71" xfId="0" applyNumberFormat="1" applyFont="1" applyFill="1" applyBorder="1" applyAlignment="1">
      <alignment horizontal="left" vertical="top"/>
    </xf>
    <xf numFmtId="168" fontId="9" fillId="0" borderId="58" xfId="0" applyNumberFormat="1" applyFont="1" applyFill="1" applyBorder="1" applyAlignment="1">
      <alignment horizontal="left" vertical="top"/>
    </xf>
    <xf numFmtId="166" fontId="39" fillId="0" borderId="58" xfId="0" applyNumberFormat="1" applyFont="1" applyFill="1" applyBorder="1" applyAlignment="1">
      <alignment horizontal="left" vertical="top" wrapText="1"/>
    </xf>
    <xf numFmtId="1" fontId="9" fillId="0" borderId="58" xfId="0" applyNumberFormat="1" applyFont="1" applyFill="1" applyBorder="1" applyAlignment="1">
      <alignment horizontal="right" vertical="top"/>
    </xf>
    <xf numFmtId="168" fontId="9" fillId="26" borderId="58" xfId="0" applyNumberFormat="1" applyFont="1" applyFill="1" applyBorder="1" applyAlignment="1" applyProtection="1">
      <alignment vertical="top"/>
      <protection locked="0"/>
    </xf>
    <xf numFmtId="168" fontId="9" fillId="0" borderId="58" xfId="0" applyNumberFormat="1" applyFont="1" applyFill="1" applyBorder="1" applyAlignment="1">
      <alignment vertical="top"/>
    </xf>
    <xf numFmtId="0" fontId="9" fillId="26" borderId="58" xfId="0" applyFont="1" applyFill="1" applyBorder="1" applyAlignment="1">
      <alignment vertical="top" wrapText="1"/>
    </xf>
    <xf numFmtId="0" fontId="9" fillId="26" borderId="58" xfId="80" applyFont="1" applyFill="1" applyBorder="1" applyAlignment="1">
      <alignment horizontal="center" vertical="top" wrapText="1"/>
    </xf>
    <xf numFmtId="1" fontId="9" fillId="26" borderId="58" xfId="80" applyNumberFormat="1" applyFont="1" applyFill="1" applyBorder="1" applyAlignment="1">
      <alignment horizontal="right" vertical="top" wrapText="1"/>
    </xf>
    <xf numFmtId="168" fontId="9" fillId="26" borderId="58" xfId="80" applyNumberFormat="1" applyFont="1" applyFill="1" applyBorder="1" applyAlignment="1" applyProtection="1">
      <alignment vertical="top"/>
      <protection locked="0"/>
    </xf>
    <xf numFmtId="168" fontId="9" fillId="26" borderId="58" xfId="80" applyNumberFormat="1" applyFont="1" applyFill="1" applyBorder="1" applyAlignment="1">
      <alignment vertical="top"/>
    </xf>
    <xf numFmtId="0" fontId="9" fillId="26" borderId="58" xfId="0" applyFont="1" applyFill="1" applyBorder="1" applyAlignment="1">
      <alignment horizontal="center" vertical="top" wrapText="1"/>
    </xf>
    <xf numFmtId="1" fontId="9" fillId="26" borderId="58" xfId="0" applyNumberFormat="1" applyFont="1" applyFill="1" applyBorder="1" applyAlignment="1">
      <alignment horizontal="right" vertical="top" wrapText="1"/>
    </xf>
    <xf numFmtId="168" fontId="9" fillId="26" borderId="58" xfId="0" applyNumberFormat="1" applyFont="1" applyFill="1" applyBorder="1" applyAlignment="1">
      <alignment vertical="top"/>
    </xf>
    <xf numFmtId="1" fontId="9" fillId="0" borderId="60" xfId="0" applyNumberFormat="1" applyFont="1" applyFill="1" applyBorder="1" applyAlignment="1">
      <alignment horizontal="right" vertical="top"/>
    </xf>
    <xf numFmtId="168" fontId="9" fillId="26" borderId="60" xfId="0" applyNumberFormat="1" applyFont="1" applyFill="1" applyBorder="1" applyAlignment="1" applyProtection="1">
      <alignment vertical="top"/>
      <protection locked="0"/>
    </xf>
    <xf numFmtId="168" fontId="9" fillId="0" borderId="60" xfId="0" applyNumberFormat="1" applyFont="1" applyFill="1" applyBorder="1" applyAlignment="1">
      <alignment vertical="top"/>
    </xf>
    <xf numFmtId="164" fontId="0" fillId="2" borderId="72" xfId="0" applyNumberFormat="1" applyBorder="1" applyAlignment="1">
      <alignment horizontal="right"/>
    </xf>
    <xf numFmtId="168" fontId="54" fillId="26" borderId="1" xfId="110" applyNumberFormat="1" applyFont="1" applyFill="1" applyBorder="1" applyAlignment="1">
      <alignment vertical="top"/>
    </xf>
    <xf numFmtId="164" fontId="0" fillId="2" borderId="50" xfId="0" applyNumberFormat="1" applyBorder="1" applyAlignment="1">
      <alignment horizontal="right" vertical="center"/>
    </xf>
    <xf numFmtId="2" fontId="0" fillId="2" borderId="48" xfId="0" applyNumberFormat="1" applyBorder="1" applyAlignment="1">
      <alignment horizontal="right" vertical="center"/>
    </xf>
    <xf numFmtId="164" fontId="0" fillId="2" borderId="71" xfId="0" applyNumberFormat="1" applyBorder="1" applyAlignment="1">
      <alignment horizontal="right"/>
    </xf>
    <xf numFmtId="164" fontId="10" fillId="26" borderId="68" xfId="82" applyNumberFormat="1" applyFill="1" applyBorder="1" applyAlignment="1">
      <alignment horizontal="right"/>
    </xf>
    <xf numFmtId="168" fontId="54" fillId="26" borderId="1" xfId="80" applyNumberFormat="1" applyFont="1" applyFill="1" applyBorder="1" applyAlignment="1">
      <alignment vertical="top"/>
    </xf>
    <xf numFmtId="168" fontId="54" fillId="26" borderId="56" xfId="80" applyNumberFormat="1" applyFont="1" applyFill="1" applyBorder="1" applyAlignment="1">
      <alignment vertical="top"/>
    </xf>
    <xf numFmtId="168" fontId="54" fillId="26" borderId="1" xfId="82" applyNumberFormat="1" applyFont="1" applyFill="1" applyBorder="1" applyAlignment="1">
      <alignment vertical="top"/>
    </xf>
    <xf numFmtId="165" fontId="9" fillId="26" borderId="56" xfId="109" applyFont="1" applyFill="1" applyBorder="1" applyAlignment="1" applyProtection="1">
      <alignment horizontal="left" vertical="top" wrapText="1"/>
    </xf>
    <xf numFmtId="164" fontId="0" fillId="2" borderId="48" xfId="0" applyNumberFormat="1" applyBorder="1" applyAlignment="1">
      <alignment horizontal="right" vertical="center"/>
    </xf>
    <xf numFmtId="164" fontId="10" fillId="26" borderId="71" xfId="82" applyNumberFormat="1" applyFill="1" applyBorder="1" applyAlignment="1">
      <alignment horizontal="right"/>
    </xf>
    <xf numFmtId="168" fontId="54" fillId="26" borderId="58" xfId="80" applyNumberFormat="1" applyFont="1" applyFill="1" applyBorder="1" applyAlignment="1">
      <alignment vertical="top"/>
    </xf>
    <xf numFmtId="4" fontId="9" fillId="26" borderId="70" xfId="0" applyNumberFormat="1" applyFont="1" applyFill="1" applyBorder="1" applyAlignment="1">
      <alignment horizontal="center" vertical="top" wrapText="1"/>
    </xf>
    <xf numFmtId="4" fontId="9" fillId="26" borderId="70" xfId="80" applyNumberFormat="1" applyFont="1" applyFill="1" applyBorder="1" applyAlignment="1">
      <alignment horizontal="center" vertical="top" wrapText="1"/>
    </xf>
    <xf numFmtId="4" fontId="9" fillId="2" borderId="70" xfId="0" applyNumberFormat="1" applyFont="1" applyBorder="1" applyAlignment="1">
      <alignment horizontal="center" vertical="top" wrapText="1"/>
    </xf>
    <xf numFmtId="4" fontId="54" fillId="26" borderId="33" xfId="81" applyNumberFormat="1" applyFont="1" applyFill="1" applyBorder="1" applyAlignment="1">
      <alignment horizontal="center" vertical="top"/>
    </xf>
    <xf numFmtId="4" fontId="9" fillId="26" borderId="70" xfId="0" applyNumberFormat="1" applyFont="1" applyFill="1" applyBorder="1" applyAlignment="1">
      <alignment horizontal="center" vertical="top"/>
    </xf>
    <xf numFmtId="164" fontId="0" fillId="2" borderId="37" xfId="0" applyNumberFormat="1" applyBorder="1" applyAlignment="1">
      <alignment horizontal="right" vertical="center"/>
    </xf>
    <xf numFmtId="0" fontId="0" fillId="2" borderId="73" xfId="0" applyBorder="1" applyAlignment="1">
      <alignment horizontal="center" vertical="top"/>
    </xf>
    <xf numFmtId="0" fontId="0" fillId="2" borderId="74" xfId="0" applyBorder="1" applyAlignment="1">
      <alignment vertical="top"/>
    </xf>
    <xf numFmtId="0" fontId="3" fillId="2" borderId="74" xfId="0" applyFont="1" applyBorder="1" applyAlignment="1">
      <alignment vertical="top"/>
    </xf>
    <xf numFmtId="0" fontId="5" fillId="2" borderId="74" xfId="0" applyFont="1" applyBorder="1" applyAlignment="1">
      <alignment vertical="top"/>
    </xf>
    <xf numFmtId="0" fontId="3" fillId="2" borderId="49" xfId="0" applyFont="1" applyBorder="1" applyAlignment="1">
      <alignment horizontal="center" vertical="center"/>
    </xf>
    <xf numFmtId="0" fontId="3" fillId="2" borderId="47" xfId="0" applyFont="1" applyBorder="1" applyAlignment="1">
      <alignment horizontal="center" vertical="center"/>
    </xf>
    <xf numFmtId="167" fontId="9" fillId="26" borderId="56" xfId="80" applyNumberFormat="1" applyFont="1" applyFill="1" applyBorder="1" applyAlignment="1">
      <alignment horizontal="left" vertical="top" wrapText="1"/>
    </xf>
    <xf numFmtId="167" fontId="9" fillId="26" borderId="56" xfId="80" applyNumberFormat="1" applyFont="1" applyFill="1" applyBorder="1" applyAlignment="1">
      <alignment horizontal="center" vertical="top" wrapText="1"/>
    </xf>
    <xf numFmtId="0" fontId="0" fillId="2" borderId="74" xfId="0" applyBorder="1" applyAlignment="1">
      <alignment horizontal="center" vertical="top"/>
    </xf>
    <xf numFmtId="167" fontId="39" fillId="0" borderId="58" xfId="0" applyNumberFormat="1" applyFont="1" applyFill="1" applyBorder="1" applyAlignment="1">
      <alignment horizontal="right" vertical="center"/>
    </xf>
    <xf numFmtId="164" fontId="0" fillId="2" borderId="19" xfId="0" applyNumberFormat="1" applyBorder="1" applyAlignment="1">
      <alignment horizontal="right"/>
    </xf>
    <xf numFmtId="0" fontId="5" fillId="28" borderId="52" xfId="0" applyFont="1" applyFill="1" applyBorder="1" applyAlignment="1">
      <alignment vertical="top"/>
    </xf>
    <xf numFmtId="166" fontId="5" fillId="29" borderId="52" xfId="0" applyNumberFormat="1" applyFont="1" applyFill="1" applyBorder="1" applyAlignment="1">
      <alignment horizontal="left" vertical="center" wrapText="1" indent="1"/>
    </xf>
    <xf numFmtId="1" fontId="9" fillId="28" borderId="53" xfId="0" applyNumberFormat="1" applyFont="1" applyFill="1" applyBorder="1" applyAlignment="1">
      <alignment horizontal="center" vertical="top"/>
    </xf>
    <xf numFmtId="1" fontId="9" fillId="28" borderId="53" xfId="0" applyNumberFormat="1" applyFont="1" applyFill="1" applyBorder="1" applyAlignment="1">
      <alignment vertical="top"/>
    </xf>
    <xf numFmtId="0" fontId="9" fillId="28" borderId="63" xfId="0" applyFont="1" applyFill="1" applyBorder="1" applyAlignment="1">
      <alignment horizontal="center" vertical="top"/>
    </xf>
    <xf numFmtId="164" fontId="9" fillId="28" borderId="65" xfId="0" applyNumberFormat="1" applyFont="1" applyFill="1" applyBorder="1" applyAlignment="1">
      <alignment horizontal="right"/>
    </xf>
    <xf numFmtId="1" fontId="9" fillId="26" borderId="56" xfId="0" applyNumberFormat="1" applyFont="1" applyFill="1" applyBorder="1" applyAlignment="1">
      <alignment horizontal="right" vertical="top"/>
    </xf>
    <xf numFmtId="1" fontId="9" fillId="26" borderId="56" xfId="80" applyNumberFormat="1" applyFont="1" applyFill="1" applyBorder="1" applyAlignment="1">
      <alignment horizontal="right" vertical="top" wrapText="1"/>
    </xf>
    <xf numFmtId="168" fontId="9" fillId="26" borderId="56" xfId="80" applyNumberFormat="1" applyFont="1" applyFill="1" applyBorder="1" applyAlignment="1">
      <alignment vertical="top"/>
    </xf>
    <xf numFmtId="0" fontId="3" fillId="28" borderId="52" xfId="0" applyFont="1" applyFill="1" applyBorder="1" applyAlignment="1">
      <alignment vertical="top"/>
    </xf>
    <xf numFmtId="166" fontId="3" fillId="29" borderId="52" xfId="0" applyNumberFormat="1" applyFont="1" applyFill="1" applyBorder="1" applyAlignment="1">
      <alignment horizontal="left" vertical="center" wrapText="1"/>
    </xf>
    <xf numFmtId="1" fontId="0" fillId="28" borderId="53" xfId="0" applyNumberFormat="1" applyFill="1" applyBorder="1" applyAlignment="1">
      <alignment horizontal="center" vertical="top"/>
    </xf>
    <xf numFmtId="1" fontId="0" fillId="28" borderId="53" xfId="0" applyNumberFormat="1" applyFill="1" applyBorder="1" applyAlignment="1">
      <alignment vertical="top"/>
    </xf>
    <xf numFmtId="164" fontId="0" fillId="28" borderId="53" xfId="0" applyNumberFormat="1" applyFill="1" applyBorder="1" applyAlignment="1">
      <alignment horizontal="right"/>
    </xf>
    <xf numFmtId="164" fontId="0" fillId="28" borderId="71" xfId="0" applyNumberFormat="1" applyFill="1" applyBorder="1" applyAlignment="1">
      <alignment horizontal="right"/>
    </xf>
    <xf numFmtId="0" fontId="5" fillId="28" borderId="74" xfId="0" applyFont="1" applyFill="1" applyBorder="1" applyAlignment="1">
      <alignment vertical="top"/>
    </xf>
    <xf numFmtId="1" fontId="60" fillId="28" borderId="55" xfId="0" applyNumberFormat="1" applyFont="1" applyFill="1" applyBorder="1" applyAlignment="1">
      <alignment horizontal="center" vertical="top"/>
    </xf>
    <xf numFmtId="164" fontId="60" fillId="28" borderId="52" xfId="0" applyNumberFormat="1" applyFont="1" applyFill="1" applyBorder="1" applyAlignment="1">
      <alignment horizontal="right"/>
    </xf>
    <xf numFmtId="164" fontId="59" fillId="28" borderId="71" xfId="0" applyNumberFormat="1" applyFont="1" applyFill="1" applyBorder="1" applyAlignment="1">
      <alignment horizontal="right"/>
    </xf>
    <xf numFmtId="167" fontId="9" fillId="28" borderId="56" xfId="0" applyNumberFormat="1" applyFont="1" applyFill="1" applyBorder="1" applyAlignment="1">
      <alignment horizontal="left" vertical="top" wrapText="1"/>
    </xf>
    <xf numFmtId="166" fontId="9" fillId="28" borderId="56" xfId="0" applyNumberFormat="1" applyFont="1" applyFill="1" applyBorder="1" applyAlignment="1">
      <alignment horizontal="left" vertical="top" wrapText="1"/>
    </xf>
    <xf numFmtId="0" fontId="9" fillId="28" borderId="56" xfId="0" applyFont="1" applyFill="1" applyBorder="1" applyAlignment="1">
      <alignment horizontal="center" vertical="top" wrapText="1"/>
    </xf>
    <xf numFmtId="166" fontId="9" fillId="28" borderId="56" xfId="0" applyNumberFormat="1" applyFont="1" applyFill="1" applyBorder="1" applyAlignment="1">
      <alignment vertical="top" wrapText="1"/>
    </xf>
    <xf numFmtId="166" fontId="9" fillId="28" borderId="56" xfId="0" applyNumberFormat="1" applyFont="1" applyFill="1" applyBorder="1" applyAlignment="1">
      <alignment horizontal="center" vertical="top" wrapText="1"/>
    </xf>
    <xf numFmtId="0" fontId="0" fillId="28" borderId="63" xfId="0" applyFill="1" applyBorder="1" applyAlignment="1">
      <alignment horizontal="center" vertical="top"/>
    </xf>
    <xf numFmtId="164" fontId="0" fillId="28" borderId="65" xfId="0" applyNumberFormat="1" applyFill="1" applyBorder="1" applyAlignment="1">
      <alignment horizontal="right"/>
    </xf>
    <xf numFmtId="164" fontId="0" fillId="28" borderId="72" xfId="0" applyNumberFormat="1" applyFill="1" applyBorder="1" applyAlignment="1">
      <alignment horizontal="right"/>
    </xf>
    <xf numFmtId="4" fontId="9" fillId="27" borderId="56" xfId="0" applyNumberFormat="1" applyFont="1" applyFill="1" applyBorder="1" applyAlignment="1">
      <alignment horizontal="center" vertical="top"/>
    </xf>
    <xf numFmtId="0" fontId="55" fillId="27" borderId="0" xfId="0" applyFont="1" applyFill="1"/>
    <xf numFmtId="4" fontId="9" fillId="27" borderId="0" xfId="0" applyNumberFormat="1" applyFont="1" applyFill="1" applyAlignment="1">
      <alignment horizontal="center" vertical="top"/>
    </xf>
    <xf numFmtId="4" fontId="9" fillId="27" borderId="0" xfId="0" applyNumberFormat="1" applyFont="1" applyFill="1" applyAlignment="1">
      <alignment horizontal="center" vertical="top" wrapText="1"/>
    </xf>
    <xf numFmtId="0" fontId="55" fillId="27" borderId="0" xfId="0" applyFont="1" applyFill="1" applyAlignment="1">
      <alignment vertical="top"/>
    </xf>
    <xf numFmtId="0" fontId="64" fillId="30" borderId="0" xfId="80" applyFont="1" applyFill="1"/>
    <xf numFmtId="0" fontId="65" fillId="30" borderId="0" xfId="111" applyFont="1" applyFill="1" applyAlignment="1">
      <alignment wrapText="1"/>
    </xf>
    <xf numFmtId="0" fontId="65" fillId="30" borderId="0" xfId="80" applyFont="1" applyFill="1" applyAlignment="1">
      <alignment horizontal="center"/>
    </xf>
    <xf numFmtId="0" fontId="65" fillId="30" borderId="0" xfId="80" applyFont="1" applyFill="1"/>
    <xf numFmtId="0" fontId="66" fillId="2" borderId="0" xfId="0" applyFont="1" applyAlignment="1">
      <alignment vertical="center"/>
    </xf>
    <xf numFmtId="168" fontId="9" fillId="25" borderId="0" xfId="0" applyNumberFormat="1" applyFont="1" applyFill="1" applyAlignment="1">
      <alignment vertical="center"/>
    </xf>
    <xf numFmtId="166" fontId="9" fillId="25" borderId="0" xfId="0" applyNumberFormat="1" applyFont="1" applyFill="1" applyAlignment="1">
      <alignment horizontal="center" vertical="center"/>
    </xf>
    <xf numFmtId="0" fontId="10" fillId="2" borderId="0" xfId="0" applyFont="1" applyAlignment="1">
      <alignment horizontal="center" vertical="center"/>
    </xf>
    <xf numFmtId="1" fontId="7" fillId="2" borderId="37" xfId="0" applyNumberFormat="1" applyFont="1" applyBorder="1" applyAlignment="1">
      <alignment horizontal="left" vertical="center" wrapText="1"/>
    </xf>
    <xf numFmtId="0" fontId="0" fillId="2" borderId="38" xfId="0" applyBorder="1" applyAlignment="1">
      <alignment vertical="center" wrapText="1"/>
    </xf>
    <xf numFmtId="0" fontId="0" fillId="2" borderId="39" xfId="0" applyBorder="1" applyAlignment="1">
      <alignment vertical="center" wrapText="1"/>
    </xf>
    <xf numFmtId="1" fontId="7" fillId="2" borderId="75" xfId="0" applyNumberFormat="1" applyFont="1" applyBorder="1" applyAlignment="1">
      <alignment horizontal="left" vertical="center" wrapText="1"/>
    </xf>
    <xf numFmtId="1" fontId="7" fillId="2" borderId="76" xfId="0" applyNumberFormat="1" applyFont="1" applyBorder="1" applyAlignment="1">
      <alignment horizontal="left" vertical="center" wrapText="1"/>
    </xf>
    <xf numFmtId="1" fontId="7" fillId="2" borderId="77" xfId="0" applyNumberFormat="1" applyFont="1" applyBorder="1" applyAlignment="1">
      <alignment horizontal="left" vertical="center" wrapText="1"/>
    </xf>
    <xf numFmtId="1" fontId="4" fillId="2" borderId="43" xfId="0" applyNumberFormat="1" applyFont="1" applyBorder="1" applyAlignment="1">
      <alignment horizontal="left" vertical="center" wrapText="1"/>
    </xf>
    <xf numFmtId="0" fontId="0" fillId="2" borderId="44" xfId="0" applyBorder="1" applyAlignment="1">
      <alignment vertical="center" wrapText="1"/>
    </xf>
    <xf numFmtId="0" fontId="0" fillId="2" borderId="45" xfId="0" applyBorder="1" applyAlignment="1">
      <alignment vertical="center" wrapText="1"/>
    </xf>
    <xf numFmtId="1" fontId="7" fillId="2" borderId="20" xfId="0" applyNumberFormat="1" applyFont="1" applyBorder="1" applyAlignment="1">
      <alignment horizontal="left" vertical="center" wrapText="1"/>
    </xf>
    <xf numFmtId="0" fontId="0" fillId="2" borderId="0" xfId="0" applyAlignment="1">
      <alignment vertical="center" wrapText="1"/>
    </xf>
    <xf numFmtId="0" fontId="0" fillId="2" borderId="42" xfId="0" applyBorder="1" applyAlignment="1">
      <alignment vertical="center" wrapText="1"/>
    </xf>
    <xf numFmtId="1" fontId="7" fillId="2" borderId="32" xfId="0" applyNumberFormat="1" applyFont="1" applyBorder="1" applyAlignment="1">
      <alignment horizontal="left" vertical="center" wrapText="1"/>
    </xf>
    <xf numFmtId="0" fontId="0" fillId="2" borderId="35" xfId="0" applyBorder="1" applyAlignment="1">
      <alignment vertical="center" wrapText="1"/>
    </xf>
    <xf numFmtId="0" fontId="0" fillId="2" borderId="36" xfId="0" applyBorder="1" applyAlignment="1">
      <alignment vertical="center" wrapText="1"/>
    </xf>
    <xf numFmtId="1" fontId="7" fillId="2" borderId="20" xfId="81" applyNumberFormat="1" applyFont="1" applyBorder="1" applyAlignment="1">
      <alignment horizontal="left" vertical="center" wrapText="1"/>
    </xf>
    <xf numFmtId="0" fontId="9" fillId="2" borderId="0" xfId="81" applyAlignment="1">
      <alignment vertical="center" wrapText="1"/>
    </xf>
    <xf numFmtId="0" fontId="9" fillId="2" borderId="42" xfId="81" applyBorder="1" applyAlignment="1">
      <alignment vertical="center" wrapText="1"/>
    </xf>
    <xf numFmtId="164" fontId="0" fillId="2" borderId="34" xfId="0" applyNumberFormat="1" applyBorder="1" applyAlignment="1">
      <alignment horizontal="center"/>
    </xf>
    <xf numFmtId="0" fontId="0" fillId="2" borderId="46" xfId="0" applyBorder="1"/>
    <xf numFmtId="1" fontId="7" fillId="2" borderId="37" xfId="81" applyNumberFormat="1" applyFont="1" applyBorder="1" applyAlignment="1">
      <alignment horizontal="left" vertical="center" wrapText="1"/>
    </xf>
    <xf numFmtId="0" fontId="9" fillId="2" borderId="38" xfId="81" applyBorder="1" applyAlignment="1">
      <alignment vertical="center" wrapText="1"/>
    </xf>
    <xf numFmtId="0" fontId="9" fillId="2" borderId="39" xfId="81" applyBorder="1" applyAlignment="1">
      <alignment vertical="center" wrapText="1"/>
    </xf>
    <xf numFmtId="1" fontId="4" fillId="2" borderId="37" xfId="0" applyNumberFormat="1" applyFont="1" applyBorder="1" applyAlignment="1">
      <alignment horizontal="left" vertical="center" wrapText="1"/>
    </xf>
    <xf numFmtId="0" fontId="0" fillId="2" borderId="40" xfId="0" applyBorder="1"/>
    <xf numFmtId="0" fontId="0" fillId="2" borderId="41" xfId="0" applyBorder="1"/>
  </cellXfs>
  <cellStyles count="112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Currency 2" xfId="109" xr:uid="{0282AF95-12C6-4796-AD36-9BBA496874A8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2 2" xfId="110" xr:uid="{508884BF-9889-4F85-8110-57A6AA43C26F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rmal_Surface Works Pay Items" xfId="111" xr:uid="{082BD62A-31CA-43DE-A068-A14611C6D92B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173">
    <dxf>
      <font>
        <strike val="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sponlinecan.sharepoint.com/sites/CA-CA0051531.7175/Shared%20Documents/05.%20Technical/05.08%20Estimates/01%20Preliminary/St.%20Mary%20Water%20Main%20Prelim%20Quantities.xlsx" TargetMode="External"/><Relationship Id="rId1" Type="http://schemas.openxmlformats.org/officeDocument/2006/relationships/externalLinkPath" Target="/sites/CA-CA0051531.7175/Shared%20Documents/05.%20Technical/05.08%20Estimates/01%20Preliminary/St.%20Mary%20Water%20Main%20Prelim%20Quantit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rections"/>
      <sheetName val="Form B"/>
      <sheetName val="Items"/>
      <sheetName val="Numbering"/>
    </sheetNames>
    <sheetDataSet>
      <sheetData sheetId="0" refreshError="1"/>
      <sheetData sheetId="1" refreshError="1"/>
      <sheetData sheetId="2" refreshError="1"/>
      <sheetData sheetId="3">
        <row r="1">
          <cell r="A1">
            <v>0</v>
          </cell>
          <cell r="B1" t="str">
            <v>a)</v>
          </cell>
          <cell r="C1" t="str">
            <v>i)</v>
          </cell>
          <cell r="D1" t="str">
            <v>A.</v>
          </cell>
          <cell r="E1" t="str">
            <v>A</v>
          </cell>
        </row>
        <row r="2">
          <cell r="A2">
            <v>1</v>
          </cell>
          <cell r="B2" t="str">
            <v>a)</v>
          </cell>
          <cell r="C2" t="str">
            <v>i)</v>
          </cell>
          <cell r="D2" t="str">
            <v>A.</v>
          </cell>
          <cell r="E2" t="str">
            <v>A</v>
          </cell>
        </row>
        <row r="3">
          <cell r="A3">
            <v>2</v>
          </cell>
          <cell r="B3" t="str">
            <v>b)</v>
          </cell>
          <cell r="C3" t="str">
            <v>ii)</v>
          </cell>
          <cell r="D3" t="str">
            <v>B.</v>
          </cell>
          <cell r="E3" t="str">
            <v>B</v>
          </cell>
        </row>
        <row r="4">
          <cell r="A4">
            <v>3</v>
          </cell>
          <cell r="B4" t="str">
            <v>c)</v>
          </cell>
          <cell r="C4" t="str">
            <v>iii)</v>
          </cell>
          <cell r="D4" t="str">
            <v>C.</v>
          </cell>
          <cell r="E4" t="str">
            <v>C</v>
          </cell>
        </row>
        <row r="5">
          <cell r="A5">
            <v>4</v>
          </cell>
          <cell r="B5" t="str">
            <v>d)</v>
          </cell>
          <cell r="C5" t="str">
            <v>iv)</v>
          </cell>
          <cell r="D5" t="str">
            <v>D.</v>
          </cell>
          <cell r="E5" t="str">
            <v>D</v>
          </cell>
        </row>
        <row r="6">
          <cell r="A6">
            <v>5</v>
          </cell>
          <cell r="B6" t="str">
            <v>e)</v>
          </cell>
          <cell r="C6" t="str">
            <v>v)</v>
          </cell>
          <cell r="D6" t="str">
            <v>E.</v>
          </cell>
          <cell r="E6" t="str">
            <v>E</v>
          </cell>
        </row>
        <row r="7">
          <cell r="A7">
            <v>6</v>
          </cell>
          <cell r="B7" t="str">
            <v>f)</v>
          </cell>
          <cell r="C7" t="str">
            <v>vi)</v>
          </cell>
          <cell r="D7" t="str">
            <v>F.</v>
          </cell>
          <cell r="E7" t="str">
            <v>F</v>
          </cell>
        </row>
        <row r="8">
          <cell r="A8">
            <v>7</v>
          </cell>
          <cell r="B8" t="str">
            <v>g)</v>
          </cell>
          <cell r="C8" t="str">
            <v>vii)</v>
          </cell>
          <cell r="D8" t="str">
            <v>G.</v>
          </cell>
          <cell r="E8" t="str">
            <v>G</v>
          </cell>
        </row>
        <row r="9">
          <cell r="A9">
            <v>8</v>
          </cell>
          <cell r="B9" t="str">
            <v>h)</v>
          </cell>
          <cell r="C9" t="str">
            <v>viii)</v>
          </cell>
          <cell r="D9" t="str">
            <v>H.</v>
          </cell>
          <cell r="E9" t="str">
            <v>H</v>
          </cell>
        </row>
        <row r="10">
          <cell r="A10">
            <v>9</v>
          </cell>
          <cell r="B10" t="str">
            <v>i)</v>
          </cell>
          <cell r="C10" t="str">
            <v>ix)</v>
          </cell>
          <cell r="D10" t="str">
            <v>I.</v>
          </cell>
          <cell r="E10" t="str">
            <v>I</v>
          </cell>
        </row>
        <row r="11">
          <cell r="A11">
            <v>10</v>
          </cell>
          <cell r="B11" t="str">
            <v>j)</v>
          </cell>
          <cell r="C11" t="str">
            <v>x)</v>
          </cell>
          <cell r="D11" t="str">
            <v>J.</v>
          </cell>
          <cell r="E11" t="str">
            <v>J</v>
          </cell>
        </row>
        <row r="12">
          <cell r="A12">
            <v>11</v>
          </cell>
          <cell r="B12" t="str">
            <v>k)</v>
          </cell>
          <cell r="C12" t="str">
            <v>xi)</v>
          </cell>
          <cell r="D12" t="str">
            <v>K.</v>
          </cell>
          <cell r="E12" t="str">
            <v>K</v>
          </cell>
        </row>
        <row r="13">
          <cell r="A13">
            <v>12</v>
          </cell>
          <cell r="B13" t="str">
            <v>l)</v>
          </cell>
          <cell r="C13" t="str">
            <v>xii)</v>
          </cell>
          <cell r="D13" t="str">
            <v>L.</v>
          </cell>
          <cell r="E13" t="str">
            <v>L</v>
          </cell>
        </row>
        <row r="14">
          <cell r="A14">
            <v>13</v>
          </cell>
          <cell r="B14" t="str">
            <v>m)</v>
          </cell>
          <cell r="C14" t="str">
            <v>xiii)</v>
          </cell>
          <cell r="D14" t="str">
            <v>M.</v>
          </cell>
          <cell r="E14" t="str">
            <v>M</v>
          </cell>
        </row>
        <row r="15">
          <cell r="A15">
            <v>14</v>
          </cell>
          <cell r="B15" t="str">
            <v>n)</v>
          </cell>
          <cell r="C15" t="str">
            <v>xiv)</v>
          </cell>
          <cell r="D15" t="str">
            <v>N.</v>
          </cell>
          <cell r="E15" t="str">
            <v>N</v>
          </cell>
        </row>
        <row r="16">
          <cell r="A16">
            <v>15</v>
          </cell>
          <cell r="B16" t="str">
            <v>o)</v>
          </cell>
          <cell r="C16" t="str">
            <v>xv)</v>
          </cell>
          <cell r="D16" t="str">
            <v>O.</v>
          </cell>
          <cell r="E16" t="str">
            <v>O</v>
          </cell>
        </row>
        <row r="17">
          <cell r="A17">
            <v>16</v>
          </cell>
          <cell r="B17" t="str">
            <v>p)</v>
          </cell>
          <cell r="C17" t="str">
            <v>xvi)</v>
          </cell>
          <cell r="D17" t="str">
            <v>P.</v>
          </cell>
          <cell r="E17" t="str">
            <v>P</v>
          </cell>
        </row>
        <row r="18">
          <cell r="A18">
            <v>17</v>
          </cell>
          <cell r="B18" t="str">
            <v>q)</v>
          </cell>
          <cell r="C18" t="str">
            <v>xvii)</v>
          </cell>
          <cell r="D18" t="str">
            <v>Q.</v>
          </cell>
          <cell r="E18" t="str">
            <v>Q</v>
          </cell>
        </row>
        <row r="19">
          <cell r="A19">
            <v>18</v>
          </cell>
          <cell r="B19" t="str">
            <v>r)</v>
          </cell>
          <cell r="C19" t="str">
            <v>xviii)</v>
          </cell>
          <cell r="D19" t="str">
            <v>R.</v>
          </cell>
          <cell r="E19" t="str">
            <v>R</v>
          </cell>
        </row>
        <row r="20">
          <cell r="A20">
            <v>19</v>
          </cell>
          <cell r="B20" t="str">
            <v>s)</v>
          </cell>
          <cell r="C20" t="str">
            <v>xix)</v>
          </cell>
          <cell r="D20" t="str">
            <v>S.</v>
          </cell>
          <cell r="E20" t="str">
            <v>S</v>
          </cell>
        </row>
        <row r="21">
          <cell r="A21">
            <v>20</v>
          </cell>
          <cell r="B21" t="str">
            <v>t)</v>
          </cell>
          <cell r="C21" t="str">
            <v>i)</v>
          </cell>
          <cell r="D21" t="str">
            <v>T.</v>
          </cell>
          <cell r="E21" t="str">
            <v>T</v>
          </cell>
        </row>
        <row r="22">
          <cell r="A22">
            <v>21</v>
          </cell>
          <cell r="B22" t="str">
            <v>u)</v>
          </cell>
          <cell r="C22" t="str">
            <v>ii)</v>
          </cell>
          <cell r="D22" t="str">
            <v>U.</v>
          </cell>
          <cell r="E22" t="str">
            <v>U</v>
          </cell>
        </row>
        <row r="23">
          <cell r="A23">
            <v>22</v>
          </cell>
          <cell r="B23" t="str">
            <v>v)</v>
          </cell>
          <cell r="C23" t="str">
            <v>iii)</v>
          </cell>
          <cell r="D23" t="str">
            <v>V.</v>
          </cell>
          <cell r="E23" t="str">
            <v>V</v>
          </cell>
        </row>
        <row r="24">
          <cell r="A24">
            <v>23</v>
          </cell>
          <cell r="B24" t="str">
            <v>w)</v>
          </cell>
          <cell r="C24" t="str">
            <v>iv)</v>
          </cell>
          <cell r="D24" t="str">
            <v>W.</v>
          </cell>
          <cell r="E24" t="str">
            <v>W</v>
          </cell>
        </row>
        <row r="25">
          <cell r="A25">
            <v>24</v>
          </cell>
          <cell r="B25" t="str">
            <v>x)</v>
          </cell>
          <cell r="C25" t="str">
            <v>v)</v>
          </cell>
          <cell r="D25" t="str">
            <v>X.</v>
          </cell>
          <cell r="E25" t="str">
            <v>X</v>
          </cell>
        </row>
        <row r="26">
          <cell r="A26">
            <v>25</v>
          </cell>
          <cell r="B26" t="str">
            <v>y)</v>
          </cell>
          <cell r="C26" t="str">
            <v>vi)</v>
          </cell>
          <cell r="D26" t="str">
            <v>Y</v>
          </cell>
          <cell r="E26" t="str">
            <v>Y</v>
          </cell>
        </row>
        <row r="27">
          <cell r="A27">
            <v>26</v>
          </cell>
          <cell r="B27" t="str">
            <v>z)</v>
          </cell>
          <cell r="C27" t="str">
            <v>vii)</v>
          </cell>
          <cell r="D27" t="str">
            <v>Z</v>
          </cell>
          <cell r="E27" t="str">
            <v>Z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autoPageBreaks="0" fitToPage="1"/>
  </sheetPr>
  <dimension ref="A1:O701"/>
  <sheetViews>
    <sheetView showZeros="0" tabSelected="1" showOutlineSymbols="0" view="pageBreakPreview" topLeftCell="B403" zoomScale="87" zoomScaleNormal="87" zoomScaleSheetLayoutView="87" workbookViewId="0">
      <selection activeCell="G414" sqref="G414"/>
    </sheetView>
  </sheetViews>
  <sheetFormatPr defaultColWidth="10.5546875" defaultRowHeight="15" x14ac:dyDescent="0.2"/>
  <cols>
    <col min="1" max="1" width="9.109375" style="12" hidden="1" customWidth="1"/>
    <col min="2" max="2" width="8.77734375" style="6" customWidth="1"/>
    <col min="3" max="3" width="36.77734375" customWidth="1"/>
    <col min="4" max="4" width="12.77734375" style="15" customWidth="1"/>
    <col min="5" max="5" width="6.77734375" customWidth="1"/>
    <col min="6" max="6" width="11.77734375" customWidth="1"/>
    <col min="7" max="7" width="11.77734375" style="12" customWidth="1"/>
    <col min="8" max="8" width="16.77734375" style="12" customWidth="1"/>
    <col min="9" max="9" width="10.5546875" customWidth="1"/>
  </cols>
  <sheetData>
    <row r="1" spans="1:15" ht="15.75" x14ac:dyDescent="0.2">
      <c r="A1" s="23"/>
      <c r="B1" s="21" t="s">
        <v>0</v>
      </c>
      <c r="C1" s="22"/>
      <c r="D1" s="22"/>
      <c r="E1" s="22"/>
      <c r="F1" s="22"/>
      <c r="G1" s="23"/>
      <c r="H1" s="22"/>
    </row>
    <row r="2" spans="1:15" x14ac:dyDescent="0.2">
      <c r="A2" s="20"/>
      <c r="B2" s="215" t="s">
        <v>428</v>
      </c>
      <c r="C2" s="1"/>
      <c r="D2" s="1"/>
      <c r="E2" s="1"/>
      <c r="F2" s="1"/>
      <c r="G2" s="20"/>
      <c r="H2" s="1"/>
    </row>
    <row r="3" spans="1:15" x14ac:dyDescent="0.2">
      <c r="A3" s="8"/>
      <c r="B3" s="6" t="s">
        <v>1</v>
      </c>
      <c r="D3"/>
      <c r="G3" s="38"/>
      <c r="H3" s="39"/>
    </row>
    <row r="4" spans="1:15" x14ac:dyDescent="0.2">
      <c r="A4" s="46" t="s">
        <v>2</v>
      </c>
      <c r="B4" s="7" t="s">
        <v>3</v>
      </c>
      <c r="C4" s="3" t="s">
        <v>4</v>
      </c>
      <c r="D4" s="2" t="s">
        <v>5</v>
      </c>
      <c r="E4" s="4" t="s">
        <v>6</v>
      </c>
      <c r="F4" s="4" t="s">
        <v>7</v>
      </c>
      <c r="G4" s="9" t="s">
        <v>8</v>
      </c>
      <c r="H4" s="2" t="s">
        <v>9</v>
      </c>
    </row>
    <row r="5" spans="1:15" ht="16.5" thickBot="1" x14ac:dyDescent="0.3">
      <c r="A5" s="13"/>
      <c r="B5" s="32"/>
      <c r="C5" s="33"/>
      <c r="D5" s="34" t="s">
        <v>10</v>
      </c>
      <c r="E5" s="35"/>
      <c r="F5" s="36" t="s">
        <v>11</v>
      </c>
      <c r="G5" s="37"/>
      <c r="H5" s="42"/>
      <c r="J5" s="339"/>
      <c r="K5" s="340"/>
      <c r="L5" s="341"/>
      <c r="M5" s="342"/>
      <c r="N5" s="341"/>
      <c r="O5" s="342"/>
    </row>
    <row r="6" spans="1:15" s="28" customFormat="1" ht="30" customHeight="1" thickTop="1" x14ac:dyDescent="0.2">
      <c r="A6" s="26"/>
      <c r="B6" s="25" t="s">
        <v>12</v>
      </c>
      <c r="C6" s="356" t="s">
        <v>13</v>
      </c>
      <c r="D6" s="357"/>
      <c r="E6" s="357"/>
      <c r="F6" s="358"/>
      <c r="G6" s="27"/>
      <c r="H6" s="27" t="s">
        <v>14</v>
      </c>
      <c r="J6" s="343"/>
      <c r="K6" s="344"/>
      <c r="L6" s="345"/>
      <c r="M6" s="346"/>
      <c r="N6" s="346"/>
      <c r="O6" s="346"/>
    </row>
    <row r="7" spans="1:15" ht="36" customHeight="1" x14ac:dyDescent="0.2">
      <c r="A7" s="10"/>
      <c r="B7" s="73"/>
      <c r="C7" s="117" t="s">
        <v>15</v>
      </c>
      <c r="D7" s="74"/>
      <c r="E7" s="75" t="s">
        <v>14</v>
      </c>
      <c r="F7" s="75" t="s">
        <v>14</v>
      </c>
      <c r="G7" s="77" t="s">
        <v>14</v>
      </c>
      <c r="H7" s="77"/>
      <c r="J7" s="343"/>
      <c r="K7" s="344"/>
      <c r="L7" s="345"/>
      <c r="M7" s="346"/>
      <c r="N7" s="346"/>
      <c r="O7" s="346"/>
    </row>
    <row r="8" spans="1:15" s="52" customFormat="1" ht="30" customHeight="1" x14ac:dyDescent="0.2">
      <c r="A8" s="96" t="s">
        <v>16</v>
      </c>
      <c r="B8" s="97" t="s">
        <v>429</v>
      </c>
      <c r="C8" s="98" t="s">
        <v>18</v>
      </c>
      <c r="D8" s="99" t="s">
        <v>19</v>
      </c>
      <c r="E8" s="100" t="s">
        <v>20</v>
      </c>
      <c r="F8" s="101">
        <v>2050</v>
      </c>
      <c r="G8" s="102"/>
      <c r="H8" s="103">
        <f t="shared" ref="H8" si="0">ROUND(G8*F8,2)</f>
        <v>0</v>
      </c>
      <c r="J8" s="343"/>
      <c r="K8" s="344"/>
      <c r="L8" s="345"/>
      <c r="M8" s="346"/>
      <c r="N8" s="346"/>
      <c r="O8" s="346"/>
    </row>
    <row r="9" spans="1:15" s="52" customFormat="1" ht="39.950000000000003" customHeight="1" x14ac:dyDescent="0.2">
      <c r="A9" s="104" t="s">
        <v>21</v>
      </c>
      <c r="B9" s="97" t="s">
        <v>430</v>
      </c>
      <c r="C9" s="98" t="s">
        <v>23</v>
      </c>
      <c r="D9" s="99" t="s">
        <v>24</v>
      </c>
      <c r="E9" s="100"/>
      <c r="F9" s="101"/>
      <c r="G9" s="105"/>
      <c r="H9" s="103"/>
      <c r="J9" s="343"/>
      <c r="K9" s="344"/>
      <c r="L9" s="345"/>
      <c r="M9" s="346"/>
      <c r="N9" s="346"/>
      <c r="O9" s="346"/>
    </row>
    <row r="10" spans="1:15" s="52" customFormat="1" ht="30" customHeight="1" x14ac:dyDescent="0.2">
      <c r="A10" s="104" t="s">
        <v>25</v>
      </c>
      <c r="B10" s="106" t="s">
        <v>26</v>
      </c>
      <c r="C10" s="98" t="s">
        <v>27</v>
      </c>
      <c r="D10" s="107" t="s">
        <v>14</v>
      </c>
      <c r="E10" s="100" t="s">
        <v>28</v>
      </c>
      <c r="F10" s="171">
        <v>70</v>
      </c>
      <c r="G10" s="102"/>
      <c r="H10" s="103">
        <f t="shared" ref="H10:H11" si="1">ROUND(G10*F10,2)</f>
        <v>0</v>
      </c>
      <c r="J10" s="343"/>
      <c r="K10" s="344"/>
      <c r="L10" s="345"/>
      <c r="M10" s="346"/>
      <c r="N10" s="346"/>
      <c r="O10" s="346"/>
    </row>
    <row r="11" spans="1:15" s="52" customFormat="1" ht="30" customHeight="1" x14ac:dyDescent="0.2">
      <c r="A11" s="104" t="s">
        <v>29</v>
      </c>
      <c r="B11" s="106" t="s">
        <v>30</v>
      </c>
      <c r="C11" s="98" t="s">
        <v>31</v>
      </c>
      <c r="D11" s="107" t="s">
        <v>14</v>
      </c>
      <c r="E11" s="100" t="s">
        <v>28</v>
      </c>
      <c r="F11" s="101">
        <v>3500</v>
      </c>
      <c r="G11" s="102"/>
      <c r="H11" s="103">
        <f t="shared" si="1"/>
        <v>0</v>
      </c>
      <c r="J11" s="343"/>
      <c r="K11" s="344"/>
      <c r="L11" s="345"/>
      <c r="M11" s="346"/>
      <c r="N11" s="346"/>
      <c r="O11" s="346"/>
    </row>
    <row r="12" spans="1:15" s="52" customFormat="1" ht="38.450000000000003" customHeight="1" x14ac:dyDescent="0.2">
      <c r="A12" s="104" t="s">
        <v>32</v>
      </c>
      <c r="B12" s="97" t="s">
        <v>17</v>
      </c>
      <c r="C12" s="98" t="s">
        <v>34</v>
      </c>
      <c r="D12" s="99" t="s">
        <v>19</v>
      </c>
      <c r="E12" s="100"/>
      <c r="F12" s="101"/>
      <c r="G12" s="105"/>
      <c r="H12" s="103"/>
      <c r="J12" s="343"/>
      <c r="K12" s="344"/>
      <c r="L12" s="345"/>
      <c r="M12" s="346"/>
      <c r="N12" s="346"/>
      <c r="O12" s="346"/>
    </row>
    <row r="13" spans="1:15" s="52" customFormat="1" ht="36" customHeight="1" x14ac:dyDescent="0.2">
      <c r="A13" s="104" t="s">
        <v>35</v>
      </c>
      <c r="B13" s="106" t="s">
        <v>26</v>
      </c>
      <c r="C13" s="98" t="s">
        <v>36</v>
      </c>
      <c r="D13" s="107" t="s">
        <v>14</v>
      </c>
      <c r="E13" s="100" t="s">
        <v>20</v>
      </c>
      <c r="F13" s="101">
        <v>1100</v>
      </c>
      <c r="G13" s="102"/>
      <c r="H13" s="103">
        <f t="shared" ref="H13:H15" si="2">ROUND(G13*F13,2)</f>
        <v>0</v>
      </c>
      <c r="J13" s="343"/>
      <c r="K13" s="344"/>
      <c r="L13" s="345"/>
      <c r="M13" s="346"/>
      <c r="N13" s="346"/>
      <c r="O13" s="346"/>
    </row>
    <row r="14" spans="1:15" s="52" customFormat="1" ht="36" customHeight="1" x14ac:dyDescent="0.2">
      <c r="A14" s="104"/>
      <c r="B14" s="106" t="s">
        <v>30</v>
      </c>
      <c r="C14" s="98" t="s">
        <v>549</v>
      </c>
      <c r="D14" s="107"/>
      <c r="E14" s="100" t="s">
        <v>20</v>
      </c>
      <c r="F14" s="171">
        <v>40</v>
      </c>
      <c r="G14" s="102"/>
      <c r="H14" s="103">
        <f t="shared" si="2"/>
        <v>0</v>
      </c>
      <c r="J14" s="343"/>
      <c r="K14" s="344"/>
      <c r="L14" s="345"/>
      <c r="M14" s="346"/>
      <c r="N14" s="346"/>
      <c r="O14" s="346"/>
    </row>
    <row r="15" spans="1:15" s="52" customFormat="1" ht="30" customHeight="1" x14ac:dyDescent="0.2">
      <c r="A15" s="96" t="s">
        <v>37</v>
      </c>
      <c r="B15" s="97" t="s">
        <v>431</v>
      </c>
      <c r="C15" s="98" t="s">
        <v>39</v>
      </c>
      <c r="D15" s="99" t="s">
        <v>19</v>
      </c>
      <c r="E15" s="100" t="s">
        <v>40</v>
      </c>
      <c r="F15" s="101">
        <v>100</v>
      </c>
      <c r="G15" s="102"/>
      <c r="H15" s="103">
        <f t="shared" si="2"/>
        <v>0</v>
      </c>
      <c r="J15" s="343"/>
      <c r="K15" s="344"/>
      <c r="L15" s="345"/>
      <c r="M15" s="346"/>
      <c r="N15" s="346"/>
      <c r="O15" s="346"/>
    </row>
    <row r="16" spans="1:15" s="52" customFormat="1" ht="30" customHeight="1" x14ac:dyDescent="0.2">
      <c r="A16" s="104" t="s">
        <v>44</v>
      </c>
      <c r="B16" s="97" t="s">
        <v>432</v>
      </c>
      <c r="C16" s="98" t="s">
        <v>46</v>
      </c>
      <c r="D16" s="99" t="s">
        <v>47</v>
      </c>
      <c r="E16" s="100"/>
      <c r="F16" s="101"/>
      <c r="G16" s="108"/>
      <c r="H16" s="103">
        <f t="shared" ref="H16:H17" si="3">ROUND(G16*F16,2)</f>
        <v>0</v>
      </c>
      <c r="J16" s="343"/>
      <c r="K16" s="344"/>
      <c r="L16" s="345"/>
      <c r="M16" s="346"/>
      <c r="N16" s="346"/>
      <c r="O16" s="346"/>
    </row>
    <row r="17" spans="1:15" s="52" customFormat="1" ht="30" customHeight="1" x14ac:dyDescent="0.2">
      <c r="A17" s="104" t="s">
        <v>48</v>
      </c>
      <c r="B17" s="106" t="s">
        <v>26</v>
      </c>
      <c r="C17" s="98" t="s">
        <v>49</v>
      </c>
      <c r="D17" s="107" t="s">
        <v>14</v>
      </c>
      <c r="E17" s="100" t="s">
        <v>40</v>
      </c>
      <c r="F17" s="101">
        <v>4300</v>
      </c>
      <c r="G17" s="102"/>
      <c r="H17" s="103">
        <f t="shared" si="3"/>
        <v>0</v>
      </c>
      <c r="J17" s="343"/>
      <c r="K17" s="344"/>
      <c r="L17" s="345"/>
      <c r="M17" s="346"/>
      <c r="N17" s="346"/>
      <c r="O17" s="346"/>
    </row>
    <row r="18" spans="1:15" s="52" customFormat="1" ht="30" customHeight="1" x14ac:dyDescent="0.2">
      <c r="A18" s="104" t="s">
        <v>50</v>
      </c>
      <c r="B18" s="97" t="s">
        <v>433</v>
      </c>
      <c r="C18" s="98" t="s">
        <v>52</v>
      </c>
      <c r="D18" s="82" t="s">
        <v>663</v>
      </c>
      <c r="E18" s="100"/>
      <c r="F18" s="101"/>
      <c r="G18" s="105"/>
      <c r="H18" s="103"/>
      <c r="J18" s="343"/>
      <c r="K18" s="344"/>
      <c r="L18" s="345"/>
      <c r="M18" s="346"/>
      <c r="N18" s="346"/>
      <c r="O18" s="346"/>
    </row>
    <row r="19" spans="1:15" s="52" customFormat="1" ht="30" customHeight="1" x14ac:dyDescent="0.2">
      <c r="A19" s="104" t="s">
        <v>53</v>
      </c>
      <c r="B19" s="106" t="s">
        <v>26</v>
      </c>
      <c r="C19" s="169" t="s">
        <v>838</v>
      </c>
      <c r="D19" s="107" t="s">
        <v>14</v>
      </c>
      <c r="E19" s="100" t="s">
        <v>40</v>
      </c>
      <c r="F19" s="101">
        <v>4300</v>
      </c>
      <c r="G19" s="102"/>
      <c r="H19" s="103">
        <f>ROUND(G19*F19,2)</f>
        <v>0</v>
      </c>
      <c r="J19" s="343"/>
      <c r="K19" s="344"/>
      <c r="L19" s="345"/>
      <c r="M19" s="346"/>
      <c r="N19" s="346"/>
      <c r="O19" s="346"/>
    </row>
    <row r="20" spans="1:15" ht="36" customHeight="1" x14ac:dyDescent="0.2">
      <c r="A20" s="10"/>
      <c r="B20" s="73"/>
      <c r="C20" s="172" t="s">
        <v>54</v>
      </c>
      <c r="D20" s="74"/>
      <c r="E20" s="78"/>
      <c r="F20" s="74"/>
      <c r="G20" s="77"/>
      <c r="H20" s="77"/>
      <c r="J20" s="343"/>
      <c r="K20" s="344"/>
      <c r="L20" s="345"/>
      <c r="M20" s="346"/>
      <c r="N20" s="346"/>
      <c r="O20" s="346"/>
    </row>
    <row r="21" spans="1:15" s="52" customFormat="1" ht="30" customHeight="1" x14ac:dyDescent="0.2">
      <c r="A21" s="109" t="s">
        <v>55</v>
      </c>
      <c r="B21" s="97" t="s">
        <v>22</v>
      </c>
      <c r="C21" s="98" t="s">
        <v>57</v>
      </c>
      <c r="D21" s="99" t="s">
        <v>19</v>
      </c>
      <c r="E21" s="100"/>
      <c r="F21" s="101"/>
      <c r="G21" s="105"/>
      <c r="H21" s="103"/>
      <c r="J21" s="343"/>
      <c r="K21" s="344"/>
      <c r="L21" s="345"/>
      <c r="M21" s="346"/>
      <c r="N21" s="346"/>
      <c r="O21" s="346"/>
    </row>
    <row r="22" spans="1:15" s="52" customFormat="1" ht="30" customHeight="1" x14ac:dyDescent="0.2">
      <c r="A22" s="109" t="s">
        <v>58</v>
      </c>
      <c r="B22" s="106" t="s">
        <v>26</v>
      </c>
      <c r="C22" s="98" t="s">
        <v>59</v>
      </c>
      <c r="D22" s="107" t="s">
        <v>14</v>
      </c>
      <c r="E22" s="100" t="s">
        <v>40</v>
      </c>
      <c r="F22" s="101">
        <f>4500+0+2000</f>
        <v>6500</v>
      </c>
      <c r="G22" s="102"/>
      <c r="H22" s="103">
        <f>ROUND(G22*F22,2)</f>
        <v>0</v>
      </c>
      <c r="J22" s="343"/>
      <c r="K22" s="344"/>
      <c r="L22" s="345"/>
      <c r="M22" s="346"/>
      <c r="N22" s="346"/>
      <c r="O22" s="346"/>
    </row>
    <row r="23" spans="1:15" s="52" customFormat="1" ht="30" customHeight="1" x14ac:dyDescent="0.2">
      <c r="A23" s="109" t="s">
        <v>60</v>
      </c>
      <c r="B23" s="106" t="s">
        <v>30</v>
      </c>
      <c r="C23" s="98" t="s">
        <v>61</v>
      </c>
      <c r="D23" s="107" t="s">
        <v>14</v>
      </c>
      <c r="E23" s="100" t="s">
        <v>40</v>
      </c>
      <c r="F23" s="101">
        <v>200</v>
      </c>
      <c r="G23" s="102"/>
      <c r="H23" s="103">
        <f>ROUND(G23*F23,2)</f>
        <v>0</v>
      </c>
      <c r="J23" s="343"/>
      <c r="K23" s="344"/>
      <c r="L23" s="345"/>
      <c r="M23" s="346"/>
      <c r="N23" s="346"/>
      <c r="O23" s="346"/>
    </row>
    <row r="24" spans="1:15" s="52" customFormat="1" ht="30" customHeight="1" x14ac:dyDescent="0.2">
      <c r="A24" s="109" t="s">
        <v>62</v>
      </c>
      <c r="B24" s="97" t="s">
        <v>434</v>
      </c>
      <c r="C24" s="98" t="s">
        <v>64</v>
      </c>
      <c r="D24" s="107" t="s">
        <v>65</v>
      </c>
      <c r="E24" s="100"/>
      <c r="F24" s="101"/>
      <c r="G24" s="105"/>
      <c r="H24" s="103"/>
      <c r="J24" s="343"/>
      <c r="K24" s="344"/>
      <c r="L24" s="345"/>
      <c r="M24" s="346"/>
      <c r="N24" s="346"/>
      <c r="O24" s="346"/>
    </row>
    <row r="25" spans="1:15" s="52" customFormat="1" ht="30" customHeight="1" x14ac:dyDescent="0.2">
      <c r="A25" s="109" t="s">
        <v>66</v>
      </c>
      <c r="B25" s="106" t="s">
        <v>26</v>
      </c>
      <c r="C25" s="98" t="s">
        <v>67</v>
      </c>
      <c r="D25" s="107" t="s">
        <v>14</v>
      </c>
      <c r="E25" s="100" t="s">
        <v>43</v>
      </c>
      <c r="F25" s="171">
        <v>50</v>
      </c>
      <c r="G25" s="102"/>
      <c r="H25" s="103">
        <f>ROUND(G25*F25,2)</f>
        <v>0</v>
      </c>
      <c r="J25" s="343"/>
      <c r="K25" s="344"/>
      <c r="L25" s="345"/>
      <c r="M25" s="346"/>
      <c r="N25" s="346"/>
      <c r="O25" s="346"/>
    </row>
    <row r="26" spans="1:15" s="52" customFormat="1" ht="30" customHeight="1" x14ac:dyDescent="0.2">
      <c r="A26" s="109" t="s">
        <v>68</v>
      </c>
      <c r="B26" s="97" t="s">
        <v>33</v>
      </c>
      <c r="C26" s="98" t="s">
        <v>70</v>
      </c>
      <c r="D26" s="107" t="s">
        <v>65</v>
      </c>
      <c r="E26" s="100"/>
      <c r="F26" s="101"/>
      <c r="G26" s="105"/>
      <c r="H26" s="103"/>
      <c r="J26" s="343"/>
      <c r="K26" s="344"/>
      <c r="L26" s="345"/>
      <c r="M26" s="346"/>
      <c r="N26" s="346"/>
      <c r="O26" s="346"/>
    </row>
    <row r="27" spans="1:15" s="52" customFormat="1" ht="30" customHeight="1" x14ac:dyDescent="0.2">
      <c r="A27" s="110" t="s">
        <v>71</v>
      </c>
      <c r="B27" s="111" t="s">
        <v>26</v>
      </c>
      <c r="C27" s="112" t="s">
        <v>72</v>
      </c>
      <c r="D27" s="111" t="s">
        <v>14</v>
      </c>
      <c r="E27" s="111" t="s">
        <v>43</v>
      </c>
      <c r="F27" s="171">
        <v>80</v>
      </c>
      <c r="G27" s="102"/>
      <c r="H27" s="103">
        <f>ROUND(G27*F27,2)</f>
        <v>0</v>
      </c>
      <c r="J27" s="343"/>
      <c r="K27" s="344"/>
      <c r="L27" s="345"/>
      <c r="M27" s="346"/>
      <c r="N27" s="346"/>
      <c r="O27" s="346"/>
    </row>
    <row r="28" spans="1:15" s="52" customFormat="1" ht="30" customHeight="1" x14ac:dyDescent="0.2">
      <c r="A28" s="109" t="s">
        <v>73</v>
      </c>
      <c r="B28" s="106" t="s">
        <v>30</v>
      </c>
      <c r="C28" s="98" t="s">
        <v>74</v>
      </c>
      <c r="D28" s="107" t="s">
        <v>14</v>
      </c>
      <c r="E28" s="100" t="s">
        <v>43</v>
      </c>
      <c r="F28" s="171">
        <v>20</v>
      </c>
      <c r="G28" s="102"/>
      <c r="H28" s="103">
        <f>ROUND(G28*F28,2)</f>
        <v>0</v>
      </c>
      <c r="J28" s="343"/>
      <c r="K28" s="344"/>
      <c r="L28" s="345"/>
      <c r="M28" s="346"/>
      <c r="N28" s="346"/>
      <c r="O28" s="346"/>
    </row>
    <row r="29" spans="1:15" s="52" customFormat="1" ht="30" customHeight="1" x14ac:dyDescent="0.2">
      <c r="A29" s="109" t="s">
        <v>75</v>
      </c>
      <c r="B29" s="106" t="s">
        <v>76</v>
      </c>
      <c r="C29" s="98" t="s">
        <v>77</v>
      </c>
      <c r="D29" s="107" t="s">
        <v>14</v>
      </c>
      <c r="E29" s="100" t="s">
        <v>43</v>
      </c>
      <c r="F29" s="171">
        <f>110+0+50</f>
        <v>160</v>
      </c>
      <c r="G29" s="102"/>
      <c r="H29" s="103">
        <f>ROUND(G29*F29,2)</f>
        <v>0</v>
      </c>
      <c r="J29" s="343"/>
      <c r="K29" s="344"/>
      <c r="L29" s="345"/>
      <c r="M29" s="346"/>
      <c r="N29" s="346"/>
      <c r="O29" s="346"/>
    </row>
    <row r="30" spans="1:15" s="52" customFormat="1" ht="30" customHeight="1" x14ac:dyDescent="0.2">
      <c r="A30" s="109" t="s">
        <v>78</v>
      </c>
      <c r="B30" s="97" t="s">
        <v>435</v>
      </c>
      <c r="C30" s="98" t="s">
        <v>80</v>
      </c>
      <c r="D30" s="107" t="s">
        <v>81</v>
      </c>
      <c r="E30" s="100"/>
      <c r="F30" s="101"/>
      <c r="G30" s="105"/>
      <c r="H30" s="103"/>
      <c r="J30" s="343"/>
      <c r="K30" s="344"/>
      <c r="L30" s="345"/>
      <c r="M30" s="346"/>
      <c r="N30" s="346"/>
      <c r="O30" s="346"/>
    </row>
    <row r="31" spans="1:15" s="52" customFormat="1" ht="30" customHeight="1" x14ac:dyDescent="0.2">
      <c r="A31" s="109" t="s">
        <v>82</v>
      </c>
      <c r="B31" s="106" t="s">
        <v>26</v>
      </c>
      <c r="C31" s="98" t="s">
        <v>84</v>
      </c>
      <c r="D31" s="107" t="s">
        <v>14</v>
      </c>
      <c r="E31" s="100" t="s">
        <v>40</v>
      </c>
      <c r="F31" s="101">
        <v>1400</v>
      </c>
      <c r="G31" s="102"/>
      <c r="H31" s="103">
        <f t="shared" ref="H31:H32" si="4">ROUND(G31*F31,2)</f>
        <v>0</v>
      </c>
      <c r="J31" s="343"/>
      <c r="K31" s="344"/>
      <c r="L31" s="345"/>
      <c r="M31" s="346"/>
      <c r="N31" s="346"/>
      <c r="O31" s="346"/>
    </row>
    <row r="32" spans="1:15" s="52" customFormat="1" ht="30" customHeight="1" x14ac:dyDescent="0.2">
      <c r="A32" s="159"/>
      <c r="B32" s="160" t="s">
        <v>436</v>
      </c>
      <c r="C32" s="161" t="s">
        <v>87</v>
      </c>
      <c r="D32" s="162" t="s">
        <v>88</v>
      </c>
      <c r="E32" s="163" t="s">
        <v>40</v>
      </c>
      <c r="F32" s="164">
        <v>220</v>
      </c>
      <c r="G32" s="165"/>
      <c r="H32" s="166">
        <f t="shared" si="4"/>
        <v>0</v>
      </c>
      <c r="J32" s="343"/>
      <c r="K32" s="344"/>
      <c r="L32" s="345"/>
      <c r="M32" s="346"/>
      <c r="N32" s="346"/>
      <c r="O32" s="346"/>
    </row>
    <row r="33" spans="1:15" s="52" customFormat="1" ht="39.950000000000003" customHeight="1" x14ac:dyDescent="0.2">
      <c r="A33" s="109"/>
      <c r="B33" s="97" t="s">
        <v>38</v>
      </c>
      <c r="C33" s="98" t="s">
        <v>854</v>
      </c>
      <c r="D33" s="107" t="s">
        <v>691</v>
      </c>
      <c r="E33" s="100" t="s">
        <v>40</v>
      </c>
      <c r="F33" s="113">
        <v>110</v>
      </c>
      <c r="G33" s="102"/>
      <c r="H33" s="103">
        <f t="shared" ref="H33" si="5">ROUND(G33*F33,2)</f>
        <v>0</v>
      </c>
      <c r="J33" s="343"/>
      <c r="K33" s="344"/>
      <c r="L33" s="345"/>
      <c r="M33" s="346"/>
      <c r="N33" s="346"/>
      <c r="O33" s="346"/>
    </row>
    <row r="34" spans="1:15" s="52" customFormat="1" ht="39.950000000000003" customHeight="1" x14ac:dyDescent="0.2">
      <c r="A34" s="109" t="s">
        <v>89</v>
      </c>
      <c r="B34" s="97" t="s">
        <v>86</v>
      </c>
      <c r="C34" s="98" t="s">
        <v>90</v>
      </c>
      <c r="D34" s="107" t="s">
        <v>491</v>
      </c>
      <c r="E34" s="100" t="s">
        <v>40</v>
      </c>
      <c r="F34" s="113">
        <f>1900-150</f>
        <v>1750</v>
      </c>
      <c r="G34" s="102"/>
      <c r="H34" s="103">
        <f t="shared" ref="H34:H36" si="6">ROUND(G34*F34,2)</f>
        <v>0</v>
      </c>
      <c r="J34" s="343"/>
      <c r="K34" s="344"/>
      <c r="L34" s="345"/>
      <c r="M34" s="346"/>
      <c r="N34" s="346"/>
      <c r="O34" s="346"/>
    </row>
    <row r="35" spans="1:15" s="52" customFormat="1" ht="39.950000000000003" customHeight="1" x14ac:dyDescent="0.2">
      <c r="A35" s="109" t="s">
        <v>91</v>
      </c>
      <c r="B35" s="97" t="s">
        <v>437</v>
      </c>
      <c r="C35" s="98" t="s">
        <v>92</v>
      </c>
      <c r="D35" s="107" t="s">
        <v>849</v>
      </c>
      <c r="E35" s="100" t="s">
        <v>40</v>
      </c>
      <c r="F35" s="167">
        <v>150</v>
      </c>
      <c r="G35" s="102"/>
      <c r="H35" s="103">
        <f t="shared" si="6"/>
        <v>0</v>
      </c>
      <c r="J35" s="343"/>
      <c r="K35" s="344"/>
      <c r="L35" s="345"/>
      <c r="M35" s="346"/>
      <c r="N35" s="346"/>
      <c r="O35" s="346"/>
    </row>
    <row r="36" spans="1:15" s="335" customFormat="1" ht="30" customHeight="1" x14ac:dyDescent="0.2">
      <c r="A36" s="334" t="s">
        <v>93</v>
      </c>
      <c r="B36" s="140" t="s">
        <v>438</v>
      </c>
      <c r="C36" s="169" t="s">
        <v>851</v>
      </c>
      <c r="D36" s="99" t="s">
        <v>853</v>
      </c>
      <c r="E36" s="170" t="s">
        <v>40</v>
      </c>
      <c r="F36" s="222">
        <v>200</v>
      </c>
      <c r="G36" s="102"/>
      <c r="H36" s="108">
        <f t="shared" si="6"/>
        <v>0</v>
      </c>
      <c r="J36" s="343"/>
      <c r="K36" s="344"/>
      <c r="L36" s="345"/>
      <c r="M36" s="346"/>
      <c r="N36" s="346"/>
      <c r="O36" s="346"/>
    </row>
    <row r="37" spans="1:15" s="52" customFormat="1" ht="30" customHeight="1" x14ac:dyDescent="0.2">
      <c r="A37" s="109" t="s">
        <v>95</v>
      </c>
      <c r="B37" s="97" t="s">
        <v>42</v>
      </c>
      <c r="C37" s="98" t="s">
        <v>97</v>
      </c>
      <c r="D37" s="107" t="s">
        <v>98</v>
      </c>
      <c r="E37" s="100"/>
      <c r="F37" s="101"/>
      <c r="G37" s="105"/>
      <c r="H37" s="103"/>
      <c r="J37" s="343"/>
      <c r="K37" s="344"/>
      <c r="L37" s="345"/>
      <c r="M37" s="346"/>
      <c r="N37" s="346"/>
      <c r="O37" s="346"/>
    </row>
    <row r="38" spans="1:15" s="52" customFormat="1" ht="30" customHeight="1" x14ac:dyDescent="0.2">
      <c r="A38" s="109" t="s">
        <v>99</v>
      </c>
      <c r="B38" s="106" t="s">
        <v>26</v>
      </c>
      <c r="C38" s="98" t="s">
        <v>100</v>
      </c>
      <c r="D38" s="107" t="s">
        <v>101</v>
      </c>
      <c r="E38" s="100"/>
      <c r="F38" s="101"/>
      <c r="G38" s="105"/>
      <c r="H38" s="103"/>
      <c r="J38" s="343"/>
      <c r="K38" s="344"/>
      <c r="L38" s="345"/>
      <c r="M38" s="346"/>
      <c r="N38" s="346"/>
      <c r="O38" s="346"/>
    </row>
    <row r="39" spans="1:15" s="52" customFormat="1" ht="30" customHeight="1" x14ac:dyDescent="0.2">
      <c r="A39" s="109" t="s">
        <v>105</v>
      </c>
      <c r="B39" s="114" t="s">
        <v>103</v>
      </c>
      <c r="C39" s="98" t="s">
        <v>107</v>
      </c>
      <c r="D39" s="107"/>
      <c r="E39" s="100" t="s">
        <v>40</v>
      </c>
      <c r="F39" s="171">
        <v>20</v>
      </c>
      <c r="G39" s="102"/>
      <c r="H39" s="103">
        <f>ROUND(G39*F39,2)</f>
        <v>0</v>
      </c>
      <c r="J39" s="343"/>
      <c r="K39" s="344"/>
      <c r="L39" s="345"/>
      <c r="M39" s="346"/>
      <c r="N39" s="346"/>
      <c r="O39" s="346"/>
    </row>
    <row r="40" spans="1:15" s="52" customFormat="1" ht="30" customHeight="1" x14ac:dyDescent="0.2">
      <c r="A40" s="109" t="s">
        <v>108</v>
      </c>
      <c r="B40" s="114" t="s">
        <v>106</v>
      </c>
      <c r="C40" s="98" t="s">
        <v>110</v>
      </c>
      <c r="D40" s="107" t="s">
        <v>14</v>
      </c>
      <c r="E40" s="100" t="s">
        <v>40</v>
      </c>
      <c r="F40" s="171">
        <v>40</v>
      </c>
      <c r="G40" s="102"/>
      <c r="H40" s="103">
        <f>ROUND(G40*F40,2)</f>
        <v>0</v>
      </c>
      <c r="J40" s="343"/>
      <c r="K40" s="344"/>
      <c r="L40" s="345"/>
      <c r="M40" s="346"/>
      <c r="N40" s="346"/>
      <c r="O40" s="346"/>
    </row>
    <row r="41" spans="1:15" s="52" customFormat="1" ht="30" customHeight="1" x14ac:dyDescent="0.2">
      <c r="A41" s="109" t="s">
        <v>111</v>
      </c>
      <c r="B41" s="97" t="s">
        <v>439</v>
      </c>
      <c r="C41" s="98" t="s">
        <v>113</v>
      </c>
      <c r="D41" s="107" t="s">
        <v>114</v>
      </c>
      <c r="E41" s="100"/>
      <c r="F41" s="101"/>
      <c r="G41" s="105"/>
      <c r="H41" s="103"/>
      <c r="J41" s="343"/>
      <c r="K41" s="344"/>
      <c r="L41" s="345"/>
      <c r="M41" s="346"/>
      <c r="N41" s="346"/>
      <c r="O41" s="346"/>
    </row>
    <row r="42" spans="1:15" s="52" customFormat="1" ht="30" customHeight="1" x14ac:dyDescent="0.2">
      <c r="A42" s="109" t="s">
        <v>115</v>
      </c>
      <c r="B42" s="106" t="s">
        <v>26</v>
      </c>
      <c r="C42" s="98" t="s">
        <v>116</v>
      </c>
      <c r="D42" s="107" t="s">
        <v>14</v>
      </c>
      <c r="E42" s="100" t="s">
        <v>117</v>
      </c>
      <c r="F42" s="171">
        <v>20</v>
      </c>
      <c r="G42" s="102"/>
      <c r="H42" s="103">
        <f t="shared" ref="H42" si="7">ROUND(G42*F42,2)</f>
        <v>0</v>
      </c>
      <c r="J42" s="343"/>
      <c r="K42" s="344"/>
      <c r="L42" s="345"/>
      <c r="M42" s="346"/>
      <c r="N42" s="346"/>
      <c r="O42" s="346"/>
    </row>
    <row r="43" spans="1:15" s="52" customFormat="1" ht="30" customHeight="1" x14ac:dyDescent="0.2">
      <c r="A43" s="109" t="s">
        <v>118</v>
      </c>
      <c r="B43" s="97" t="s">
        <v>440</v>
      </c>
      <c r="C43" s="98" t="s">
        <v>120</v>
      </c>
      <c r="D43" s="107" t="s">
        <v>114</v>
      </c>
      <c r="E43" s="100"/>
      <c r="F43" s="171"/>
      <c r="G43" s="105"/>
      <c r="H43" s="103"/>
      <c r="J43" s="343"/>
      <c r="K43" s="344"/>
      <c r="L43" s="345"/>
      <c r="M43" s="346"/>
      <c r="N43" s="346"/>
      <c r="O43" s="346"/>
    </row>
    <row r="44" spans="1:15" s="52" customFormat="1" ht="39.950000000000003" customHeight="1" x14ac:dyDescent="0.2">
      <c r="A44" s="109" t="s">
        <v>121</v>
      </c>
      <c r="B44" s="106" t="s">
        <v>26</v>
      </c>
      <c r="C44" s="98" t="s">
        <v>122</v>
      </c>
      <c r="D44" s="107" t="s">
        <v>123</v>
      </c>
      <c r="E44" s="100" t="s">
        <v>117</v>
      </c>
      <c r="F44" s="171">
        <v>20</v>
      </c>
      <c r="G44" s="102"/>
      <c r="H44" s="103">
        <f t="shared" ref="H44:H45" si="8">ROUND(G44*F44,2)</f>
        <v>0</v>
      </c>
      <c r="J44" s="343"/>
      <c r="K44" s="344"/>
      <c r="L44" s="345"/>
      <c r="M44" s="346"/>
      <c r="N44" s="346"/>
      <c r="O44" s="346"/>
    </row>
    <row r="45" spans="1:15" s="52" customFormat="1" ht="39.950000000000003" customHeight="1" x14ac:dyDescent="0.2">
      <c r="A45" s="109" t="s">
        <v>124</v>
      </c>
      <c r="B45" s="97" t="s">
        <v>441</v>
      </c>
      <c r="C45" s="98" t="s">
        <v>126</v>
      </c>
      <c r="D45" s="107" t="s">
        <v>127</v>
      </c>
      <c r="E45" s="100" t="s">
        <v>40</v>
      </c>
      <c r="F45" s="171">
        <v>200</v>
      </c>
      <c r="G45" s="102"/>
      <c r="H45" s="103">
        <f t="shared" si="8"/>
        <v>0</v>
      </c>
      <c r="J45" s="343"/>
      <c r="K45" s="344"/>
      <c r="L45" s="345"/>
      <c r="M45" s="346"/>
      <c r="N45" s="346"/>
      <c r="O45" s="346"/>
    </row>
    <row r="46" spans="1:15" s="52" customFormat="1" ht="39.950000000000003" customHeight="1" x14ac:dyDescent="0.2">
      <c r="A46" s="109" t="s">
        <v>128</v>
      </c>
      <c r="B46" s="97" t="s">
        <v>45</v>
      </c>
      <c r="C46" s="98" t="s">
        <v>130</v>
      </c>
      <c r="D46" s="107" t="s">
        <v>846</v>
      </c>
      <c r="E46" s="100"/>
      <c r="F46" s="101"/>
      <c r="G46" s="108"/>
      <c r="H46" s="103"/>
      <c r="J46" s="343"/>
      <c r="K46" s="344"/>
      <c r="L46" s="345"/>
      <c r="M46" s="346"/>
      <c r="N46" s="346"/>
      <c r="O46" s="346"/>
    </row>
    <row r="47" spans="1:15" s="52" customFormat="1" ht="30" customHeight="1" x14ac:dyDescent="0.2">
      <c r="A47" s="109" t="s">
        <v>131</v>
      </c>
      <c r="B47" s="106" t="s">
        <v>26</v>
      </c>
      <c r="C47" s="98" t="s">
        <v>132</v>
      </c>
      <c r="D47" s="107"/>
      <c r="E47" s="100"/>
      <c r="F47" s="101"/>
      <c r="G47" s="108"/>
      <c r="H47" s="103"/>
      <c r="J47" s="343"/>
      <c r="K47" s="344"/>
      <c r="L47" s="345"/>
      <c r="M47" s="346"/>
      <c r="N47" s="346"/>
      <c r="O47" s="346"/>
    </row>
    <row r="48" spans="1:15" s="52" customFormat="1" ht="30" customHeight="1" x14ac:dyDescent="0.2">
      <c r="A48" s="109" t="s">
        <v>133</v>
      </c>
      <c r="B48" s="114" t="s">
        <v>103</v>
      </c>
      <c r="C48" s="98" t="s">
        <v>134</v>
      </c>
      <c r="D48" s="107"/>
      <c r="E48" s="100" t="s">
        <v>28</v>
      </c>
      <c r="F48" s="171">
        <v>100</v>
      </c>
      <c r="G48" s="102"/>
      <c r="H48" s="103">
        <f t="shared" ref="H48:H49" si="9">ROUND(G48*F48,2)</f>
        <v>0</v>
      </c>
      <c r="J48" s="343"/>
      <c r="K48" s="344"/>
      <c r="L48" s="345"/>
      <c r="M48" s="346"/>
      <c r="N48" s="346"/>
      <c r="O48" s="346"/>
    </row>
    <row r="49" spans="1:15" s="52" customFormat="1" ht="39.950000000000003" customHeight="1" x14ac:dyDescent="0.2">
      <c r="A49" s="109" t="s">
        <v>135</v>
      </c>
      <c r="B49" s="97" t="s">
        <v>442</v>
      </c>
      <c r="C49" s="98" t="s">
        <v>137</v>
      </c>
      <c r="D49" s="107" t="s">
        <v>535</v>
      </c>
      <c r="E49" s="100" t="s">
        <v>40</v>
      </c>
      <c r="F49" s="171">
        <v>60</v>
      </c>
      <c r="G49" s="102"/>
      <c r="H49" s="103">
        <f t="shared" si="9"/>
        <v>0</v>
      </c>
      <c r="J49" s="343"/>
      <c r="K49" s="344"/>
      <c r="L49" s="345"/>
      <c r="M49" s="346"/>
      <c r="N49" s="346"/>
      <c r="O49" s="346"/>
    </row>
    <row r="50" spans="1:15" s="52" customFormat="1" ht="30" customHeight="1" x14ac:dyDescent="0.2">
      <c r="A50" s="109" t="s">
        <v>144</v>
      </c>
      <c r="B50" s="97" t="s">
        <v>51</v>
      </c>
      <c r="C50" s="98" t="s">
        <v>146</v>
      </c>
      <c r="D50" s="107" t="s">
        <v>147</v>
      </c>
      <c r="E50" s="100" t="s">
        <v>43</v>
      </c>
      <c r="F50" s="113">
        <v>23</v>
      </c>
      <c r="G50" s="102"/>
      <c r="H50" s="103">
        <f t="shared" ref="H50" si="10">ROUND(G50*F50,2)</f>
        <v>0</v>
      </c>
      <c r="J50" s="343"/>
      <c r="K50" s="344"/>
      <c r="L50" s="345"/>
      <c r="M50" s="346"/>
      <c r="N50" s="346"/>
      <c r="O50" s="346"/>
    </row>
    <row r="51" spans="1:15" ht="36" customHeight="1" x14ac:dyDescent="0.2">
      <c r="A51" s="10"/>
      <c r="B51" s="79"/>
      <c r="C51" s="172" t="s">
        <v>148</v>
      </c>
      <c r="D51" s="74"/>
      <c r="E51" s="80"/>
      <c r="F51" s="75"/>
      <c r="G51" s="77"/>
      <c r="H51" s="77"/>
      <c r="J51" s="343"/>
      <c r="K51" s="344"/>
      <c r="L51" s="345"/>
      <c r="M51" s="346"/>
      <c r="N51" s="346"/>
      <c r="O51" s="346"/>
    </row>
    <row r="52" spans="1:15" s="52" customFormat="1" ht="39.950000000000003" customHeight="1" x14ac:dyDescent="0.2">
      <c r="A52" s="96" t="s">
        <v>149</v>
      </c>
      <c r="B52" s="97" t="s">
        <v>443</v>
      </c>
      <c r="C52" s="98" t="s">
        <v>151</v>
      </c>
      <c r="D52" s="107" t="s">
        <v>152</v>
      </c>
      <c r="E52" s="100"/>
      <c r="F52" s="113"/>
      <c r="G52" s="105"/>
      <c r="H52" s="115"/>
      <c r="J52" s="343"/>
      <c r="K52" s="344"/>
      <c r="L52" s="345"/>
      <c r="M52" s="346"/>
      <c r="N52" s="346"/>
      <c r="O52" s="346"/>
    </row>
    <row r="53" spans="1:15" s="52" customFormat="1" ht="39.950000000000003" customHeight="1" x14ac:dyDescent="0.2">
      <c r="A53" s="96" t="s">
        <v>533</v>
      </c>
      <c r="B53" s="106" t="s">
        <v>26</v>
      </c>
      <c r="C53" s="98" t="s">
        <v>534</v>
      </c>
      <c r="D53" s="107" t="s">
        <v>848</v>
      </c>
      <c r="E53" s="100" t="s">
        <v>40</v>
      </c>
      <c r="F53" s="167">
        <v>150</v>
      </c>
      <c r="G53" s="102"/>
      <c r="H53" s="103">
        <f t="shared" ref="H53" si="11">ROUND(G53*F53,2)</f>
        <v>0</v>
      </c>
      <c r="J53" s="343"/>
      <c r="K53" s="344"/>
      <c r="L53" s="345"/>
      <c r="M53" s="346"/>
      <c r="N53" s="346"/>
      <c r="O53" s="346"/>
    </row>
    <row r="54" spans="1:15" s="52" customFormat="1" ht="45" x14ac:dyDescent="0.2">
      <c r="A54" s="96" t="s">
        <v>153</v>
      </c>
      <c r="B54" s="106" t="s">
        <v>30</v>
      </c>
      <c r="C54" s="98" t="s">
        <v>154</v>
      </c>
      <c r="D54" s="107" t="s">
        <v>14</v>
      </c>
      <c r="E54" s="100" t="s">
        <v>40</v>
      </c>
      <c r="F54" s="167">
        <v>2600</v>
      </c>
      <c r="G54" s="102"/>
      <c r="H54" s="103">
        <f t="shared" ref="H54" si="12">ROUND(G54*F54,2)</f>
        <v>0</v>
      </c>
      <c r="J54" s="343"/>
      <c r="K54" s="344"/>
      <c r="L54" s="345"/>
      <c r="M54" s="346"/>
      <c r="N54" s="346"/>
      <c r="O54" s="346"/>
    </row>
    <row r="55" spans="1:15" s="52" customFormat="1" ht="39.950000000000003" customHeight="1" x14ac:dyDescent="0.2">
      <c r="A55" s="96" t="s">
        <v>153</v>
      </c>
      <c r="B55" s="106" t="s">
        <v>76</v>
      </c>
      <c r="C55" s="98" t="s">
        <v>155</v>
      </c>
      <c r="D55" s="107" t="s">
        <v>14</v>
      </c>
      <c r="E55" s="100" t="s">
        <v>40</v>
      </c>
      <c r="F55" s="113">
        <v>1000</v>
      </c>
      <c r="G55" s="102"/>
      <c r="H55" s="103">
        <f t="shared" ref="H55:H57" si="13">ROUND(G55*F55,2)</f>
        <v>0</v>
      </c>
      <c r="J55" s="343"/>
      <c r="K55" s="344"/>
      <c r="L55" s="345"/>
      <c r="M55" s="346"/>
      <c r="N55" s="346"/>
      <c r="O55" s="346"/>
    </row>
    <row r="56" spans="1:15" s="52" customFormat="1" ht="39.950000000000003" customHeight="1" x14ac:dyDescent="0.2">
      <c r="A56" s="96" t="s">
        <v>156</v>
      </c>
      <c r="B56" s="106" t="s">
        <v>83</v>
      </c>
      <c r="C56" s="98" t="s">
        <v>157</v>
      </c>
      <c r="D56" s="107" t="s">
        <v>14</v>
      </c>
      <c r="E56" s="100" t="s">
        <v>40</v>
      </c>
      <c r="F56" s="113">
        <f>50-25</f>
        <v>25</v>
      </c>
      <c r="G56" s="102"/>
      <c r="H56" s="103">
        <f t="shared" si="13"/>
        <v>0</v>
      </c>
      <c r="J56" s="343"/>
      <c r="K56" s="344"/>
      <c r="L56" s="345"/>
      <c r="M56" s="346"/>
      <c r="N56" s="346"/>
      <c r="O56" s="346"/>
    </row>
    <row r="57" spans="1:15" s="52" customFormat="1" ht="51" customHeight="1" x14ac:dyDescent="0.2">
      <c r="A57" s="96" t="s">
        <v>158</v>
      </c>
      <c r="B57" s="106" t="s">
        <v>85</v>
      </c>
      <c r="C57" s="98" t="s">
        <v>159</v>
      </c>
      <c r="D57" s="107" t="s">
        <v>641</v>
      </c>
      <c r="E57" s="100" t="s">
        <v>117</v>
      </c>
      <c r="F57" s="113">
        <v>120</v>
      </c>
      <c r="G57" s="102"/>
      <c r="H57" s="103">
        <f t="shared" si="13"/>
        <v>0</v>
      </c>
      <c r="J57" s="343"/>
      <c r="K57" s="344"/>
      <c r="L57" s="345"/>
      <c r="M57" s="346"/>
      <c r="N57" s="346"/>
      <c r="O57" s="346"/>
    </row>
    <row r="58" spans="1:15" s="52" customFormat="1" ht="39.950000000000003" customHeight="1" x14ac:dyDescent="0.2">
      <c r="A58" s="96" t="s">
        <v>161</v>
      </c>
      <c r="B58" s="97" t="s">
        <v>444</v>
      </c>
      <c r="C58" s="98" t="s">
        <v>163</v>
      </c>
      <c r="D58" s="107" t="s">
        <v>152</v>
      </c>
      <c r="E58" s="100"/>
      <c r="F58" s="113"/>
      <c r="G58" s="105"/>
      <c r="H58" s="115"/>
      <c r="J58" s="343"/>
      <c r="K58" s="344"/>
      <c r="L58" s="345"/>
      <c r="M58" s="346"/>
      <c r="N58" s="346"/>
      <c r="O58" s="346"/>
    </row>
    <row r="59" spans="1:15" s="52" customFormat="1" ht="54.95" customHeight="1" x14ac:dyDescent="0.2">
      <c r="A59" s="96" t="s">
        <v>164</v>
      </c>
      <c r="B59" s="106" t="s">
        <v>26</v>
      </c>
      <c r="C59" s="98" t="s">
        <v>165</v>
      </c>
      <c r="D59" s="107"/>
      <c r="E59" s="100" t="s">
        <v>40</v>
      </c>
      <c r="F59" s="167">
        <v>100</v>
      </c>
      <c r="G59" s="102"/>
      <c r="H59" s="103">
        <f t="shared" ref="H59:H60" si="14">ROUND(G59*F59,2)</f>
        <v>0</v>
      </c>
      <c r="J59" s="343"/>
      <c r="K59" s="344"/>
      <c r="L59" s="345"/>
      <c r="M59" s="346"/>
      <c r="N59" s="346"/>
      <c r="O59" s="346"/>
    </row>
    <row r="60" spans="1:15" s="52" customFormat="1" ht="54.95" customHeight="1" x14ac:dyDescent="0.2">
      <c r="A60" s="96" t="s">
        <v>166</v>
      </c>
      <c r="B60" s="106" t="s">
        <v>30</v>
      </c>
      <c r="C60" s="98" t="s">
        <v>167</v>
      </c>
      <c r="D60" s="107"/>
      <c r="E60" s="100" t="s">
        <v>40</v>
      </c>
      <c r="F60" s="167">
        <v>25</v>
      </c>
      <c r="G60" s="102"/>
      <c r="H60" s="103">
        <f t="shared" si="14"/>
        <v>0</v>
      </c>
      <c r="J60" s="343"/>
      <c r="K60" s="344"/>
      <c r="L60" s="345"/>
      <c r="M60" s="346"/>
      <c r="N60" s="346"/>
      <c r="O60" s="346"/>
    </row>
    <row r="61" spans="1:15" s="52" customFormat="1" ht="39.950000000000003" customHeight="1" x14ac:dyDescent="0.2">
      <c r="A61" s="96" t="s">
        <v>168</v>
      </c>
      <c r="B61" s="97" t="s">
        <v>445</v>
      </c>
      <c r="C61" s="98" t="s">
        <v>170</v>
      </c>
      <c r="D61" s="107" t="s">
        <v>152</v>
      </c>
      <c r="E61" s="100"/>
      <c r="F61" s="113"/>
      <c r="G61" s="105"/>
      <c r="H61" s="115"/>
      <c r="J61" s="343"/>
      <c r="K61" s="344"/>
      <c r="L61" s="345"/>
      <c r="M61" s="346"/>
      <c r="N61" s="346"/>
      <c r="O61" s="346"/>
    </row>
    <row r="62" spans="1:15" s="52" customFormat="1" ht="39.950000000000003" customHeight="1" x14ac:dyDescent="0.2">
      <c r="A62" s="96" t="s">
        <v>172</v>
      </c>
      <c r="B62" s="106" t="s">
        <v>26</v>
      </c>
      <c r="C62" s="98" t="s">
        <v>173</v>
      </c>
      <c r="D62" s="107" t="s">
        <v>171</v>
      </c>
      <c r="E62" s="100" t="s">
        <v>117</v>
      </c>
      <c r="F62" s="171">
        <v>350</v>
      </c>
      <c r="G62" s="102"/>
      <c r="H62" s="103">
        <f t="shared" ref="H62" si="15">ROUND(G62*F62,2)</f>
        <v>0</v>
      </c>
      <c r="J62" s="343"/>
      <c r="K62" s="344"/>
      <c r="L62" s="345"/>
      <c r="M62" s="346"/>
      <c r="N62" s="346"/>
      <c r="O62" s="346"/>
    </row>
    <row r="63" spans="1:15" s="52" customFormat="1" ht="39.950000000000003" customHeight="1" x14ac:dyDescent="0.2">
      <c r="A63" s="96" t="s">
        <v>172</v>
      </c>
      <c r="B63" s="106" t="s">
        <v>30</v>
      </c>
      <c r="C63" s="98" t="s">
        <v>174</v>
      </c>
      <c r="D63" s="107" t="s">
        <v>171</v>
      </c>
      <c r="E63" s="100" t="s">
        <v>117</v>
      </c>
      <c r="F63" s="101">
        <f>445-350</f>
        <v>95</v>
      </c>
      <c r="G63" s="102"/>
      <c r="H63" s="103">
        <f t="shared" ref="H63:H67" si="16">ROUND(G63*F63,2)</f>
        <v>0</v>
      </c>
      <c r="J63" s="343"/>
      <c r="K63" s="344"/>
      <c r="L63" s="345"/>
      <c r="M63" s="346"/>
      <c r="N63" s="346"/>
      <c r="O63" s="346"/>
    </row>
    <row r="64" spans="1:15" s="52" customFormat="1" ht="39.950000000000003" customHeight="1" x14ac:dyDescent="0.2">
      <c r="A64" s="96" t="s">
        <v>837</v>
      </c>
      <c r="B64" s="106" t="s">
        <v>76</v>
      </c>
      <c r="C64" s="98" t="s">
        <v>836</v>
      </c>
      <c r="D64" s="107" t="s">
        <v>175</v>
      </c>
      <c r="E64" s="100" t="s">
        <v>117</v>
      </c>
      <c r="F64" s="101">
        <v>40</v>
      </c>
      <c r="G64" s="102"/>
      <c r="H64" s="103">
        <f t="shared" si="16"/>
        <v>0</v>
      </c>
      <c r="J64" s="343"/>
      <c r="K64" s="344"/>
      <c r="L64" s="345"/>
      <c r="M64" s="346"/>
      <c r="N64" s="346"/>
      <c r="O64" s="346"/>
    </row>
    <row r="65" spans="1:15" s="52" customFormat="1" ht="39.950000000000003" customHeight="1" x14ac:dyDescent="0.2">
      <c r="A65" s="96" t="s">
        <v>176</v>
      </c>
      <c r="B65" s="106" t="s">
        <v>83</v>
      </c>
      <c r="C65" s="98" t="s">
        <v>177</v>
      </c>
      <c r="D65" s="107" t="s">
        <v>178</v>
      </c>
      <c r="E65" s="100" t="s">
        <v>117</v>
      </c>
      <c r="F65" s="101">
        <v>80</v>
      </c>
      <c r="G65" s="102"/>
      <c r="H65" s="103">
        <f t="shared" si="16"/>
        <v>0</v>
      </c>
      <c r="J65" s="343"/>
      <c r="K65" s="344"/>
      <c r="L65" s="345"/>
      <c r="M65" s="346"/>
      <c r="N65" s="346"/>
      <c r="O65" s="346"/>
    </row>
    <row r="66" spans="1:15" s="52" customFormat="1" ht="39.950000000000003" customHeight="1" x14ac:dyDescent="0.2">
      <c r="A66" s="96" t="s">
        <v>179</v>
      </c>
      <c r="B66" s="106" t="s">
        <v>85</v>
      </c>
      <c r="C66" s="98" t="s">
        <v>180</v>
      </c>
      <c r="D66" s="107" t="s">
        <v>181</v>
      </c>
      <c r="E66" s="100" t="s">
        <v>117</v>
      </c>
      <c r="F66" s="101">
        <v>15</v>
      </c>
      <c r="G66" s="102"/>
      <c r="H66" s="103">
        <f t="shared" si="16"/>
        <v>0</v>
      </c>
      <c r="J66" s="343"/>
      <c r="K66" s="344"/>
      <c r="L66" s="345"/>
      <c r="M66" s="346"/>
      <c r="N66" s="346"/>
      <c r="O66" s="346"/>
    </row>
    <row r="67" spans="1:15" s="52" customFormat="1" ht="39.950000000000003" customHeight="1" x14ac:dyDescent="0.2">
      <c r="A67" s="96" t="s">
        <v>182</v>
      </c>
      <c r="B67" s="97" t="s">
        <v>446</v>
      </c>
      <c r="C67" s="98" t="s">
        <v>536</v>
      </c>
      <c r="D67" s="107" t="s">
        <v>152</v>
      </c>
      <c r="E67" s="100" t="s">
        <v>117</v>
      </c>
      <c r="F67" s="167">
        <v>800</v>
      </c>
      <c r="G67" s="102"/>
      <c r="H67" s="103">
        <f t="shared" si="16"/>
        <v>0</v>
      </c>
      <c r="J67" s="343"/>
      <c r="K67" s="344"/>
      <c r="L67" s="345"/>
      <c r="M67" s="346"/>
      <c r="N67" s="346"/>
      <c r="O67" s="346"/>
    </row>
    <row r="68" spans="1:15" ht="48" customHeight="1" x14ac:dyDescent="0.2">
      <c r="A68" s="10"/>
      <c r="B68" s="79"/>
      <c r="C68" s="172" t="s">
        <v>184</v>
      </c>
      <c r="D68" s="74"/>
      <c r="E68" s="80"/>
      <c r="F68" s="75"/>
      <c r="G68" s="77"/>
      <c r="H68" s="77"/>
      <c r="J68" s="343"/>
      <c r="K68" s="344"/>
      <c r="L68" s="345"/>
      <c r="M68" s="346"/>
      <c r="N68" s="346"/>
      <c r="O68" s="346"/>
    </row>
    <row r="69" spans="1:15" s="52" customFormat="1" ht="30" customHeight="1" x14ac:dyDescent="0.2">
      <c r="A69" s="96" t="s">
        <v>185</v>
      </c>
      <c r="B69" s="97" t="s">
        <v>500</v>
      </c>
      <c r="C69" s="98" t="s">
        <v>187</v>
      </c>
      <c r="D69" s="107" t="s">
        <v>532</v>
      </c>
      <c r="E69" s="100"/>
      <c r="F69" s="113"/>
      <c r="G69" s="105"/>
      <c r="H69" s="115"/>
      <c r="J69" s="343"/>
      <c r="K69" s="344"/>
      <c r="L69" s="345"/>
      <c r="M69" s="346"/>
      <c r="N69" s="346"/>
      <c r="O69" s="346"/>
    </row>
    <row r="70" spans="1:15" s="52" customFormat="1" ht="30" customHeight="1" x14ac:dyDescent="0.2">
      <c r="A70" s="96" t="s">
        <v>189</v>
      </c>
      <c r="B70" s="106" t="s">
        <v>26</v>
      </c>
      <c r="C70" s="98" t="s">
        <v>190</v>
      </c>
      <c r="D70" s="107"/>
      <c r="E70" s="100" t="s">
        <v>43</v>
      </c>
      <c r="F70" s="113">
        <v>6</v>
      </c>
      <c r="G70" s="102"/>
      <c r="H70" s="103">
        <f>ROUND(G70*F70,2)</f>
        <v>0</v>
      </c>
      <c r="J70" s="343"/>
      <c r="K70" s="344"/>
      <c r="L70" s="345"/>
      <c r="M70" s="346"/>
      <c r="N70" s="346"/>
      <c r="O70" s="346"/>
    </row>
    <row r="71" spans="1:15" s="52" customFormat="1" ht="30" customHeight="1" x14ac:dyDescent="0.2">
      <c r="A71" s="96" t="s">
        <v>191</v>
      </c>
      <c r="B71" s="97" t="s">
        <v>501</v>
      </c>
      <c r="C71" s="98" t="s">
        <v>193</v>
      </c>
      <c r="D71" s="107" t="s">
        <v>532</v>
      </c>
      <c r="E71" s="100"/>
      <c r="F71" s="113"/>
      <c r="G71" s="105"/>
      <c r="H71" s="115"/>
      <c r="J71" s="343"/>
      <c r="K71" s="344"/>
      <c r="L71" s="345"/>
      <c r="M71" s="346"/>
      <c r="N71" s="346"/>
      <c r="O71" s="346"/>
    </row>
    <row r="72" spans="1:15" s="52" customFormat="1" ht="30" customHeight="1" x14ac:dyDescent="0.2">
      <c r="A72" s="96" t="s">
        <v>194</v>
      </c>
      <c r="B72" s="106" t="s">
        <v>26</v>
      </c>
      <c r="C72" s="98" t="s">
        <v>195</v>
      </c>
      <c r="D72" s="107"/>
      <c r="E72" s="100" t="s">
        <v>43</v>
      </c>
      <c r="F72" s="113">
        <v>2</v>
      </c>
      <c r="G72" s="102"/>
      <c r="H72" s="103">
        <f>ROUND(G72*F72,2)</f>
        <v>0</v>
      </c>
      <c r="J72" s="343"/>
      <c r="K72" s="344"/>
      <c r="L72" s="345"/>
      <c r="M72" s="346"/>
      <c r="N72" s="346"/>
      <c r="O72" s="346"/>
    </row>
    <row r="73" spans="1:15" s="52" customFormat="1" ht="30" customHeight="1" x14ac:dyDescent="0.2">
      <c r="A73" s="96" t="s">
        <v>196</v>
      </c>
      <c r="B73" s="97" t="s">
        <v>502</v>
      </c>
      <c r="C73" s="98" t="s">
        <v>198</v>
      </c>
      <c r="D73" s="107" t="s">
        <v>532</v>
      </c>
      <c r="E73" s="100"/>
      <c r="F73" s="113"/>
      <c r="G73" s="105"/>
      <c r="H73" s="115"/>
      <c r="J73" s="343"/>
      <c r="K73" s="344"/>
      <c r="L73" s="345"/>
      <c r="M73" s="346"/>
      <c r="N73" s="346"/>
      <c r="O73" s="346"/>
    </row>
    <row r="74" spans="1:15" s="52" customFormat="1" ht="30" customHeight="1" x14ac:dyDescent="0.2">
      <c r="A74" s="96" t="s">
        <v>199</v>
      </c>
      <c r="B74" s="106" t="s">
        <v>26</v>
      </c>
      <c r="C74" s="98" t="s">
        <v>200</v>
      </c>
      <c r="D74" s="107"/>
      <c r="E74" s="100"/>
      <c r="F74" s="113"/>
      <c r="G74" s="105"/>
      <c r="H74" s="115"/>
      <c r="J74" s="343"/>
      <c r="K74" s="344"/>
      <c r="L74" s="345"/>
      <c r="M74" s="346"/>
      <c r="N74" s="346"/>
      <c r="O74" s="346"/>
    </row>
    <row r="75" spans="1:15" s="52" customFormat="1" ht="39.950000000000003" customHeight="1" x14ac:dyDescent="0.2">
      <c r="A75" s="96" t="s">
        <v>201</v>
      </c>
      <c r="B75" s="114" t="s">
        <v>103</v>
      </c>
      <c r="C75" s="95" t="s">
        <v>638</v>
      </c>
      <c r="D75" s="107"/>
      <c r="E75" s="100" t="s">
        <v>117</v>
      </c>
      <c r="F75" s="113">
        <v>15</v>
      </c>
      <c r="G75" s="102"/>
      <c r="H75" s="103">
        <f>ROUND(G75*F75,2)</f>
        <v>0</v>
      </c>
      <c r="J75" s="343"/>
      <c r="K75" s="344"/>
      <c r="L75" s="345"/>
      <c r="M75" s="346"/>
      <c r="N75" s="346"/>
      <c r="O75" s="346"/>
    </row>
    <row r="76" spans="1:15" s="52" customFormat="1" ht="39.950000000000003" customHeight="1" x14ac:dyDescent="0.2">
      <c r="A76" s="96" t="s">
        <v>202</v>
      </c>
      <c r="B76" s="114" t="s">
        <v>106</v>
      </c>
      <c r="C76" s="95" t="s">
        <v>637</v>
      </c>
      <c r="D76" s="107"/>
      <c r="E76" s="100" t="s">
        <v>117</v>
      </c>
      <c r="F76" s="113">
        <v>40</v>
      </c>
      <c r="G76" s="102"/>
      <c r="H76" s="103">
        <f>ROUND(G76*F76,2)</f>
        <v>0</v>
      </c>
      <c r="J76" s="343"/>
      <c r="K76" s="344"/>
      <c r="L76" s="345"/>
      <c r="M76" s="346"/>
      <c r="N76" s="346"/>
      <c r="O76" s="346"/>
    </row>
    <row r="77" spans="1:15" s="52" customFormat="1" ht="30" customHeight="1" x14ac:dyDescent="0.2">
      <c r="A77" s="96" t="s">
        <v>203</v>
      </c>
      <c r="B77" s="97" t="s">
        <v>503</v>
      </c>
      <c r="C77" s="98" t="s">
        <v>205</v>
      </c>
      <c r="D77" s="107" t="s">
        <v>532</v>
      </c>
      <c r="E77" s="100" t="s">
        <v>117</v>
      </c>
      <c r="F77" s="113">
        <v>14</v>
      </c>
      <c r="G77" s="102"/>
      <c r="H77" s="103">
        <f>ROUND(G77*F77,2)</f>
        <v>0</v>
      </c>
      <c r="J77" s="343"/>
      <c r="K77" s="344"/>
      <c r="L77" s="345"/>
      <c r="M77" s="346"/>
      <c r="N77" s="346"/>
      <c r="O77" s="346"/>
    </row>
    <row r="78" spans="1:15" s="52" customFormat="1" ht="30" customHeight="1" x14ac:dyDescent="0.2">
      <c r="A78" s="96" t="s">
        <v>206</v>
      </c>
      <c r="B78" s="97" t="s">
        <v>504</v>
      </c>
      <c r="C78" s="98" t="s">
        <v>208</v>
      </c>
      <c r="D78" s="107" t="s">
        <v>532</v>
      </c>
      <c r="E78" s="100"/>
      <c r="F78" s="113"/>
      <c r="G78" s="105"/>
      <c r="H78" s="115"/>
      <c r="J78" s="343"/>
      <c r="K78" s="344"/>
      <c r="L78" s="345"/>
      <c r="M78" s="346"/>
      <c r="N78" s="346"/>
      <c r="O78" s="346"/>
    </row>
    <row r="79" spans="1:15" s="52" customFormat="1" ht="30" customHeight="1" x14ac:dyDescent="0.2">
      <c r="A79" s="96" t="s">
        <v>209</v>
      </c>
      <c r="B79" s="106" t="s">
        <v>26</v>
      </c>
      <c r="C79" s="98" t="s">
        <v>210</v>
      </c>
      <c r="D79" s="107"/>
      <c r="E79" s="100"/>
      <c r="F79" s="113"/>
      <c r="G79" s="105"/>
      <c r="H79" s="115"/>
      <c r="J79" s="343"/>
      <c r="K79" s="344"/>
      <c r="L79" s="345"/>
      <c r="M79" s="346"/>
      <c r="N79" s="346"/>
      <c r="O79" s="346"/>
    </row>
    <row r="80" spans="1:15" s="52" customFormat="1" ht="30" customHeight="1" x14ac:dyDescent="0.2">
      <c r="A80" s="96" t="s">
        <v>212</v>
      </c>
      <c r="B80" s="114" t="s">
        <v>103</v>
      </c>
      <c r="C80" s="98" t="s">
        <v>213</v>
      </c>
      <c r="D80" s="107"/>
      <c r="E80" s="100" t="s">
        <v>211</v>
      </c>
      <c r="F80" s="116">
        <v>12</v>
      </c>
      <c r="G80" s="102"/>
      <c r="H80" s="103">
        <f>ROUND(G80*F80,2)</f>
        <v>0</v>
      </c>
      <c r="J80" s="343"/>
      <c r="K80" s="344"/>
      <c r="L80" s="345"/>
      <c r="M80" s="346"/>
      <c r="N80" s="346"/>
      <c r="O80" s="346"/>
    </row>
    <row r="81" spans="1:15" s="121" customFormat="1" ht="30" customHeight="1" x14ac:dyDescent="0.2">
      <c r="A81" s="96" t="s">
        <v>214</v>
      </c>
      <c r="B81" s="97" t="s">
        <v>505</v>
      </c>
      <c r="C81" s="120" t="s">
        <v>215</v>
      </c>
      <c r="D81" s="119" t="s">
        <v>216</v>
      </c>
      <c r="E81" s="100"/>
      <c r="F81" s="113"/>
      <c r="G81" s="105"/>
      <c r="H81" s="115"/>
      <c r="J81" s="343"/>
      <c r="K81" s="344"/>
      <c r="L81" s="345"/>
      <c r="M81" s="346"/>
      <c r="N81" s="346"/>
      <c r="O81" s="346"/>
    </row>
    <row r="82" spans="1:15" s="52" customFormat="1" ht="39.950000000000003" customHeight="1" x14ac:dyDescent="0.2">
      <c r="A82" s="96" t="s">
        <v>217</v>
      </c>
      <c r="B82" s="106" t="s">
        <v>26</v>
      </c>
      <c r="C82" s="118" t="s">
        <v>218</v>
      </c>
      <c r="D82" s="107"/>
      <c r="E82" s="100" t="s">
        <v>43</v>
      </c>
      <c r="F82" s="167">
        <v>10</v>
      </c>
      <c r="G82" s="102"/>
      <c r="H82" s="103">
        <f t="shared" ref="H82:H84" si="17">ROUND(G82*F82,2)</f>
        <v>0</v>
      </c>
      <c r="J82" s="343"/>
      <c r="K82" s="344"/>
      <c r="L82" s="345"/>
      <c r="M82" s="346"/>
      <c r="N82" s="346"/>
      <c r="O82" s="346"/>
    </row>
    <row r="83" spans="1:15" s="52" customFormat="1" ht="39.950000000000003" customHeight="1" x14ac:dyDescent="0.2">
      <c r="A83" s="96" t="s">
        <v>219</v>
      </c>
      <c r="B83" s="106" t="s">
        <v>30</v>
      </c>
      <c r="C83" s="118" t="s">
        <v>220</v>
      </c>
      <c r="D83" s="107"/>
      <c r="E83" s="100" t="s">
        <v>43</v>
      </c>
      <c r="F83" s="167">
        <v>8</v>
      </c>
      <c r="G83" s="102"/>
      <c r="H83" s="103">
        <f t="shared" si="17"/>
        <v>0</v>
      </c>
      <c r="J83" s="343"/>
      <c r="K83" s="344"/>
      <c r="L83" s="345"/>
      <c r="M83" s="346"/>
      <c r="N83" s="346"/>
      <c r="O83" s="346"/>
    </row>
    <row r="84" spans="1:15" s="52" customFormat="1" ht="39.950000000000003" customHeight="1" x14ac:dyDescent="0.2">
      <c r="A84" s="96" t="s">
        <v>221</v>
      </c>
      <c r="B84" s="106" t="s">
        <v>76</v>
      </c>
      <c r="C84" s="118" t="s">
        <v>222</v>
      </c>
      <c r="D84" s="107"/>
      <c r="E84" s="100" t="s">
        <v>43</v>
      </c>
      <c r="F84" s="167">
        <v>2</v>
      </c>
      <c r="G84" s="102"/>
      <c r="H84" s="103">
        <f t="shared" si="17"/>
        <v>0</v>
      </c>
      <c r="J84" s="343"/>
      <c r="K84" s="344"/>
      <c r="L84" s="345"/>
      <c r="M84" s="346"/>
      <c r="N84" s="346"/>
      <c r="O84" s="346"/>
    </row>
    <row r="85" spans="1:15" s="121" customFormat="1" ht="30" customHeight="1" x14ac:dyDescent="0.2">
      <c r="A85" s="96" t="s">
        <v>223</v>
      </c>
      <c r="B85" s="97" t="s">
        <v>506</v>
      </c>
      <c r="C85" s="124" t="s">
        <v>225</v>
      </c>
      <c r="D85" s="107" t="s">
        <v>532</v>
      </c>
      <c r="E85" s="100"/>
      <c r="F85" s="113"/>
      <c r="G85" s="105"/>
      <c r="H85" s="115"/>
      <c r="J85" s="343"/>
      <c r="K85" s="344"/>
      <c r="L85" s="345"/>
      <c r="M85" s="346"/>
      <c r="N85" s="346"/>
      <c r="O85" s="346"/>
    </row>
    <row r="86" spans="1:15" s="121" customFormat="1" ht="30" customHeight="1" x14ac:dyDescent="0.2">
      <c r="A86" s="96" t="s">
        <v>226</v>
      </c>
      <c r="B86" s="106" t="s">
        <v>26</v>
      </c>
      <c r="C86" s="124" t="s">
        <v>227</v>
      </c>
      <c r="D86" s="107"/>
      <c r="E86" s="100" t="s">
        <v>43</v>
      </c>
      <c r="F86" s="113">
        <v>2</v>
      </c>
      <c r="G86" s="102"/>
      <c r="H86" s="103">
        <f>ROUND(G86*F86,2)</f>
        <v>0</v>
      </c>
      <c r="J86" s="343"/>
      <c r="K86" s="344"/>
      <c r="L86" s="345"/>
      <c r="M86" s="346"/>
      <c r="N86" s="346"/>
      <c r="O86" s="346"/>
    </row>
    <row r="87" spans="1:15" s="121" customFormat="1" ht="30" customHeight="1" x14ac:dyDescent="0.2">
      <c r="A87" s="96" t="s">
        <v>228</v>
      </c>
      <c r="B87" s="97" t="s">
        <v>507</v>
      </c>
      <c r="C87" s="124" t="s">
        <v>229</v>
      </c>
      <c r="D87" s="107" t="s">
        <v>532</v>
      </c>
      <c r="E87" s="100"/>
      <c r="F87" s="113"/>
      <c r="G87" s="105"/>
      <c r="H87" s="115"/>
      <c r="J87" s="343"/>
      <c r="K87" s="344"/>
      <c r="L87" s="345"/>
      <c r="M87" s="346"/>
      <c r="N87" s="346"/>
      <c r="O87" s="346"/>
    </row>
    <row r="88" spans="1:15" s="121" customFormat="1" ht="30" customHeight="1" x14ac:dyDescent="0.2">
      <c r="A88" s="96" t="s">
        <v>230</v>
      </c>
      <c r="B88" s="106" t="s">
        <v>26</v>
      </c>
      <c r="C88" s="124" t="s">
        <v>231</v>
      </c>
      <c r="D88" s="107"/>
      <c r="E88" s="100" t="s">
        <v>43</v>
      </c>
      <c r="F88" s="113">
        <v>1</v>
      </c>
      <c r="G88" s="102"/>
      <c r="H88" s="103">
        <f>ROUND(G88*F88,2)</f>
        <v>0</v>
      </c>
      <c r="J88" s="343"/>
      <c r="K88" s="344"/>
      <c r="L88" s="345"/>
      <c r="M88" s="346"/>
      <c r="N88" s="346"/>
      <c r="O88" s="346"/>
    </row>
    <row r="89" spans="1:15" s="125" customFormat="1" ht="30" customHeight="1" x14ac:dyDescent="0.2">
      <c r="A89" s="96" t="s">
        <v>232</v>
      </c>
      <c r="B89" s="97" t="s">
        <v>508</v>
      </c>
      <c r="C89" s="124" t="s">
        <v>233</v>
      </c>
      <c r="D89" s="107" t="s">
        <v>532</v>
      </c>
      <c r="E89" s="100"/>
      <c r="F89" s="113"/>
      <c r="G89" s="108"/>
      <c r="H89" s="103"/>
      <c r="J89" s="343"/>
      <c r="K89" s="344"/>
      <c r="L89" s="345"/>
      <c r="M89" s="346"/>
      <c r="N89" s="346"/>
      <c r="O89" s="346"/>
    </row>
    <row r="90" spans="1:15" s="121" customFormat="1" ht="30" customHeight="1" x14ac:dyDescent="0.2">
      <c r="A90" s="96" t="s">
        <v>234</v>
      </c>
      <c r="B90" s="106" t="s">
        <v>26</v>
      </c>
      <c r="C90" s="124" t="s">
        <v>235</v>
      </c>
      <c r="D90" s="107"/>
      <c r="E90" s="100"/>
      <c r="F90" s="113"/>
      <c r="G90" s="105"/>
      <c r="H90" s="115"/>
      <c r="J90" s="343"/>
      <c r="K90" s="344"/>
      <c r="L90" s="345"/>
      <c r="M90" s="346"/>
      <c r="N90" s="346"/>
      <c r="O90" s="346"/>
    </row>
    <row r="91" spans="1:15" s="52" customFormat="1" ht="39.950000000000003" customHeight="1" x14ac:dyDescent="0.2">
      <c r="A91" s="96" t="s">
        <v>236</v>
      </c>
      <c r="B91" s="114" t="s">
        <v>103</v>
      </c>
      <c r="C91" s="98" t="s">
        <v>237</v>
      </c>
      <c r="D91" s="107"/>
      <c r="E91" s="100" t="s">
        <v>43</v>
      </c>
      <c r="F91" s="113">
        <v>2</v>
      </c>
      <c r="G91" s="102"/>
      <c r="H91" s="103">
        <f t="shared" ref="H91:H93" si="18">ROUND(G91*F91,2)</f>
        <v>0</v>
      </c>
      <c r="J91" s="343"/>
      <c r="K91" s="344"/>
      <c r="L91" s="345"/>
      <c r="M91" s="346"/>
      <c r="N91" s="346"/>
      <c r="O91" s="346"/>
    </row>
    <row r="92" spans="1:15" s="52" customFormat="1" ht="30" customHeight="1" x14ac:dyDescent="0.2">
      <c r="A92" s="122" t="s">
        <v>238</v>
      </c>
      <c r="B92" s="114" t="s">
        <v>106</v>
      </c>
      <c r="C92" s="98" t="s">
        <v>239</v>
      </c>
      <c r="D92" s="107"/>
      <c r="E92" s="100" t="s">
        <v>43</v>
      </c>
      <c r="F92" s="113">
        <v>1</v>
      </c>
      <c r="G92" s="102"/>
      <c r="H92" s="103">
        <f t="shared" ref="H92" si="19">ROUND(G92*F92,2)</f>
        <v>0</v>
      </c>
      <c r="J92" s="343"/>
      <c r="K92" s="344"/>
      <c r="L92" s="345"/>
      <c r="M92" s="346"/>
      <c r="N92" s="346"/>
      <c r="O92" s="346"/>
    </row>
    <row r="93" spans="1:15" s="52" customFormat="1" ht="30" customHeight="1" x14ac:dyDescent="0.2">
      <c r="A93" s="122" t="s">
        <v>238</v>
      </c>
      <c r="B93" s="114" t="s">
        <v>109</v>
      </c>
      <c r="C93" s="98" t="s">
        <v>240</v>
      </c>
      <c r="D93" s="107"/>
      <c r="E93" s="100" t="s">
        <v>43</v>
      </c>
      <c r="F93" s="113">
        <v>2</v>
      </c>
      <c r="G93" s="102"/>
      <c r="H93" s="103">
        <f t="shared" si="18"/>
        <v>0</v>
      </c>
      <c r="J93" s="343"/>
      <c r="K93" s="344"/>
      <c r="L93" s="345"/>
      <c r="M93" s="346"/>
      <c r="N93" s="346"/>
      <c r="O93" s="346"/>
    </row>
    <row r="94" spans="1:15" s="52" customFormat="1" ht="30" customHeight="1" x14ac:dyDescent="0.2">
      <c r="A94" s="96"/>
      <c r="B94" s="97" t="s">
        <v>509</v>
      </c>
      <c r="C94" s="146" t="s">
        <v>241</v>
      </c>
      <c r="D94" s="147" t="s">
        <v>532</v>
      </c>
      <c r="E94" s="148" t="s">
        <v>43</v>
      </c>
      <c r="F94" s="113">
        <v>1</v>
      </c>
      <c r="G94" s="102"/>
      <c r="H94" s="103">
        <f t="shared" ref="H94" si="20">ROUND(G94*F94,2)</f>
        <v>0</v>
      </c>
      <c r="J94" s="343"/>
      <c r="K94" s="344"/>
      <c r="L94" s="345"/>
      <c r="M94" s="346"/>
      <c r="N94" s="346"/>
      <c r="O94" s="346"/>
    </row>
    <row r="95" spans="1:15" s="52" customFormat="1" ht="30" customHeight="1" x14ac:dyDescent="0.2">
      <c r="A95" s="96" t="s">
        <v>242</v>
      </c>
      <c r="B95" s="97" t="s">
        <v>510</v>
      </c>
      <c r="C95" s="98" t="s">
        <v>243</v>
      </c>
      <c r="D95" s="107" t="s">
        <v>532</v>
      </c>
      <c r="E95" s="100" t="s">
        <v>43</v>
      </c>
      <c r="F95" s="113">
        <v>7</v>
      </c>
      <c r="G95" s="102"/>
      <c r="H95" s="103">
        <f t="shared" ref="H95:H98" si="21">ROUND(G95*F95,2)</f>
        <v>0</v>
      </c>
      <c r="J95" s="343"/>
      <c r="K95" s="344"/>
      <c r="L95" s="345"/>
      <c r="M95" s="346"/>
      <c r="N95" s="346"/>
      <c r="O95" s="346"/>
    </row>
    <row r="96" spans="1:15" s="52" customFormat="1" ht="30" customHeight="1" x14ac:dyDescent="0.2">
      <c r="A96" s="96"/>
      <c r="B96" s="97" t="s">
        <v>511</v>
      </c>
      <c r="C96" s="98" t="s">
        <v>244</v>
      </c>
      <c r="D96" s="107" t="s">
        <v>532</v>
      </c>
      <c r="E96" s="100" t="s">
        <v>43</v>
      </c>
      <c r="F96" s="113">
        <v>7</v>
      </c>
      <c r="G96" s="102"/>
      <c r="H96" s="103">
        <f t="shared" ref="H96" si="22">ROUND(G96*F96,2)</f>
        <v>0</v>
      </c>
      <c r="J96" s="343"/>
      <c r="K96" s="344"/>
      <c r="L96" s="345"/>
      <c r="M96" s="346"/>
      <c r="N96" s="346"/>
      <c r="O96" s="346"/>
    </row>
    <row r="97" spans="1:15" s="52" customFormat="1" ht="30" customHeight="1" x14ac:dyDescent="0.2">
      <c r="A97" s="96" t="s">
        <v>245</v>
      </c>
      <c r="B97" s="97" t="s">
        <v>512</v>
      </c>
      <c r="C97" s="98" t="s">
        <v>246</v>
      </c>
      <c r="D97" s="107" t="s">
        <v>532</v>
      </c>
      <c r="E97" s="100" t="s">
        <v>43</v>
      </c>
      <c r="F97" s="113">
        <v>4</v>
      </c>
      <c r="G97" s="102"/>
      <c r="H97" s="103">
        <f t="shared" si="21"/>
        <v>0</v>
      </c>
      <c r="J97" s="343"/>
      <c r="K97" s="344"/>
      <c r="L97" s="345"/>
      <c r="M97" s="346"/>
      <c r="N97" s="346"/>
      <c r="O97" s="346"/>
    </row>
    <row r="98" spans="1:15" s="52" customFormat="1" ht="30" customHeight="1" x14ac:dyDescent="0.2">
      <c r="A98" s="96" t="s">
        <v>247</v>
      </c>
      <c r="B98" s="97" t="s">
        <v>513</v>
      </c>
      <c r="C98" s="98" t="s">
        <v>248</v>
      </c>
      <c r="D98" s="107" t="s">
        <v>249</v>
      </c>
      <c r="E98" s="100" t="s">
        <v>117</v>
      </c>
      <c r="F98" s="113">
        <f>7*12</f>
        <v>84</v>
      </c>
      <c r="G98" s="102"/>
      <c r="H98" s="103">
        <f t="shared" si="21"/>
        <v>0</v>
      </c>
      <c r="J98" s="343"/>
      <c r="K98" s="344"/>
      <c r="L98" s="345"/>
      <c r="M98" s="346"/>
      <c r="N98" s="346"/>
      <c r="O98" s="346"/>
    </row>
    <row r="99" spans="1:15" s="121" customFormat="1" ht="39.950000000000003" customHeight="1" x14ac:dyDescent="0.2">
      <c r="A99" s="96" t="s">
        <v>250</v>
      </c>
      <c r="B99" s="140" t="s">
        <v>514</v>
      </c>
      <c r="C99" s="93" t="s">
        <v>251</v>
      </c>
      <c r="D99" s="99" t="s">
        <v>493</v>
      </c>
      <c r="E99" s="100"/>
      <c r="F99" s="113"/>
      <c r="G99" s="108"/>
      <c r="H99" s="103"/>
      <c r="J99" s="343"/>
      <c r="K99" s="344"/>
      <c r="L99" s="345"/>
      <c r="M99" s="346"/>
      <c r="N99" s="346"/>
      <c r="O99" s="346"/>
    </row>
    <row r="100" spans="1:15" s="121" customFormat="1" ht="30" customHeight="1" x14ac:dyDescent="0.2">
      <c r="A100" s="96" t="s">
        <v>253</v>
      </c>
      <c r="B100" s="141" t="s">
        <v>26</v>
      </c>
      <c r="C100" s="98" t="s">
        <v>254</v>
      </c>
      <c r="D100" s="99" t="s">
        <v>255</v>
      </c>
      <c r="E100" s="100" t="s">
        <v>40</v>
      </c>
      <c r="F100" s="113">
        <v>40</v>
      </c>
      <c r="G100" s="102"/>
      <c r="H100" s="103">
        <f>ROUND(G100*F100,2)</f>
        <v>0</v>
      </c>
      <c r="J100" s="343"/>
      <c r="K100" s="344"/>
      <c r="L100" s="345"/>
      <c r="M100" s="346"/>
      <c r="N100" s="346"/>
      <c r="O100" s="346"/>
    </row>
    <row r="101" spans="1:15" ht="36" customHeight="1" x14ac:dyDescent="0.2">
      <c r="A101" s="10"/>
      <c r="B101" s="81"/>
      <c r="C101" s="172" t="s">
        <v>256</v>
      </c>
      <c r="D101" s="74"/>
      <c r="E101" s="80"/>
      <c r="F101" s="75"/>
      <c r="G101" s="77"/>
      <c r="H101" s="77"/>
      <c r="J101" s="343"/>
      <c r="K101" s="344"/>
      <c r="L101" s="345"/>
      <c r="M101" s="346"/>
      <c r="N101" s="346"/>
      <c r="O101" s="346"/>
    </row>
    <row r="102" spans="1:15" s="52" customFormat="1" ht="39.950000000000003" customHeight="1" x14ac:dyDescent="0.2">
      <c r="A102" s="96" t="s">
        <v>257</v>
      </c>
      <c r="B102" s="97" t="s">
        <v>515</v>
      </c>
      <c r="C102" s="118" t="s">
        <v>259</v>
      </c>
      <c r="D102" s="119" t="s">
        <v>216</v>
      </c>
      <c r="E102" s="100" t="s">
        <v>43</v>
      </c>
      <c r="F102" s="113">
        <v>10</v>
      </c>
      <c r="G102" s="102"/>
      <c r="H102" s="103">
        <f>ROUND(G102*F102,2)</f>
        <v>0</v>
      </c>
      <c r="J102" s="343"/>
      <c r="K102" s="344"/>
      <c r="L102" s="345"/>
      <c r="M102" s="346"/>
      <c r="N102" s="346"/>
      <c r="O102" s="346"/>
    </row>
    <row r="103" spans="1:15" s="52" customFormat="1" ht="30" customHeight="1" x14ac:dyDescent="0.2">
      <c r="A103" s="96" t="s">
        <v>260</v>
      </c>
      <c r="B103" s="97" t="s">
        <v>516</v>
      </c>
      <c r="C103" s="98" t="s">
        <v>261</v>
      </c>
      <c r="D103" s="107" t="s">
        <v>532</v>
      </c>
      <c r="E103" s="100"/>
      <c r="F103" s="113"/>
      <c r="G103" s="108"/>
      <c r="H103" s="115"/>
      <c r="J103" s="343"/>
      <c r="K103" s="344"/>
      <c r="L103" s="345"/>
      <c r="M103" s="346"/>
      <c r="N103" s="346"/>
      <c r="O103" s="346"/>
    </row>
    <row r="104" spans="1:15" s="52" customFormat="1" ht="30" customHeight="1" x14ac:dyDescent="0.2">
      <c r="A104" s="96" t="s">
        <v>262</v>
      </c>
      <c r="B104" s="106" t="s">
        <v>26</v>
      </c>
      <c r="C104" s="98" t="s">
        <v>263</v>
      </c>
      <c r="D104" s="107"/>
      <c r="E104" s="100" t="s">
        <v>211</v>
      </c>
      <c r="F104" s="116">
        <v>3</v>
      </c>
      <c r="G104" s="102"/>
      <c r="H104" s="103">
        <f>ROUND(G104*F104,2)</f>
        <v>0</v>
      </c>
      <c r="J104" s="343"/>
      <c r="K104" s="344"/>
      <c r="L104" s="345"/>
      <c r="M104" s="346"/>
      <c r="N104" s="346"/>
      <c r="O104" s="346"/>
    </row>
    <row r="105" spans="1:15" s="52" customFormat="1" ht="30" customHeight="1" x14ac:dyDescent="0.2">
      <c r="A105" s="96" t="s">
        <v>264</v>
      </c>
      <c r="B105" s="97" t="s">
        <v>318</v>
      </c>
      <c r="C105" s="118" t="s">
        <v>265</v>
      </c>
      <c r="D105" s="119" t="s">
        <v>216</v>
      </c>
      <c r="E105" s="100"/>
      <c r="F105" s="113"/>
      <c r="G105" s="105"/>
      <c r="H105" s="115"/>
      <c r="J105" s="343"/>
      <c r="K105" s="344"/>
      <c r="L105" s="345"/>
      <c r="M105" s="346"/>
      <c r="N105" s="346"/>
      <c r="O105" s="346"/>
    </row>
    <row r="106" spans="1:15" s="52" customFormat="1" ht="30" customHeight="1" x14ac:dyDescent="0.2">
      <c r="A106" s="96" t="s">
        <v>266</v>
      </c>
      <c r="B106" s="106" t="s">
        <v>26</v>
      </c>
      <c r="C106" s="98" t="s">
        <v>267</v>
      </c>
      <c r="D106" s="107"/>
      <c r="E106" s="100" t="s">
        <v>43</v>
      </c>
      <c r="F106" s="113">
        <v>6</v>
      </c>
      <c r="G106" s="102"/>
      <c r="H106" s="103">
        <f t="shared" ref="H106:H113" si="23">ROUND(G106*F106,2)</f>
        <v>0</v>
      </c>
      <c r="J106" s="343"/>
      <c r="K106" s="344"/>
      <c r="L106" s="345"/>
      <c r="M106" s="346"/>
      <c r="N106" s="346"/>
      <c r="O106" s="346"/>
    </row>
    <row r="107" spans="1:15" s="52" customFormat="1" ht="30" customHeight="1" x14ac:dyDescent="0.2">
      <c r="A107" s="96" t="s">
        <v>268</v>
      </c>
      <c r="B107" s="106" t="s">
        <v>30</v>
      </c>
      <c r="C107" s="98" t="s">
        <v>269</v>
      </c>
      <c r="D107" s="107"/>
      <c r="E107" s="100" t="s">
        <v>43</v>
      </c>
      <c r="F107" s="113">
        <v>1</v>
      </c>
      <c r="G107" s="102"/>
      <c r="H107" s="103">
        <f t="shared" si="23"/>
        <v>0</v>
      </c>
      <c r="J107" s="343"/>
      <c r="K107" s="344"/>
      <c r="L107" s="345"/>
      <c r="M107" s="346"/>
      <c r="N107" s="346"/>
      <c r="O107" s="346"/>
    </row>
    <row r="108" spans="1:15" s="52" customFormat="1" ht="30" customHeight="1" x14ac:dyDescent="0.2">
      <c r="A108" s="96" t="s">
        <v>270</v>
      </c>
      <c r="B108" s="106" t="s">
        <v>76</v>
      </c>
      <c r="C108" s="98" t="s">
        <v>271</v>
      </c>
      <c r="D108" s="107"/>
      <c r="E108" s="100" t="s">
        <v>43</v>
      </c>
      <c r="F108" s="113">
        <v>1</v>
      </c>
      <c r="G108" s="102"/>
      <c r="H108" s="103">
        <f t="shared" si="23"/>
        <v>0</v>
      </c>
      <c r="J108" s="343"/>
      <c r="K108" s="344"/>
      <c r="L108" s="345"/>
      <c r="M108" s="346"/>
      <c r="N108" s="346"/>
      <c r="O108" s="346"/>
    </row>
    <row r="109" spans="1:15" s="52" customFormat="1" ht="30" customHeight="1" x14ac:dyDescent="0.2">
      <c r="A109" s="96" t="s">
        <v>272</v>
      </c>
      <c r="B109" s="97" t="s">
        <v>517</v>
      </c>
      <c r="C109" s="98" t="s">
        <v>273</v>
      </c>
      <c r="D109" s="119" t="s">
        <v>216</v>
      </c>
      <c r="E109" s="100" t="s">
        <v>43</v>
      </c>
      <c r="F109" s="113">
        <v>15</v>
      </c>
      <c r="G109" s="102"/>
      <c r="H109" s="103">
        <f t="shared" si="23"/>
        <v>0</v>
      </c>
      <c r="J109" s="343"/>
      <c r="K109" s="344"/>
      <c r="L109" s="345"/>
      <c r="M109" s="346"/>
      <c r="N109" s="346"/>
      <c r="O109" s="346"/>
    </row>
    <row r="110" spans="1:15" s="52" customFormat="1" ht="30" customHeight="1" x14ac:dyDescent="0.2">
      <c r="A110" s="96" t="s">
        <v>274</v>
      </c>
      <c r="B110" s="97" t="s">
        <v>518</v>
      </c>
      <c r="C110" s="98" t="s">
        <v>275</v>
      </c>
      <c r="D110" s="119" t="s">
        <v>216</v>
      </c>
      <c r="E110" s="100" t="s">
        <v>43</v>
      </c>
      <c r="F110" s="113">
        <v>10</v>
      </c>
      <c r="G110" s="102"/>
      <c r="H110" s="103">
        <f t="shared" si="23"/>
        <v>0</v>
      </c>
      <c r="J110" s="343"/>
      <c r="K110" s="344"/>
      <c r="L110" s="345"/>
      <c r="M110" s="346"/>
      <c r="N110" s="346"/>
      <c r="O110" s="346"/>
    </row>
    <row r="111" spans="1:15" s="52" customFormat="1" ht="30" customHeight="1" x14ac:dyDescent="0.2">
      <c r="A111" s="96" t="s">
        <v>276</v>
      </c>
      <c r="B111" s="97" t="s">
        <v>519</v>
      </c>
      <c r="C111" s="98" t="s">
        <v>277</v>
      </c>
      <c r="D111" s="119" t="s">
        <v>216</v>
      </c>
      <c r="E111" s="100" t="s">
        <v>43</v>
      </c>
      <c r="F111" s="113">
        <v>1</v>
      </c>
      <c r="G111" s="102"/>
      <c r="H111" s="103">
        <f t="shared" si="23"/>
        <v>0</v>
      </c>
      <c r="J111" s="343"/>
      <c r="K111" s="344"/>
      <c r="L111" s="345"/>
      <c r="M111" s="346"/>
      <c r="N111" s="346"/>
      <c r="O111" s="346"/>
    </row>
    <row r="112" spans="1:15" s="52" customFormat="1" ht="30" customHeight="1" x14ac:dyDescent="0.2">
      <c r="A112" s="122" t="s">
        <v>278</v>
      </c>
      <c r="B112" s="142" t="s">
        <v>520</v>
      </c>
      <c r="C112" s="118" t="s">
        <v>279</v>
      </c>
      <c r="D112" s="119" t="s">
        <v>216</v>
      </c>
      <c r="E112" s="123" t="s">
        <v>43</v>
      </c>
      <c r="F112" s="143">
        <v>1</v>
      </c>
      <c r="G112" s="144"/>
      <c r="H112" s="145">
        <f t="shared" si="23"/>
        <v>0</v>
      </c>
      <c r="J112" s="343"/>
      <c r="K112" s="344"/>
      <c r="L112" s="345"/>
      <c r="M112" s="346"/>
      <c r="N112" s="346"/>
      <c r="O112" s="346"/>
    </row>
    <row r="113" spans="1:15" s="52" customFormat="1" ht="39.950000000000003" customHeight="1" x14ac:dyDescent="0.2">
      <c r="A113" s="96" t="s">
        <v>280</v>
      </c>
      <c r="B113" s="97" t="s">
        <v>521</v>
      </c>
      <c r="C113" s="98" t="s">
        <v>281</v>
      </c>
      <c r="D113" s="107" t="s">
        <v>216</v>
      </c>
      <c r="E113" s="100" t="s">
        <v>43</v>
      </c>
      <c r="F113" s="113">
        <v>1</v>
      </c>
      <c r="G113" s="102"/>
      <c r="H113" s="103">
        <f t="shared" si="23"/>
        <v>0</v>
      </c>
      <c r="J113" s="343"/>
      <c r="K113" s="344"/>
      <c r="L113" s="345"/>
      <c r="M113" s="346"/>
      <c r="N113" s="346"/>
      <c r="O113" s="346"/>
    </row>
    <row r="114" spans="1:15" ht="36" customHeight="1" x14ac:dyDescent="0.2">
      <c r="A114" s="10"/>
      <c r="B114" s="73"/>
      <c r="C114" s="172" t="s">
        <v>289</v>
      </c>
      <c r="D114" s="153"/>
      <c r="E114" s="156"/>
      <c r="F114" s="151"/>
      <c r="G114" s="152"/>
      <c r="H114" s="152"/>
      <c r="J114" s="343"/>
      <c r="K114" s="344"/>
      <c r="L114" s="345"/>
      <c r="M114" s="346"/>
      <c r="N114" s="346"/>
      <c r="O114" s="346"/>
    </row>
    <row r="115" spans="1:15" s="150" customFormat="1" ht="30" customHeight="1" x14ac:dyDescent="0.2">
      <c r="A115" s="149"/>
      <c r="B115" s="155" t="s">
        <v>522</v>
      </c>
      <c r="C115" s="154" t="s">
        <v>290</v>
      </c>
      <c r="D115" s="82" t="s">
        <v>252</v>
      </c>
      <c r="E115" s="94" t="s">
        <v>291</v>
      </c>
      <c r="F115" s="171">
        <v>20</v>
      </c>
      <c r="G115" s="102"/>
      <c r="H115" s="103">
        <f>ROUND(G115*F115,2)</f>
        <v>0</v>
      </c>
      <c r="J115" s="343"/>
      <c r="K115" s="344"/>
      <c r="L115" s="345"/>
      <c r="M115" s="346"/>
      <c r="N115" s="346"/>
      <c r="O115" s="346"/>
    </row>
    <row r="116" spans="1:15" s="150" customFormat="1" ht="30" customHeight="1" x14ac:dyDescent="0.2">
      <c r="A116" s="149"/>
      <c r="B116" s="155" t="s">
        <v>523</v>
      </c>
      <c r="C116" s="154" t="s">
        <v>292</v>
      </c>
      <c r="D116" s="82" t="s">
        <v>692</v>
      </c>
      <c r="E116" s="94" t="s">
        <v>40</v>
      </c>
      <c r="F116" s="171">
        <v>40</v>
      </c>
      <c r="G116" s="102"/>
      <c r="H116" s="103">
        <f>ROUND(G116*F116,2)</f>
        <v>0</v>
      </c>
      <c r="J116" s="343"/>
      <c r="K116" s="344"/>
      <c r="L116" s="345"/>
      <c r="M116" s="346"/>
      <c r="N116" s="346"/>
      <c r="O116" s="346"/>
    </row>
    <row r="117" spans="1:15" s="139" customFormat="1" ht="33" customHeight="1" x14ac:dyDescent="0.25">
      <c r="A117" s="65"/>
      <c r="B117" s="155" t="s">
        <v>524</v>
      </c>
      <c r="C117" s="173" t="s">
        <v>531</v>
      </c>
      <c r="D117" s="189" t="s">
        <v>662</v>
      </c>
      <c r="E117" s="59" t="s">
        <v>117</v>
      </c>
      <c r="F117" s="190">
        <v>30</v>
      </c>
      <c r="G117" s="137"/>
      <c r="H117" s="138">
        <f>ROUND(G117*F117,2)</f>
        <v>0</v>
      </c>
      <c r="J117" s="343"/>
      <c r="K117" s="344"/>
      <c r="L117" s="345"/>
      <c r="M117" s="346"/>
      <c r="N117" s="346"/>
      <c r="O117" s="346"/>
    </row>
    <row r="118" spans="1:15" s="52" customFormat="1" ht="36" customHeight="1" x14ac:dyDescent="0.2">
      <c r="A118" s="174"/>
      <c r="B118" s="179"/>
      <c r="C118" s="177" t="s">
        <v>660</v>
      </c>
      <c r="D118" s="100"/>
      <c r="E118" s="182"/>
      <c r="F118" s="186"/>
      <c r="G118" s="187"/>
      <c r="H118" s="187"/>
      <c r="J118" s="343"/>
      <c r="K118" s="344"/>
      <c r="L118" s="345"/>
      <c r="M118" s="346"/>
      <c r="N118" s="346"/>
      <c r="O118" s="346"/>
    </row>
    <row r="119" spans="1:15" s="52" customFormat="1" ht="30" customHeight="1" x14ac:dyDescent="0.2">
      <c r="A119" s="174"/>
      <c r="B119" s="97" t="s">
        <v>525</v>
      </c>
      <c r="C119" s="98" t="s">
        <v>542</v>
      </c>
      <c r="D119" s="100" t="s">
        <v>655</v>
      </c>
      <c r="E119" s="182" t="s">
        <v>43</v>
      </c>
      <c r="F119" s="101">
        <v>4</v>
      </c>
      <c r="G119" s="102"/>
      <c r="H119" s="103">
        <f>ROUND(G119*F119,2)</f>
        <v>0</v>
      </c>
      <c r="J119" s="343"/>
      <c r="K119" s="344"/>
      <c r="L119" s="345"/>
      <c r="M119" s="346"/>
      <c r="N119" s="346"/>
      <c r="O119" s="346"/>
    </row>
    <row r="120" spans="1:15" s="52" customFormat="1" ht="30" customHeight="1" x14ac:dyDescent="0.2">
      <c r="A120" s="174"/>
      <c r="B120" s="97" t="s">
        <v>526</v>
      </c>
      <c r="C120" s="98" t="s">
        <v>543</v>
      </c>
      <c r="D120" s="100" t="s">
        <v>656</v>
      </c>
      <c r="E120" s="182" t="s">
        <v>43</v>
      </c>
      <c r="F120" s="101">
        <v>2</v>
      </c>
      <c r="G120" s="102"/>
      <c r="H120" s="103">
        <f>ROUND(G120*F120,2)</f>
        <v>0</v>
      </c>
      <c r="J120" s="343"/>
      <c r="K120" s="344"/>
      <c r="L120" s="345"/>
      <c r="M120" s="346"/>
      <c r="N120" s="346"/>
      <c r="O120" s="346"/>
    </row>
    <row r="121" spans="1:15" s="52" customFormat="1" ht="30" customHeight="1" x14ac:dyDescent="0.2">
      <c r="A121" s="174"/>
      <c r="B121" s="97" t="s">
        <v>332</v>
      </c>
      <c r="C121" s="98" t="s">
        <v>544</v>
      </c>
      <c r="D121" s="100" t="s">
        <v>656</v>
      </c>
      <c r="E121" s="182" t="s">
        <v>43</v>
      </c>
      <c r="F121" s="101">
        <v>4</v>
      </c>
      <c r="G121" s="102"/>
      <c r="H121" s="103">
        <f>ROUND(G121*F121,2)</f>
        <v>0</v>
      </c>
      <c r="J121" s="343"/>
      <c r="K121" s="344"/>
      <c r="L121" s="345"/>
      <c r="M121" s="346"/>
      <c r="N121" s="346"/>
      <c r="O121" s="346"/>
    </row>
    <row r="122" spans="1:15" ht="36" customHeight="1" x14ac:dyDescent="0.2">
      <c r="A122" s="10"/>
      <c r="B122" s="179"/>
      <c r="C122" s="177" t="s">
        <v>282</v>
      </c>
      <c r="D122" s="180"/>
      <c r="E122" s="181"/>
      <c r="F122" s="186"/>
      <c r="G122" s="187"/>
      <c r="H122" s="187"/>
      <c r="J122" s="343"/>
      <c r="K122" s="344"/>
      <c r="L122" s="345"/>
      <c r="M122" s="346"/>
      <c r="N122" s="346"/>
      <c r="O122" s="346"/>
    </row>
    <row r="123" spans="1:15" s="52" customFormat="1" ht="30" customHeight="1" x14ac:dyDescent="0.2">
      <c r="A123" s="109" t="s">
        <v>283</v>
      </c>
      <c r="B123" s="97" t="s">
        <v>527</v>
      </c>
      <c r="C123" s="98" t="s">
        <v>285</v>
      </c>
      <c r="D123" s="107" t="s">
        <v>286</v>
      </c>
      <c r="E123" s="100"/>
      <c r="F123" s="101"/>
      <c r="G123" s="105"/>
      <c r="H123" s="103"/>
      <c r="J123" s="343"/>
      <c r="K123" s="344"/>
      <c r="L123" s="345"/>
      <c r="M123" s="346"/>
      <c r="N123" s="346"/>
      <c r="O123" s="346"/>
    </row>
    <row r="124" spans="1:15" s="52" customFormat="1" ht="30" customHeight="1" x14ac:dyDescent="0.2">
      <c r="A124" s="109" t="s">
        <v>287</v>
      </c>
      <c r="B124" s="106" t="s">
        <v>26</v>
      </c>
      <c r="C124" s="98" t="s">
        <v>288</v>
      </c>
      <c r="D124" s="107"/>
      <c r="E124" s="100" t="s">
        <v>40</v>
      </c>
      <c r="F124" s="101">
        <v>100</v>
      </c>
      <c r="G124" s="102"/>
      <c r="H124" s="103">
        <f t="shared" ref="H124:H125" si="24">ROUND(G124*F124,2)</f>
        <v>0</v>
      </c>
      <c r="J124" s="343"/>
      <c r="K124" s="344"/>
      <c r="L124" s="345"/>
      <c r="M124" s="346"/>
      <c r="N124" s="346"/>
      <c r="O124" s="346"/>
    </row>
    <row r="125" spans="1:15" s="150" customFormat="1" ht="36" customHeight="1" x14ac:dyDescent="0.2">
      <c r="A125" s="229"/>
      <c r="B125" s="97" t="s">
        <v>529</v>
      </c>
      <c r="C125" s="235" t="s">
        <v>827</v>
      </c>
      <c r="D125" s="230" t="s">
        <v>828</v>
      </c>
      <c r="E125" s="231" t="s">
        <v>43</v>
      </c>
      <c r="F125" s="234">
        <v>3</v>
      </c>
      <c r="G125" s="233"/>
      <c r="H125" s="232">
        <f t="shared" si="24"/>
        <v>0</v>
      </c>
      <c r="J125" s="343"/>
      <c r="K125" s="344"/>
      <c r="L125" s="345"/>
      <c r="M125" s="346"/>
      <c r="N125" s="346"/>
      <c r="O125" s="346"/>
    </row>
    <row r="126" spans="1:15" ht="30" customHeight="1" thickBot="1" x14ac:dyDescent="0.25">
      <c r="A126" s="11"/>
      <c r="B126" s="24" t="s">
        <v>12</v>
      </c>
      <c r="C126" s="347" t="str">
        <f>C6</f>
        <v>ST. MARY AVE - EDMONTON ST TO MEMORIAL BLVD CONCRETE RECONSTRUCTION</v>
      </c>
      <c r="D126" s="348"/>
      <c r="E126" s="348"/>
      <c r="F126" s="349"/>
      <c r="G126" s="11" t="s">
        <v>293</v>
      </c>
      <c r="H126" s="11">
        <f>SUM(H6:H125)</f>
        <v>0</v>
      </c>
      <c r="J126" s="343"/>
      <c r="K126" s="344"/>
      <c r="L126" s="345"/>
      <c r="M126" s="346"/>
      <c r="N126" s="346"/>
      <c r="O126" s="346"/>
    </row>
    <row r="127" spans="1:15" s="28" customFormat="1" ht="30" customHeight="1" thickTop="1" x14ac:dyDescent="0.2">
      <c r="A127" s="26"/>
      <c r="B127" s="25" t="s">
        <v>294</v>
      </c>
      <c r="C127" s="359" t="s">
        <v>295</v>
      </c>
      <c r="D127" s="360"/>
      <c r="E127" s="360"/>
      <c r="F127" s="361"/>
      <c r="G127" s="26"/>
      <c r="H127" s="27"/>
      <c r="J127" s="343"/>
      <c r="K127" s="344"/>
      <c r="L127" s="345"/>
      <c r="M127" s="346"/>
      <c r="N127" s="346"/>
      <c r="O127" s="346"/>
    </row>
    <row r="128" spans="1:15" ht="36" customHeight="1" x14ac:dyDescent="0.2">
      <c r="A128" s="10"/>
      <c r="B128" s="73"/>
      <c r="C128" s="117" t="s">
        <v>15</v>
      </c>
      <c r="D128" s="74"/>
      <c r="E128" s="75" t="s">
        <v>14</v>
      </c>
      <c r="F128" s="75" t="s">
        <v>14</v>
      </c>
      <c r="G128" s="77" t="s">
        <v>14</v>
      </c>
      <c r="H128" s="77"/>
      <c r="J128" s="343"/>
      <c r="K128" s="344"/>
      <c r="L128" s="345"/>
      <c r="M128" s="346"/>
      <c r="N128" s="346"/>
      <c r="O128" s="346"/>
    </row>
    <row r="129" spans="1:15" s="52" customFormat="1" ht="30" customHeight="1" x14ac:dyDescent="0.2">
      <c r="A129" s="96" t="s">
        <v>16</v>
      </c>
      <c r="B129" s="97" t="s">
        <v>56</v>
      </c>
      <c r="C129" s="98" t="s">
        <v>18</v>
      </c>
      <c r="D129" s="99" t="s">
        <v>19</v>
      </c>
      <c r="E129" s="100" t="s">
        <v>20</v>
      </c>
      <c r="F129" s="101">
        <v>5000</v>
      </c>
      <c r="G129" s="102"/>
      <c r="H129" s="103">
        <f t="shared" ref="H129" si="25">ROUND(G129*F129,2)</f>
        <v>0</v>
      </c>
      <c r="J129" s="343"/>
      <c r="K129" s="344"/>
      <c r="L129" s="345"/>
      <c r="M129" s="346"/>
      <c r="N129" s="346"/>
      <c r="O129" s="346"/>
    </row>
    <row r="130" spans="1:15" s="52" customFormat="1" ht="39.950000000000003" customHeight="1" x14ac:dyDescent="0.2">
      <c r="A130" s="104" t="s">
        <v>21</v>
      </c>
      <c r="B130" s="97" t="s">
        <v>336</v>
      </c>
      <c r="C130" s="98" t="s">
        <v>23</v>
      </c>
      <c r="D130" s="99" t="s">
        <v>24</v>
      </c>
      <c r="E130" s="100"/>
      <c r="F130" s="101"/>
      <c r="G130" s="105"/>
      <c r="H130" s="103"/>
      <c r="J130" s="343"/>
      <c r="K130" s="344"/>
      <c r="L130" s="345"/>
      <c r="M130" s="346"/>
      <c r="N130" s="346"/>
      <c r="O130" s="346"/>
    </row>
    <row r="131" spans="1:15" s="52" customFormat="1" ht="30" customHeight="1" x14ac:dyDescent="0.2">
      <c r="A131" s="104" t="s">
        <v>25</v>
      </c>
      <c r="B131" s="106" t="s">
        <v>26</v>
      </c>
      <c r="C131" s="98" t="s">
        <v>27</v>
      </c>
      <c r="D131" s="107" t="s">
        <v>14</v>
      </c>
      <c r="E131" s="100" t="s">
        <v>28</v>
      </c>
      <c r="F131" s="101">
        <v>500</v>
      </c>
      <c r="G131" s="102"/>
      <c r="H131" s="103">
        <f t="shared" ref="H131:H132" si="26">ROUND(G131*F131,2)</f>
        <v>0</v>
      </c>
      <c r="J131" s="343"/>
      <c r="K131" s="344"/>
      <c r="L131" s="345"/>
      <c r="M131" s="346"/>
      <c r="N131" s="346"/>
      <c r="O131" s="346"/>
    </row>
    <row r="132" spans="1:15" s="52" customFormat="1" ht="30" customHeight="1" x14ac:dyDescent="0.2">
      <c r="A132" s="104" t="s">
        <v>29</v>
      </c>
      <c r="B132" s="106" t="s">
        <v>30</v>
      </c>
      <c r="C132" s="98" t="s">
        <v>31</v>
      </c>
      <c r="D132" s="107" t="s">
        <v>14</v>
      </c>
      <c r="E132" s="100" t="s">
        <v>28</v>
      </c>
      <c r="F132" s="101">
        <v>6500</v>
      </c>
      <c r="G132" s="102"/>
      <c r="H132" s="103">
        <f t="shared" si="26"/>
        <v>0</v>
      </c>
      <c r="J132" s="343"/>
      <c r="K132" s="344"/>
      <c r="L132" s="345"/>
      <c r="M132" s="346"/>
      <c r="N132" s="346"/>
      <c r="O132" s="346"/>
    </row>
    <row r="133" spans="1:15" s="52" customFormat="1" ht="38.450000000000003" customHeight="1" x14ac:dyDescent="0.2">
      <c r="A133" s="104" t="s">
        <v>32</v>
      </c>
      <c r="B133" s="97" t="s">
        <v>343</v>
      </c>
      <c r="C133" s="98" t="s">
        <v>34</v>
      </c>
      <c r="D133" s="99" t="s">
        <v>19</v>
      </c>
      <c r="E133" s="100"/>
      <c r="F133" s="101"/>
      <c r="G133" s="105"/>
      <c r="H133" s="103"/>
      <c r="J133" s="343"/>
      <c r="K133" s="344"/>
      <c r="L133" s="345"/>
      <c r="M133" s="346"/>
      <c r="N133" s="346"/>
      <c r="O133" s="346"/>
    </row>
    <row r="134" spans="1:15" s="52" customFormat="1" ht="36" customHeight="1" x14ac:dyDescent="0.2">
      <c r="A134" s="104" t="s">
        <v>35</v>
      </c>
      <c r="B134" s="106" t="s">
        <v>26</v>
      </c>
      <c r="C134" s="98" t="s">
        <v>36</v>
      </c>
      <c r="D134" s="107" t="s">
        <v>14</v>
      </c>
      <c r="E134" s="100" t="s">
        <v>20</v>
      </c>
      <c r="F134" s="101">
        <f>1025+0+425</f>
        <v>1450</v>
      </c>
      <c r="G134" s="102"/>
      <c r="H134" s="103">
        <f t="shared" ref="H134:H136" si="27">ROUND(G134*F134,2)</f>
        <v>0</v>
      </c>
      <c r="J134" s="343"/>
      <c r="K134" s="344"/>
      <c r="L134" s="345"/>
      <c r="M134" s="346"/>
      <c r="N134" s="346"/>
      <c r="O134" s="346"/>
    </row>
    <row r="135" spans="1:15" s="52" customFormat="1" ht="36" customHeight="1" x14ac:dyDescent="0.2">
      <c r="A135" s="104"/>
      <c r="B135" s="106" t="s">
        <v>30</v>
      </c>
      <c r="C135" s="98" t="s">
        <v>549</v>
      </c>
      <c r="D135" s="107"/>
      <c r="E135" s="100" t="s">
        <v>20</v>
      </c>
      <c r="F135" s="171">
        <v>40</v>
      </c>
      <c r="G135" s="102"/>
      <c r="H135" s="103">
        <f t="shared" si="27"/>
        <v>0</v>
      </c>
      <c r="J135" s="343"/>
      <c r="K135" s="344"/>
      <c r="L135" s="345"/>
      <c r="M135" s="346"/>
      <c r="N135" s="346"/>
      <c r="O135" s="346"/>
    </row>
    <row r="136" spans="1:15" s="52" customFormat="1" ht="30" customHeight="1" x14ac:dyDescent="0.2">
      <c r="A136" s="96" t="s">
        <v>37</v>
      </c>
      <c r="B136" s="97" t="s">
        <v>447</v>
      </c>
      <c r="C136" s="98" t="s">
        <v>39</v>
      </c>
      <c r="D136" s="99" t="s">
        <v>19</v>
      </c>
      <c r="E136" s="100" t="s">
        <v>40</v>
      </c>
      <c r="F136" s="101">
        <v>450</v>
      </c>
      <c r="G136" s="102"/>
      <c r="H136" s="103">
        <f t="shared" si="27"/>
        <v>0</v>
      </c>
      <c r="J136" s="343"/>
      <c r="K136" s="344"/>
      <c r="L136" s="345"/>
      <c r="M136" s="346"/>
      <c r="N136" s="346"/>
      <c r="O136" s="346"/>
    </row>
    <row r="137" spans="1:15" s="52" customFormat="1" ht="30" customHeight="1" x14ac:dyDescent="0.2">
      <c r="A137" s="104" t="s">
        <v>44</v>
      </c>
      <c r="B137" s="97" t="s">
        <v>448</v>
      </c>
      <c r="C137" s="98" t="s">
        <v>46</v>
      </c>
      <c r="D137" s="99" t="s">
        <v>47</v>
      </c>
      <c r="E137" s="100"/>
      <c r="F137" s="101"/>
      <c r="G137" s="108"/>
      <c r="H137" s="103">
        <f t="shared" ref="H137:H138" si="28">ROUND(G137*F137,2)</f>
        <v>0</v>
      </c>
      <c r="J137" s="343"/>
      <c r="K137" s="344"/>
      <c r="L137" s="345"/>
      <c r="M137" s="346"/>
      <c r="N137" s="346"/>
      <c r="O137" s="346"/>
    </row>
    <row r="138" spans="1:15" s="52" customFormat="1" ht="30" customHeight="1" x14ac:dyDescent="0.2">
      <c r="A138" s="104" t="s">
        <v>48</v>
      </c>
      <c r="B138" s="106" t="s">
        <v>26</v>
      </c>
      <c r="C138" s="98" t="s">
        <v>49</v>
      </c>
      <c r="D138" s="107" t="s">
        <v>14</v>
      </c>
      <c r="E138" s="100" t="s">
        <v>40</v>
      </c>
      <c r="F138" s="101">
        <v>8200</v>
      </c>
      <c r="G138" s="102"/>
      <c r="H138" s="103">
        <f t="shared" si="28"/>
        <v>0</v>
      </c>
      <c r="J138" s="343"/>
      <c r="K138" s="344"/>
      <c r="L138" s="345"/>
      <c r="M138" s="346"/>
      <c r="N138" s="346"/>
      <c r="O138" s="346"/>
    </row>
    <row r="139" spans="1:15" s="52" customFormat="1" ht="30" customHeight="1" x14ac:dyDescent="0.2">
      <c r="A139" s="104" t="s">
        <v>50</v>
      </c>
      <c r="B139" s="97" t="s">
        <v>449</v>
      </c>
      <c r="C139" s="98" t="s">
        <v>52</v>
      </c>
      <c r="D139" s="82" t="s">
        <v>663</v>
      </c>
      <c r="E139" s="100"/>
      <c r="F139" s="101"/>
      <c r="G139" s="105"/>
      <c r="H139" s="103"/>
      <c r="J139" s="343"/>
      <c r="K139" s="344"/>
      <c r="L139" s="345"/>
      <c r="M139" s="346"/>
      <c r="N139" s="346"/>
      <c r="O139" s="346"/>
    </row>
    <row r="140" spans="1:15" s="52" customFormat="1" ht="30" customHeight="1" x14ac:dyDescent="0.2">
      <c r="A140" s="104" t="s">
        <v>53</v>
      </c>
      <c r="B140" s="106" t="s">
        <v>26</v>
      </c>
      <c r="C140" s="169" t="s">
        <v>838</v>
      </c>
      <c r="D140" s="107" t="s">
        <v>14</v>
      </c>
      <c r="E140" s="100" t="s">
        <v>40</v>
      </c>
      <c r="F140" s="101">
        <v>8200</v>
      </c>
      <c r="G140" s="102"/>
      <c r="H140" s="103">
        <f>ROUND(G140*F140,2)</f>
        <v>0</v>
      </c>
      <c r="J140" s="343"/>
      <c r="K140" s="344"/>
      <c r="L140" s="345"/>
      <c r="M140" s="346"/>
      <c r="N140" s="346"/>
      <c r="O140" s="346"/>
    </row>
    <row r="141" spans="1:15" ht="36" customHeight="1" x14ac:dyDescent="0.2">
      <c r="A141" s="10"/>
      <c r="B141" s="73"/>
      <c r="C141" s="172" t="s">
        <v>54</v>
      </c>
      <c r="D141" s="74"/>
      <c r="E141" s="78"/>
      <c r="F141" s="74"/>
      <c r="G141" s="77"/>
      <c r="H141" s="77"/>
      <c r="J141" s="343"/>
      <c r="K141" s="344"/>
      <c r="L141" s="345"/>
      <c r="M141" s="346"/>
      <c r="N141" s="346"/>
      <c r="O141" s="346"/>
    </row>
    <row r="142" spans="1:15" s="52" customFormat="1" ht="30" customHeight="1" x14ac:dyDescent="0.2">
      <c r="A142" s="109" t="s">
        <v>55</v>
      </c>
      <c r="B142" s="97" t="s">
        <v>450</v>
      </c>
      <c r="C142" s="98" t="s">
        <v>57</v>
      </c>
      <c r="D142" s="99" t="s">
        <v>19</v>
      </c>
      <c r="E142" s="100"/>
      <c r="F142" s="101"/>
      <c r="G142" s="105"/>
      <c r="H142" s="103"/>
      <c r="J142" s="343"/>
      <c r="K142" s="344"/>
      <c r="L142" s="345"/>
      <c r="M142" s="346"/>
      <c r="N142" s="346"/>
      <c r="O142" s="346"/>
    </row>
    <row r="143" spans="1:15" s="52" customFormat="1" ht="30" customHeight="1" x14ac:dyDescent="0.2">
      <c r="A143" s="109" t="s">
        <v>58</v>
      </c>
      <c r="B143" s="106" t="s">
        <v>26</v>
      </c>
      <c r="C143" s="98" t="s">
        <v>59</v>
      </c>
      <c r="D143" s="107" t="s">
        <v>14</v>
      </c>
      <c r="E143" s="100" t="s">
        <v>40</v>
      </c>
      <c r="F143" s="101">
        <f>8550+0+450</f>
        <v>9000</v>
      </c>
      <c r="G143" s="102"/>
      <c r="H143" s="103">
        <f>ROUND(G143*F143,2)</f>
        <v>0</v>
      </c>
      <c r="J143" s="343"/>
      <c r="K143" s="344"/>
      <c r="L143" s="345"/>
      <c r="M143" s="346"/>
      <c r="N143" s="346"/>
      <c r="O143" s="346"/>
    </row>
    <row r="144" spans="1:15" s="52" customFormat="1" ht="30" customHeight="1" x14ac:dyDescent="0.2">
      <c r="A144" s="109" t="s">
        <v>60</v>
      </c>
      <c r="B144" s="106" t="s">
        <v>30</v>
      </c>
      <c r="C144" s="98" t="s">
        <v>61</v>
      </c>
      <c r="D144" s="107" t="s">
        <v>14</v>
      </c>
      <c r="E144" s="100" t="s">
        <v>40</v>
      </c>
      <c r="F144" s="171">
        <v>250</v>
      </c>
      <c r="G144" s="102"/>
      <c r="H144" s="103">
        <f>ROUND(G144*F144,2)</f>
        <v>0</v>
      </c>
      <c r="J144" s="343"/>
      <c r="K144" s="344"/>
      <c r="L144" s="345"/>
      <c r="M144" s="346"/>
      <c r="N144" s="346"/>
      <c r="O144" s="346"/>
    </row>
    <row r="145" spans="1:15" s="52" customFormat="1" ht="30" customHeight="1" x14ac:dyDescent="0.2">
      <c r="A145" s="109" t="s">
        <v>62</v>
      </c>
      <c r="B145" s="97" t="s">
        <v>451</v>
      </c>
      <c r="C145" s="98" t="s">
        <v>64</v>
      </c>
      <c r="D145" s="107" t="s">
        <v>65</v>
      </c>
      <c r="E145" s="100"/>
      <c r="F145" s="171"/>
      <c r="G145" s="105"/>
      <c r="H145" s="103"/>
      <c r="J145" s="343"/>
      <c r="K145" s="344"/>
      <c r="L145" s="345"/>
      <c r="M145" s="346"/>
      <c r="N145" s="346"/>
      <c r="O145" s="346"/>
    </row>
    <row r="146" spans="1:15" s="52" customFormat="1" ht="30" customHeight="1" x14ac:dyDescent="0.2">
      <c r="A146" s="109" t="s">
        <v>66</v>
      </c>
      <c r="B146" s="106" t="s">
        <v>26</v>
      </c>
      <c r="C146" s="98" t="s">
        <v>67</v>
      </c>
      <c r="D146" s="107" t="s">
        <v>14</v>
      </c>
      <c r="E146" s="100" t="s">
        <v>43</v>
      </c>
      <c r="F146" s="171">
        <v>220</v>
      </c>
      <c r="G146" s="102"/>
      <c r="H146" s="103">
        <f>ROUND(G146*F146,2)</f>
        <v>0</v>
      </c>
      <c r="J146" s="343"/>
      <c r="K146" s="344"/>
      <c r="L146" s="345"/>
      <c r="M146" s="346"/>
      <c r="N146" s="346"/>
      <c r="O146" s="346"/>
    </row>
    <row r="147" spans="1:15" s="52" customFormat="1" ht="30" customHeight="1" x14ac:dyDescent="0.2">
      <c r="A147" s="109" t="s">
        <v>68</v>
      </c>
      <c r="B147" s="97" t="s">
        <v>452</v>
      </c>
      <c r="C147" s="98" t="s">
        <v>70</v>
      </c>
      <c r="D147" s="107" t="s">
        <v>65</v>
      </c>
      <c r="E147" s="100"/>
      <c r="F147" s="171"/>
      <c r="G147" s="105"/>
      <c r="H147" s="103"/>
      <c r="J147" s="343"/>
      <c r="K147" s="344"/>
      <c r="L147" s="345"/>
      <c r="M147" s="346"/>
      <c r="N147" s="346"/>
      <c r="O147" s="346"/>
    </row>
    <row r="148" spans="1:15" s="52" customFormat="1" ht="30" customHeight="1" x14ac:dyDescent="0.2">
      <c r="A148" s="110" t="s">
        <v>71</v>
      </c>
      <c r="B148" s="111" t="s">
        <v>26</v>
      </c>
      <c r="C148" s="112" t="s">
        <v>72</v>
      </c>
      <c r="D148" s="111" t="s">
        <v>14</v>
      </c>
      <c r="E148" s="111" t="s">
        <v>43</v>
      </c>
      <c r="F148" s="171">
        <v>200</v>
      </c>
      <c r="G148" s="102"/>
      <c r="H148" s="103">
        <f>ROUND(G148*F148,2)</f>
        <v>0</v>
      </c>
      <c r="J148" s="343"/>
      <c r="K148" s="344"/>
      <c r="L148" s="345"/>
      <c r="M148" s="346"/>
      <c r="N148" s="346"/>
      <c r="O148" s="346"/>
    </row>
    <row r="149" spans="1:15" s="52" customFormat="1" ht="30" customHeight="1" x14ac:dyDescent="0.2">
      <c r="A149" s="109" t="s">
        <v>73</v>
      </c>
      <c r="B149" s="106" t="s">
        <v>30</v>
      </c>
      <c r="C149" s="98" t="s">
        <v>74</v>
      </c>
      <c r="D149" s="107" t="s">
        <v>14</v>
      </c>
      <c r="E149" s="100" t="s">
        <v>43</v>
      </c>
      <c r="F149" s="171">
        <v>200</v>
      </c>
      <c r="G149" s="102"/>
      <c r="H149" s="103">
        <f>ROUND(G149*F149,2)</f>
        <v>0</v>
      </c>
      <c r="J149" s="343"/>
      <c r="K149" s="344"/>
      <c r="L149" s="345"/>
      <c r="M149" s="346"/>
      <c r="N149" s="346"/>
      <c r="O149" s="346"/>
    </row>
    <row r="150" spans="1:15" s="52" customFormat="1" ht="30" customHeight="1" x14ac:dyDescent="0.2">
      <c r="A150" s="109" t="s">
        <v>75</v>
      </c>
      <c r="B150" s="106" t="s">
        <v>76</v>
      </c>
      <c r="C150" s="98" t="s">
        <v>77</v>
      </c>
      <c r="D150" s="107" t="s">
        <v>14</v>
      </c>
      <c r="E150" s="100" t="s">
        <v>43</v>
      </c>
      <c r="F150" s="171">
        <v>100</v>
      </c>
      <c r="G150" s="102"/>
      <c r="H150" s="103">
        <f>ROUND(G150*F150,2)</f>
        <v>0</v>
      </c>
      <c r="J150" s="343"/>
      <c r="K150" s="344"/>
      <c r="L150" s="345"/>
      <c r="M150" s="346"/>
      <c r="N150" s="346"/>
      <c r="O150" s="346"/>
    </row>
    <row r="151" spans="1:15" s="52" customFormat="1" ht="30" customHeight="1" x14ac:dyDescent="0.2">
      <c r="A151" s="109" t="s">
        <v>78</v>
      </c>
      <c r="B151" s="97" t="s">
        <v>63</v>
      </c>
      <c r="C151" s="98" t="s">
        <v>80</v>
      </c>
      <c r="D151" s="107" t="s">
        <v>81</v>
      </c>
      <c r="E151" s="100"/>
      <c r="F151" s="101"/>
      <c r="G151" s="105"/>
      <c r="H151" s="103"/>
      <c r="J151" s="343"/>
      <c r="K151" s="344"/>
      <c r="L151" s="345"/>
      <c r="M151" s="346"/>
      <c r="N151" s="346"/>
      <c r="O151" s="346"/>
    </row>
    <row r="152" spans="1:15" s="52" customFormat="1" ht="30" customHeight="1" x14ac:dyDescent="0.2">
      <c r="A152" s="109" t="s">
        <v>82</v>
      </c>
      <c r="B152" s="106" t="s">
        <v>26</v>
      </c>
      <c r="C152" s="98" t="s">
        <v>84</v>
      </c>
      <c r="D152" s="107" t="s">
        <v>14</v>
      </c>
      <c r="E152" s="100" t="s">
        <v>40</v>
      </c>
      <c r="F152" s="101">
        <v>2900</v>
      </c>
      <c r="G152" s="102"/>
      <c r="H152" s="103">
        <f t="shared" ref="H152:H155" si="29">ROUND(G152*F152,2)</f>
        <v>0</v>
      </c>
      <c r="J152" s="343"/>
      <c r="K152" s="344"/>
      <c r="L152" s="345"/>
      <c r="M152" s="346"/>
      <c r="N152" s="346"/>
      <c r="O152" s="346"/>
    </row>
    <row r="153" spans="1:15" s="52" customFormat="1" ht="39.950000000000003" customHeight="1" x14ac:dyDescent="0.2">
      <c r="A153" s="109" t="s">
        <v>89</v>
      </c>
      <c r="B153" s="97" t="s">
        <v>69</v>
      </c>
      <c r="C153" s="98" t="s">
        <v>90</v>
      </c>
      <c r="D153" s="107" t="s">
        <v>491</v>
      </c>
      <c r="E153" s="100" t="s">
        <v>40</v>
      </c>
      <c r="F153" s="167">
        <f>3270-200</f>
        <v>3070</v>
      </c>
      <c r="G153" s="102"/>
      <c r="H153" s="103">
        <f t="shared" si="29"/>
        <v>0</v>
      </c>
      <c r="J153" s="343"/>
      <c r="K153" s="344"/>
      <c r="L153" s="345"/>
      <c r="M153" s="346"/>
      <c r="N153" s="346"/>
      <c r="O153" s="346"/>
    </row>
    <row r="154" spans="1:15" s="52" customFormat="1" ht="39.950000000000003" customHeight="1" x14ac:dyDescent="0.2">
      <c r="A154" s="109" t="s">
        <v>91</v>
      </c>
      <c r="B154" s="140" t="s">
        <v>79</v>
      </c>
      <c r="C154" s="169" t="s">
        <v>850</v>
      </c>
      <c r="D154" s="99" t="s">
        <v>849</v>
      </c>
      <c r="E154" s="170" t="s">
        <v>40</v>
      </c>
      <c r="F154" s="222">
        <v>200</v>
      </c>
      <c r="G154" s="102"/>
      <c r="H154" s="108">
        <f t="shared" si="29"/>
        <v>0</v>
      </c>
      <c r="J154" s="343"/>
      <c r="K154" s="344"/>
      <c r="L154" s="345"/>
      <c r="M154" s="346"/>
      <c r="N154" s="346"/>
      <c r="O154" s="346"/>
    </row>
    <row r="155" spans="1:15" s="52" customFormat="1" ht="30" customHeight="1" x14ac:dyDescent="0.2">
      <c r="A155" s="109" t="s">
        <v>93</v>
      </c>
      <c r="B155" s="140" t="s">
        <v>453</v>
      </c>
      <c r="C155" s="169" t="s">
        <v>851</v>
      </c>
      <c r="D155" s="99" t="s">
        <v>853</v>
      </c>
      <c r="E155" s="170" t="s">
        <v>40</v>
      </c>
      <c r="F155" s="222">
        <v>365</v>
      </c>
      <c r="G155" s="102"/>
      <c r="H155" s="108">
        <f t="shared" si="29"/>
        <v>0</v>
      </c>
      <c r="J155" s="343"/>
      <c r="K155" s="344"/>
      <c r="L155" s="345"/>
      <c r="M155" s="346"/>
      <c r="N155" s="346"/>
      <c r="O155" s="346"/>
    </row>
    <row r="156" spans="1:15" s="52" customFormat="1" ht="30" customHeight="1" x14ac:dyDescent="0.2">
      <c r="A156" s="174"/>
      <c r="B156" s="140" t="s">
        <v>455</v>
      </c>
      <c r="C156" s="169" t="s">
        <v>553</v>
      </c>
      <c r="D156" s="170" t="s">
        <v>658</v>
      </c>
      <c r="E156" s="170" t="s">
        <v>40</v>
      </c>
      <c r="F156" s="222">
        <v>30</v>
      </c>
      <c r="G156" s="102"/>
      <c r="H156" s="108">
        <f t="shared" ref="H156:H157" si="30">ROUND(G156*F156,2)</f>
        <v>0</v>
      </c>
      <c r="J156" s="343"/>
      <c r="K156" s="344"/>
      <c r="L156" s="345"/>
      <c r="M156" s="346"/>
      <c r="N156" s="346"/>
      <c r="O156" s="346"/>
    </row>
    <row r="157" spans="1:15" s="52" customFormat="1" ht="30" customHeight="1" x14ac:dyDescent="0.2">
      <c r="A157" s="174"/>
      <c r="B157" s="92" t="s">
        <v>94</v>
      </c>
      <c r="C157" s="95" t="s">
        <v>554</v>
      </c>
      <c r="D157" s="94" t="s">
        <v>658</v>
      </c>
      <c r="E157" s="59" t="s">
        <v>425</v>
      </c>
      <c r="F157" s="167">
        <v>1</v>
      </c>
      <c r="G157" s="226"/>
      <c r="H157" s="227">
        <f t="shared" si="30"/>
        <v>0</v>
      </c>
      <c r="J157" s="343"/>
      <c r="K157" s="344"/>
      <c r="L157" s="345"/>
      <c r="M157" s="346"/>
      <c r="N157" s="346"/>
      <c r="O157" s="346"/>
    </row>
    <row r="158" spans="1:15" s="52" customFormat="1" ht="30" customHeight="1" x14ac:dyDescent="0.2">
      <c r="A158" s="109" t="s">
        <v>95</v>
      </c>
      <c r="B158" s="97" t="s">
        <v>96</v>
      </c>
      <c r="C158" s="98" t="s">
        <v>97</v>
      </c>
      <c r="D158" s="107" t="s">
        <v>98</v>
      </c>
      <c r="E158" s="100"/>
      <c r="F158" s="101"/>
      <c r="G158" s="105"/>
      <c r="H158" s="103"/>
      <c r="J158" s="343"/>
      <c r="K158" s="344"/>
      <c r="L158" s="345"/>
      <c r="M158" s="346"/>
      <c r="N158" s="346"/>
      <c r="O158" s="346"/>
    </row>
    <row r="159" spans="1:15" s="52" customFormat="1" ht="30" customHeight="1" x14ac:dyDescent="0.2">
      <c r="A159" s="109" t="s">
        <v>99</v>
      </c>
      <c r="B159" s="106" t="s">
        <v>26</v>
      </c>
      <c r="C159" s="98" t="s">
        <v>100</v>
      </c>
      <c r="D159" s="107" t="s">
        <v>101</v>
      </c>
      <c r="E159" s="100"/>
      <c r="F159" s="101"/>
      <c r="G159" s="105"/>
      <c r="H159" s="103"/>
      <c r="J159" s="343"/>
      <c r="K159" s="344"/>
      <c r="L159" s="345"/>
      <c r="M159" s="346"/>
      <c r="N159" s="346"/>
      <c r="O159" s="346"/>
    </row>
    <row r="160" spans="1:15" s="52" customFormat="1" ht="30" customHeight="1" x14ac:dyDescent="0.2">
      <c r="A160" s="109" t="s">
        <v>102</v>
      </c>
      <c r="B160" s="114" t="s">
        <v>103</v>
      </c>
      <c r="C160" s="98" t="s">
        <v>104</v>
      </c>
      <c r="D160" s="107"/>
      <c r="E160" s="100" t="s">
        <v>40</v>
      </c>
      <c r="F160" s="171">
        <v>10</v>
      </c>
      <c r="G160" s="102"/>
      <c r="H160" s="103">
        <f>ROUND(G160*F160,2)</f>
        <v>0</v>
      </c>
      <c r="J160" s="343"/>
      <c r="K160" s="344"/>
      <c r="L160" s="345"/>
      <c r="M160" s="346"/>
      <c r="N160" s="346"/>
      <c r="O160" s="346"/>
    </row>
    <row r="161" spans="1:15" s="52" customFormat="1" ht="30" customHeight="1" x14ac:dyDescent="0.2">
      <c r="A161" s="109" t="s">
        <v>105</v>
      </c>
      <c r="B161" s="114" t="s">
        <v>106</v>
      </c>
      <c r="C161" s="98" t="s">
        <v>107</v>
      </c>
      <c r="D161" s="107"/>
      <c r="E161" s="100" t="s">
        <v>40</v>
      </c>
      <c r="F161" s="171">
        <v>30</v>
      </c>
      <c r="G161" s="102"/>
      <c r="H161" s="103">
        <f>ROUND(G161*F161,2)</f>
        <v>0</v>
      </c>
      <c r="J161" s="343"/>
      <c r="K161" s="344"/>
      <c r="L161" s="345"/>
      <c r="M161" s="346"/>
      <c r="N161" s="346"/>
      <c r="O161" s="346"/>
    </row>
    <row r="162" spans="1:15" s="52" customFormat="1" ht="30" customHeight="1" x14ac:dyDescent="0.2">
      <c r="A162" s="109" t="s">
        <v>108</v>
      </c>
      <c r="B162" s="114" t="s">
        <v>109</v>
      </c>
      <c r="C162" s="98" t="s">
        <v>110</v>
      </c>
      <c r="D162" s="107" t="s">
        <v>14</v>
      </c>
      <c r="E162" s="100" t="s">
        <v>40</v>
      </c>
      <c r="F162" s="171">
        <v>150</v>
      </c>
      <c r="G162" s="102"/>
      <c r="H162" s="103">
        <f>ROUND(G162*F162,2)</f>
        <v>0</v>
      </c>
      <c r="J162" s="343"/>
      <c r="K162" s="344"/>
      <c r="L162" s="345"/>
      <c r="M162" s="346"/>
      <c r="N162" s="346"/>
      <c r="O162" s="346"/>
    </row>
    <row r="163" spans="1:15" s="52" customFormat="1" ht="30" customHeight="1" x14ac:dyDescent="0.2">
      <c r="A163" s="109" t="s">
        <v>111</v>
      </c>
      <c r="B163" s="97" t="s">
        <v>402</v>
      </c>
      <c r="C163" s="98" t="s">
        <v>113</v>
      </c>
      <c r="D163" s="107" t="s">
        <v>114</v>
      </c>
      <c r="E163" s="100"/>
      <c r="F163" s="101"/>
      <c r="G163" s="105"/>
      <c r="H163" s="103"/>
      <c r="J163" s="343"/>
      <c r="K163" s="344"/>
      <c r="L163" s="345"/>
      <c r="M163" s="346"/>
      <c r="N163" s="346"/>
      <c r="O163" s="346"/>
    </row>
    <row r="164" spans="1:15" s="52" customFormat="1" ht="30" customHeight="1" x14ac:dyDescent="0.2">
      <c r="A164" s="109" t="s">
        <v>115</v>
      </c>
      <c r="B164" s="106" t="s">
        <v>26</v>
      </c>
      <c r="C164" s="98" t="s">
        <v>116</v>
      </c>
      <c r="D164" s="107" t="s">
        <v>14</v>
      </c>
      <c r="E164" s="100" t="s">
        <v>117</v>
      </c>
      <c r="F164" s="171">
        <v>50</v>
      </c>
      <c r="G164" s="102"/>
      <c r="H164" s="103">
        <f t="shared" ref="H164" si="31">ROUND(G164*F164,2)</f>
        <v>0</v>
      </c>
      <c r="J164" s="343"/>
      <c r="K164" s="344"/>
      <c r="L164" s="345"/>
      <c r="M164" s="346"/>
      <c r="N164" s="346"/>
      <c r="O164" s="346"/>
    </row>
    <row r="165" spans="1:15" s="52" customFormat="1" ht="30" customHeight="1" x14ac:dyDescent="0.2">
      <c r="A165" s="109" t="s">
        <v>118</v>
      </c>
      <c r="B165" s="97" t="s">
        <v>405</v>
      </c>
      <c r="C165" s="98" t="s">
        <v>120</v>
      </c>
      <c r="D165" s="107" t="s">
        <v>114</v>
      </c>
      <c r="E165" s="100"/>
      <c r="F165" s="171"/>
      <c r="G165" s="105"/>
      <c r="H165" s="103"/>
      <c r="J165" s="343"/>
      <c r="K165" s="344"/>
      <c r="L165" s="345"/>
      <c r="M165" s="346"/>
      <c r="N165" s="346"/>
      <c r="O165" s="346"/>
    </row>
    <row r="166" spans="1:15" s="52" customFormat="1" ht="39.950000000000003" customHeight="1" x14ac:dyDescent="0.2">
      <c r="A166" s="109" t="s">
        <v>121</v>
      </c>
      <c r="B166" s="106" t="s">
        <v>26</v>
      </c>
      <c r="C166" s="98" t="s">
        <v>122</v>
      </c>
      <c r="D166" s="107" t="s">
        <v>123</v>
      </c>
      <c r="E166" s="100" t="s">
        <v>117</v>
      </c>
      <c r="F166" s="171">
        <v>50</v>
      </c>
      <c r="G166" s="102"/>
      <c r="H166" s="103">
        <f t="shared" ref="H166:H167" si="32">ROUND(G166*F166,2)</f>
        <v>0</v>
      </c>
      <c r="J166" s="343"/>
      <c r="K166" s="344"/>
      <c r="L166" s="345"/>
      <c r="M166" s="346"/>
      <c r="N166" s="346"/>
      <c r="O166" s="346"/>
    </row>
    <row r="167" spans="1:15" s="52" customFormat="1" ht="39.950000000000003" customHeight="1" x14ac:dyDescent="0.2">
      <c r="A167" s="109" t="s">
        <v>124</v>
      </c>
      <c r="B167" s="97" t="s">
        <v>408</v>
      </c>
      <c r="C167" s="98" t="s">
        <v>126</v>
      </c>
      <c r="D167" s="107" t="s">
        <v>127</v>
      </c>
      <c r="E167" s="100" t="s">
        <v>40</v>
      </c>
      <c r="F167" s="171">
        <v>20</v>
      </c>
      <c r="G167" s="102"/>
      <c r="H167" s="103">
        <f t="shared" si="32"/>
        <v>0</v>
      </c>
      <c r="J167" s="343"/>
      <c r="K167" s="344"/>
      <c r="L167" s="345"/>
      <c r="M167" s="346"/>
      <c r="N167" s="346"/>
      <c r="O167" s="346"/>
    </row>
    <row r="168" spans="1:15" s="52" customFormat="1" ht="39.950000000000003" customHeight="1" x14ac:dyDescent="0.2">
      <c r="A168" s="109" t="s">
        <v>128</v>
      </c>
      <c r="B168" s="97" t="s">
        <v>112</v>
      </c>
      <c r="C168" s="98" t="s">
        <v>130</v>
      </c>
      <c r="D168" s="107" t="s">
        <v>846</v>
      </c>
      <c r="E168" s="100"/>
      <c r="F168" s="101"/>
      <c r="G168" s="108"/>
      <c r="H168" s="103"/>
      <c r="J168" s="343"/>
      <c r="K168" s="344"/>
      <c r="L168" s="345"/>
      <c r="M168" s="346"/>
      <c r="N168" s="346"/>
      <c r="O168" s="346"/>
    </row>
    <row r="169" spans="1:15" s="52" customFormat="1" ht="30" customHeight="1" x14ac:dyDescent="0.2">
      <c r="A169" s="109" t="s">
        <v>131</v>
      </c>
      <c r="B169" s="106" t="s">
        <v>26</v>
      </c>
      <c r="C169" s="98" t="s">
        <v>132</v>
      </c>
      <c r="D169" s="107"/>
      <c r="E169" s="100"/>
      <c r="F169" s="101"/>
      <c r="G169" s="108"/>
      <c r="H169" s="103"/>
      <c r="J169" s="343"/>
      <c r="K169" s="344"/>
      <c r="L169" s="345"/>
      <c r="M169" s="346"/>
      <c r="N169" s="346"/>
      <c r="O169" s="346"/>
    </row>
    <row r="170" spans="1:15" s="52" customFormat="1" ht="30" customHeight="1" x14ac:dyDescent="0.2">
      <c r="A170" s="109" t="s">
        <v>133</v>
      </c>
      <c r="B170" s="114" t="s">
        <v>103</v>
      </c>
      <c r="C170" s="98" t="s">
        <v>134</v>
      </c>
      <c r="D170" s="107"/>
      <c r="E170" s="100" t="s">
        <v>28</v>
      </c>
      <c r="F170" s="171">
        <v>200</v>
      </c>
      <c r="G170" s="102"/>
      <c r="H170" s="103">
        <f t="shared" ref="H170:H171" si="33">ROUND(G170*F170,2)</f>
        <v>0</v>
      </c>
      <c r="J170" s="343"/>
      <c r="K170" s="344"/>
      <c r="L170" s="345"/>
      <c r="M170" s="346"/>
      <c r="N170" s="346"/>
      <c r="O170" s="346"/>
    </row>
    <row r="171" spans="1:15" s="52" customFormat="1" ht="39.950000000000003" customHeight="1" x14ac:dyDescent="0.2">
      <c r="A171" s="109" t="s">
        <v>135</v>
      </c>
      <c r="B171" s="97" t="s">
        <v>119</v>
      </c>
      <c r="C171" s="98" t="s">
        <v>137</v>
      </c>
      <c r="D171" s="107" t="s">
        <v>535</v>
      </c>
      <c r="E171" s="100" t="s">
        <v>40</v>
      </c>
      <c r="F171" s="101">
        <v>70</v>
      </c>
      <c r="G171" s="102"/>
      <c r="H171" s="103">
        <f t="shared" si="33"/>
        <v>0</v>
      </c>
      <c r="J171" s="343"/>
      <c r="K171" s="344"/>
      <c r="L171" s="345"/>
      <c r="M171" s="346"/>
      <c r="N171" s="346"/>
      <c r="O171" s="346"/>
    </row>
    <row r="172" spans="1:15" s="52" customFormat="1" ht="30" customHeight="1" x14ac:dyDescent="0.2">
      <c r="A172" s="109" t="s">
        <v>138</v>
      </c>
      <c r="B172" s="97" t="s">
        <v>362</v>
      </c>
      <c r="C172" s="98" t="s">
        <v>140</v>
      </c>
      <c r="D172" s="107" t="s">
        <v>141</v>
      </c>
      <c r="E172" s="100"/>
      <c r="F172" s="101"/>
      <c r="G172" s="105"/>
      <c r="H172" s="103"/>
      <c r="J172" s="343"/>
      <c r="K172" s="344"/>
      <c r="L172" s="345"/>
      <c r="M172" s="346"/>
      <c r="N172" s="346"/>
      <c r="O172" s="346"/>
    </row>
    <row r="173" spans="1:15" s="52" customFormat="1" ht="30" customHeight="1" x14ac:dyDescent="0.2">
      <c r="A173" s="109" t="s">
        <v>142</v>
      </c>
      <c r="B173" s="106" t="s">
        <v>26</v>
      </c>
      <c r="C173" s="98" t="s">
        <v>143</v>
      </c>
      <c r="D173" s="107" t="s">
        <v>14</v>
      </c>
      <c r="E173" s="100" t="s">
        <v>40</v>
      </c>
      <c r="F173" s="101">
        <v>150</v>
      </c>
      <c r="G173" s="102"/>
      <c r="H173" s="103">
        <f t="shared" ref="H173:H174" si="34">ROUND(G173*F173,2)</f>
        <v>0</v>
      </c>
      <c r="J173" s="343"/>
      <c r="K173" s="344"/>
      <c r="L173" s="345"/>
      <c r="M173" s="346"/>
      <c r="N173" s="346"/>
      <c r="O173" s="346"/>
    </row>
    <row r="174" spans="1:15" s="52" customFormat="1" ht="30" customHeight="1" x14ac:dyDescent="0.2">
      <c r="A174" s="109" t="s">
        <v>144</v>
      </c>
      <c r="B174" s="97" t="s">
        <v>372</v>
      </c>
      <c r="C174" s="98" t="s">
        <v>146</v>
      </c>
      <c r="D174" s="107" t="s">
        <v>147</v>
      </c>
      <c r="E174" s="100" t="s">
        <v>43</v>
      </c>
      <c r="F174" s="113">
        <v>28</v>
      </c>
      <c r="G174" s="102"/>
      <c r="H174" s="103">
        <f t="shared" si="34"/>
        <v>0</v>
      </c>
      <c r="J174" s="343"/>
      <c r="K174" s="344"/>
      <c r="L174" s="345"/>
      <c r="M174" s="346"/>
      <c r="N174" s="346"/>
      <c r="O174" s="346"/>
    </row>
    <row r="175" spans="1:15" ht="36" customHeight="1" x14ac:dyDescent="0.2">
      <c r="A175" s="10"/>
      <c r="B175" s="79"/>
      <c r="C175" s="172" t="s">
        <v>148</v>
      </c>
      <c r="D175" s="74"/>
      <c r="E175" s="80"/>
      <c r="F175" s="75"/>
      <c r="G175" s="77"/>
      <c r="H175" s="77"/>
      <c r="J175" s="343"/>
      <c r="K175" s="344"/>
      <c r="L175" s="345"/>
      <c r="M175" s="346"/>
      <c r="N175" s="346"/>
      <c r="O175" s="346"/>
    </row>
    <row r="176" spans="1:15" s="52" customFormat="1" ht="39.950000000000003" customHeight="1" x14ac:dyDescent="0.2">
      <c r="A176" s="96" t="s">
        <v>149</v>
      </c>
      <c r="B176" s="97" t="s">
        <v>125</v>
      </c>
      <c r="C176" s="98" t="s">
        <v>151</v>
      </c>
      <c r="D176" s="107" t="s">
        <v>152</v>
      </c>
      <c r="E176" s="100"/>
      <c r="F176" s="113"/>
      <c r="G176" s="105"/>
      <c r="H176" s="115"/>
      <c r="J176" s="343"/>
      <c r="K176" s="344"/>
      <c r="L176" s="345"/>
      <c r="M176" s="346"/>
      <c r="N176" s="346"/>
      <c r="O176" s="346"/>
    </row>
    <row r="177" spans="1:15" s="52" customFormat="1" ht="39.950000000000003" customHeight="1" x14ac:dyDescent="0.2">
      <c r="A177" s="96" t="s">
        <v>533</v>
      </c>
      <c r="B177" s="106" t="s">
        <v>26</v>
      </c>
      <c r="C177" s="98" t="s">
        <v>534</v>
      </c>
      <c r="D177" s="107" t="s">
        <v>848</v>
      </c>
      <c r="E177" s="100" t="s">
        <v>40</v>
      </c>
      <c r="F177" s="167">
        <v>400</v>
      </c>
      <c r="G177" s="102"/>
      <c r="H177" s="103">
        <f t="shared" ref="H177" si="35">ROUND(G177*F177,2)</f>
        <v>0</v>
      </c>
      <c r="J177" s="343"/>
      <c r="K177" s="344"/>
      <c r="L177" s="345"/>
      <c r="M177" s="346"/>
      <c r="N177" s="346"/>
      <c r="O177" s="346"/>
    </row>
    <row r="178" spans="1:15" s="52" customFormat="1" ht="45" x14ac:dyDescent="0.2">
      <c r="A178" s="96" t="s">
        <v>153</v>
      </c>
      <c r="B178" s="106" t="s">
        <v>30</v>
      </c>
      <c r="C178" s="98" t="s">
        <v>154</v>
      </c>
      <c r="D178" s="107" t="s">
        <v>14</v>
      </c>
      <c r="E178" s="100" t="s">
        <v>40</v>
      </c>
      <c r="F178" s="167">
        <v>4350</v>
      </c>
      <c r="G178" s="102"/>
      <c r="H178" s="103">
        <f t="shared" ref="H178:H185" si="36">ROUND(G178*F178,2)</f>
        <v>0</v>
      </c>
      <c r="J178" s="343"/>
      <c r="K178" s="344"/>
      <c r="L178" s="345"/>
      <c r="M178" s="346"/>
      <c r="N178" s="346"/>
      <c r="O178" s="346"/>
    </row>
    <row r="179" spans="1:15" s="52" customFormat="1" ht="39.950000000000003" customHeight="1" x14ac:dyDescent="0.2">
      <c r="A179" s="96" t="s">
        <v>153</v>
      </c>
      <c r="B179" s="106" t="s">
        <v>76</v>
      </c>
      <c r="C179" s="98" t="s">
        <v>155</v>
      </c>
      <c r="D179" s="107" t="s">
        <v>14</v>
      </c>
      <c r="E179" s="100" t="s">
        <v>40</v>
      </c>
      <c r="F179" s="167">
        <v>2500</v>
      </c>
      <c r="G179" s="102"/>
      <c r="H179" s="103">
        <f t="shared" si="36"/>
        <v>0</v>
      </c>
      <c r="J179" s="343"/>
      <c r="K179" s="344"/>
      <c r="L179" s="345"/>
      <c r="M179" s="346"/>
      <c r="N179" s="346"/>
      <c r="O179" s="346"/>
    </row>
    <row r="180" spans="1:15" s="52" customFormat="1" ht="39.950000000000003" customHeight="1" x14ac:dyDescent="0.2">
      <c r="A180" s="96" t="s">
        <v>156</v>
      </c>
      <c r="B180" s="106" t="s">
        <v>83</v>
      </c>
      <c r="C180" s="98" t="s">
        <v>157</v>
      </c>
      <c r="D180" s="107" t="s">
        <v>14</v>
      </c>
      <c r="E180" s="100" t="s">
        <v>40</v>
      </c>
      <c r="F180" s="167">
        <v>50</v>
      </c>
      <c r="G180" s="102"/>
      <c r="H180" s="103">
        <f t="shared" si="36"/>
        <v>0</v>
      </c>
      <c r="J180" s="343"/>
      <c r="K180" s="344"/>
      <c r="L180" s="345"/>
      <c r="M180" s="346"/>
      <c r="N180" s="346"/>
      <c r="O180" s="346"/>
    </row>
    <row r="181" spans="1:15" s="52" customFormat="1" ht="39.950000000000003" customHeight="1" x14ac:dyDescent="0.2">
      <c r="A181" s="96" t="s">
        <v>156</v>
      </c>
      <c r="B181" s="106" t="s">
        <v>85</v>
      </c>
      <c r="C181" s="98" t="s">
        <v>296</v>
      </c>
      <c r="D181" s="107" t="s">
        <v>14</v>
      </c>
      <c r="E181" s="100" t="s">
        <v>40</v>
      </c>
      <c r="F181" s="167">
        <f>470-70</f>
        <v>400</v>
      </c>
      <c r="G181" s="102"/>
      <c r="H181" s="103">
        <f t="shared" ref="H181" si="37">ROUND(G181*F181,2)</f>
        <v>0</v>
      </c>
      <c r="J181" s="343"/>
      <c r="K181" s="344"/>
      <c r="L181" s="345"/>
      <c r="M181" s="346"/>
      <c r="N181" s="346"/>
      <c r="O181" s="346"/>
    </row>
    <row r="182" spans="1:15" s="52" customFormat="1" ht="45" x14ac:dyDescent="0.2">
      <c r="A182" s="96" t="s">
        <v>158</v>
      </c>
      <c r="B182" s="106" t="s">
        <v>348</v>
      </c>
      <c r="C182" s="98" t="s">
        <v>159</v>
      </c>
      <c r="D182" s="107" t="s">
        <v>641</v>
      </c>
      <c r="E182" s="100" t="s">
        <v>117</v>
      </c>
      <c r="F182" s="167">
        <v>100</v>
      </c>
      <c r="G182" s="102"/>
      <c r="H182" s="103">
        <f t="shared" si="36"/>
        <v>0</v>
      </c>
      <c r="J182" s="343"/>
      <c r="K182" s="344"/>
      <c r="L182" s="345"/>
      <c r="M182" s="346"/>
      <c r="N182" s="346"/>
      <c r="O182" s="346"/>
    </row>
    <row r="183" spans="1:15" s="52" customFormat="1" ht="45" x14ac:dyDescent="0.2">
      <c r="A183" s="96" t="s">
        <v>158</v>
      </c>
      <c r="B183" s="106" t="s">
        <v>499</v>
      </c>
      <c r="C183" s="98" t="s">
        <v>297</v>
      </c>
      <c r="D183" s="107" t="s">
        <v>641</v>
      </c>
      <c r="E183" s="100" t="s">
        <v>117</v>
      </c>
      <c r="F183" s="167">
        <v>250</v>
      </c>
      <c r="G183" s="102"/>
      <c r="H183" s="103">
        <f t="shared" si="36"/>
        <v>0</v>
      </c>
      <c r="J183" s="343"/>
      <c r="K183" s="344"/>
      <c r="L183" s="345"/>
      <c r="M183" s="346"/>
      <c r="N183" s="346"/>
      <c r="O183" s="346"/>
    </row>
    <row r="184" spans="1:15" s="52" customFormat="1" ht="39.950000000000003" customHeight="1" x14ac:dyDescent="0.2">
      <c r="A184" s="96" t="s">
        <v>158</v>
      </c>
      <c r="B184" s="106" t="s">
        <v>351</v>
      </c>
      <c r="C184" s="95" t="s">
        <v>298</v>
      </c>
      <c r="D184" s="82" t="s">
        <v>537</v>
      </c>
      <c r="E184" s="100" t="s">
        <v>117</v>
      </c>
      <c r="F184" s="167">
        <v>30</v>
      </c>
      <c r="G184" s="102"/>
      <c r="H184" s="103">
        <f t="shared" ref="H184" si="38">ROUND(G184*F184,2)</f>
        <v>0</v>
      </c>
      <c r="J184" s="343"/>
      <c r="K184" s="344"/>
      <c r="L184" s="345"/>
      <c r="M184" s="346"/>
      <c r="N184" s="346"/>
      <c r="O184" s="346"/>
    </row>
    <row r="185" spans="1:15" s="52" customFormat="1" ht="39.950000000000003" customHeight="1" x14ac:dyDescent="0.2">
      <c r="A185" s="96" t="s">
        <v>299</v>
      </c>
      <c r="B185" s="106" t="s">
        <v>564</v>
      </c>
      <c r="C185" s="98" t="s">
        <v>300</v>
      </c>
      <c r="D185" s="107" t="s">
        <v>301</v>
      </c>
      <c r="E185" s="100" t="s">
        <v>40</v>
      </c>
      <c r="F185" s="167">
        <v>2</v>
      </c>
      <c r="G185" s="102"/>
      <c r="H185" s="103">
        <f t="shared" si="36"/>
        <v>0</v>
      </c>
      <c r="J185" s="343"/>
      <c r="K185" s="344"/>
      <c r="L185" s="345"/>
      <c r="M185" s="346"/>
      <c r="N185" s="346"/>
      <c r="O185" s="346"/>
    </row>
    <row r="186" spans="1:15" s="52" customFormat="1" ht="39.950000000000003" customHeight="1" x14ac:dyDescent="0.2">
      <c r="A186" s="96" t="s">
        <v>161</v>
      </c>
      <c r="B186" s="97" t="s">
        <v>129</v>
      </c>
      <c r="C186" s="98" t="s">
        <v>163</v>
      </c>
      <c r="D186" s="107" t="s">
        <v>152</v>
      </c>
      <c r="E186" s="100"/>
      <c r="F186" s="167"/>
      <c r="G186" s="105"/>
      <c r="H186" s="115"/>
      <c r="J186" s="343"/>
      <c r="K186" s="344"/>
      <c r="L186" s="345"/>
      <c r="M186" s="346"/>
      <c r="N186" s="346"/>
      <c r="O186" s="346"/>
    </row>
    <row r="187" spans="1:15" s="52" customFormat="1" ht="54.95" customHeight="1" x14ac:dyDescent="0.2">
      <c r="A187" s="96" t="s">
        <v>164</v>
      </c>
      <c r="B187" s="106" t="s">
        <v>26</v>
      </c>
      <c r="C187" s="98" t="s">
        <v>165</v>
      </c>
      <c r="D187" s="107"/>
      <c r="E187" s="100" t="s">
        <v>40</v>
      </c>
      <c r="F187" s="167">
        <f>200</f>
        <v>200</v>
      </c>
      <c r="G187" s="102"/>
      <c r="H187" s="103">
        <f t="shared" ref="H187:H188" si="39">ROUND(G187*F187,2)</f>
        <v>0</v>
      </c>
      <c r="J187" s="343"/>
      <c r="K187" s="344"/>
      <c r="L187" s="345"/>
      <c r="M187" s="346"/>
      <c r="N187" s="346"/>
      <c r="O187" s="346"/>
    </row>
    <row r="188" spans="1:15" s="52" customFormat="1" ht="54.95" customHeight="1" x14ac:dyDescent="0.2">
      <c r="A188" s="96" t="s">
        <v>166</v>
      </c>
      <c r="B188" s="106" t="s">
        <v>30</v>
      </c>
      <c r="C188" s="98" t="s">
        <v>640</v>
      </c>
      <c r="D188" s="107"/>
      <c r="E188" s="100" t="s">
        <v>40</v>
      </c>
      <c r="F188" s="167">
        <v>70</v>
      </c>
      <c r="G188" s="102"/>
      <c r="H188" s="103">
        <f t="shared" si="39"/>
        <v>0</v>
      </c>
      <c r="J188" s="343"/>
      <c r="K188" s="344"/>
      <c r="L188" s="345"/>
      <c r="M188" s="346"/>
      <c r="N188" s="346"/>
      <c r="O188" s="346"/>
    </row>
    <row r="189" spans="1:15" s="52" customFormat="1" ht="39.950000000000003" customHeight="1" x14ac:dyDescent="0.2">
      <c r="A189" s="96" t="s">
        <v>168</v>
      </c>
      <c r="B189" s="97" t="s">
        <v>456</v>
      </c>
      <c r="C189" s="98" t="s">
        <v>170</v>
      </c>
      <c r="D189" s="107" t="s">
        <v>152</v>
      </c>
      <c r="E189" s="100"/>
      <c r="F189" s="113"/>
      <c r="G189" s="105"/>
      <c r="H189" s="115"/>
      <c r="J189" s="343"/>
      <c r="K189" s="344"/>
      <c r="L189" s="345"/>
      <c r="M189" s="346"/>
      <c r="N189" s="346"/>
      <c r="O189" s="346"/>
    </row>
    <row r="190" spans="1:15" s="52" customFormat="1" ht="39.950000000000003" customHeight="1" x14ac:dyDescent="0.2">
      <c r="A190" s="96" t="s">
        <v>172</v>
      </c>
      <c r="B190" s="106" t="s">
        <v>26</v>
      </c>
      <c r="C190" s="98" t="s">
        <v>173</v>
      </c>
      <c r="D190" s="107" t="s">
        <v>171</v>
      </c>
      <c r="E190" s="100" t="s">
        <v>117</v>
      </c>
      <c r="F190" s="171">
        <v>700</v>
      </c>
      <c r="G190" s="102"/>
      <c r="H190" s="103">
        <f t="shared" ref="H190:H194" si="40">ROUND(G190*F190,2)</f>
        <v>0</v>
      </c>
      <c r="J190" s="343"/>
      <c r="K190" s="344"/>
      <c r="L190" s="345"/>
      <c r="M190" s="346"/>
      <c r="N190" s="346"/>
      <c r="O190" s="346"/>
    </row>
    <row r="191" spans="1:15" s="52" customFormat="1" ht="39.950000000000003" customHeight="1" x14ac:dyDescent="0.2">
      <c r="A191" s="96" t="s">
        <v>172</v>
      </c>
      <c r="B191" s="106" t="s">
        <v>30</v>
      </c>
      <c r="C191" s="98" t="s">
        <v>174</v>
      </c>
      <c r="D191" s="107" t="s">
        <v>171</v>
      </c>
      <c r="E191" s="100" t="s">
        <v>117</v>
      </c>
      <c r="F191" s="171">
        <f>900-700</f>
        <v>200</v>
      </c>
      <c r="G191" s="102"/>
      <c r="H191" s="103">
        <f t="shared" si="40"/>
        <v>0</v>
      </c>
      <c r="J191" s="343"/>
      <c r="K191" s="344"/>
      <c r="L191" s="345"/>
      <c r="M191" s="346"/>
      <c r="N191" s="346"/>
      <c r="O191" s="346"/>
    </row>
    <row r="192" spans="1:15" s="52" customFormat="1" ht="39.950000000000003" customHeight="1" x14ac:dyDescent="0.2">
      <c r="A192" s="96" t="s">
        <v>454</v>
      </c>
      <c r="B192" s="106" t="s">
        <v>76</v>
      </c>
      <c r="C192" s="98" t="s">
        <v>836</v>
      </c>
      <c r="D192" s="107" t="s">
        <v>175</v>
      </c>
      <c r="E192" s="100" t="s">
        <v>117</v>
      </c>
      <c r="F192" s="101">
        <v>65</v>
      </c>
      <c r="G192" s="102"/>
      <c r="H192" s="103">
        <f t="shared" si="40"/>
        <v>0</v>
      </c>
      <c r="J192" s="343"/>
      <c r="K192" s="344"/>
      <c r="L192" s="345"/>
      <c r="M192" s="346"/>
      <c r="N192" s="346"/>
      <c r="O192" s="346"/>
    </row>
    <row r="193" spans="1:15" s="52" customFormat="1" ht="39.950000000000003" customHeight="1" x14ac:dyDescent="0.2">
      <c r="A193" s="96" t="s">
        <v>176</v>
      </c>
      <c r="B193" s="106" t="s">
        <v>83</v>
      </c>
      <c r="C193" s="98" t="s">
        <v>177</v>
      </c>
      <c r="D193" s="107" t="s">
        <v>178</v>
      </c>
      <c r="E193" s="100" t="s">
        <v>117</v>
      </c>
      <c r="F193" s="101">
        <v>190</v>
      </c>
      <c r="G193" s="102"/>
      <c r="H193" s="103">
        <f t="shared" si="40"/>
        <v>0</v>
      </c>
      <c r="J193" s="343"/>
      <c r="K193" s="344"/>
      <c r="L193" s="345"/>
      <c r="M193" s="346"/>
      <c r="N193" s="346"/>
      <c r="O193" s="346"/>
    </row>
    <row r="194" spans="1:15" s="52" customFormat="1" ht="39.950000000000003" customHeight="1" x14ac:dyDescent="0.2">
      <c r="A194" s="96" t="s">
        <v>182</v>
      </c>
      <c r="B194" s="97" t="s">
        <v>136</v>
      </c>
      <c r="C194" s="98" t="s">
        <v>536</v>
      </c>
      <c r="D194" s="107" t="s">
        <v>152</v>
      </c>
      <c r="E194" s="100" t="s">
        <v>117</v>
      </c>
      <c r="F194" s="167">
        <v>1800</v>
      </c>
      <c r="G194" s="102"/>
      <c r="H194" s="103">
        <f t="shared" si="40"/>
        <v>0</v>
      </c>
      <c r="J194" s="343"/>
      <c r="K194" s="344"/>
      <c r="L194" s="345"/>
      <c r="M194" s="346"/>
      <c r="N194" s="346"/>
      <c r="O194" s="346"/>
    </row>
    <row r="195" spans="1:15" ht="48" customHeight="1" x14ac:dyDescent="0.2">
      <c r="A195" s="10"/>
      <c r="B195" s="79"/>
      <c r="C195" s="172" t="s">
        <v>184</v>
      </c>
      <c r="D195" s="74"/>
      <c r="E195" s="80"/>
      <c r="F195" s="75"/>
      <c r="G195" s="77"/>
      <c r="H195" s="77"/>
      <c r="J195" s="343"/>
      <c r="K195" s="344"/>
      <c r="L195" s="345"/>
      <c r="M195" s="346"/>
      <c r="N195" s="346"/>
      <c r="O195" s="346"/>
    </row>
    <row r="196" spans="1:15" s="52" customFormat="1" ht="30" customHeight="1" x14ac:dyDescent="0.2">
      <c r="A196" s="96" t="s">
        <v>185</v>
      </c>
      <c r="B196" s="97" t="s">
        <v>139</v>
      </c>
      <c r="C196" s="98" t="s">
        <v>187</v>
      </c>
      <c r="D196" s="107" t="s">
        <v>532</v>
      </c>
      <c r="E196" s="100"/>
      <c r="F196" s="113"/>
      <c r="G196" s="105"/>
      <c r="H196" s="115"/>
      <c r="J196" s="343"/>
      <c r="K196" s="344"/>
      <c r="L196" s="345"/>
      <c r="M196" s="346"/>
      <c r="N196" s="346"/>
      <c r="O196" s="346"/>
    </row>
    <row r="197" spans="1:15" s="52" customFormat="1" ht="30" customHeight="1" x14ac:dyDescent="0.2">
      <c r="A197" s="96" t="s">
        <v>302</v>
      </c>
      <c r="B197" s="106" t="s">
        <v>26</v>
      </c>
      <c r="C197" s="98" t="s">
        <v>303</v>
      </c>
      <c r="D197" s="107"/>
      <c r="E197" s="100" t="s">
        <v>43</v>
      </c>
      <c r="F197" s="113">
        <v>1</v>
      </c>
      <c r="G197" s="102"/>
      <c r="H197" s="103">
        <f>ROUND(G197*F197,2)</f>
        <v>0</v>
      </c>
      <c r="J197" s="343"/>
      <c r="K197" s="344"/>
      <c r="L197" s="345"/>
      <c r="M197" s="346"/>
      <c r="N197" s="346"/>
      <c r="O197" s="346"/>
    </row>
    <row r="198" spans="1:15" s="52" customFormat="1" ht="30" customHeight="1" x14ac:dyDescent="0.2">
      <c r="A198" s="96" t="s">
        <v>189</v>
      </c>
      <c r="B198" s="106" t="s">
        <v>30</v>
      </c>
      <c r="C198" s="98" t="s">
        <v>190</v>
      </c>
      <c r="D198" s="107"/>
      <c r="E198" s="100" t="s">
        <v>43</v>
      </c>
      <c r="F198" s="113">
        <v>13</v>
      </c>
      <c r="G198" s="102"/>
      <c r="H198" s="103">
        <f>ROUND(G198*F198,2)</f>
        <v>0</v>
      </c>
      <c r="J198" s="343"/>
      <c r="K198" s="344"/>
      <c r="L198" s="345"/>
      <c r="M198" s="346"/>
      <c r="N198" s="346"/>
      <c r="O198" s="346"/>
    </row>
    <row r="199" spans="1:15" s="52" customFormat="1" ht="30" customHeight="1" x14ac:dyDescent="0.2">
      <c r="A199" s="96" t="s">
        <v>304</v>
      </c>
      <c r="B199" s="106" t="s">
        <v>76</v>
      </c>
      <c r="C199" s="98" t="s">
        <v>305</v>
      </c>
      <c r="D199" s="107"/>
      <c r="E199" s="100" t="s">
        <v>43</v>
      </c>
      <c r="F199" s="113">
        <v>2</v>
      </c>
      <c r="G199" s="102"/>
      <c r="H199" s="103">
        <f>ROUND(G199*F199,2)</f>
        <v>0</v>
      </c>
      <c r="J199" s="343"/>
      <c r="K199" s="344"/>
      <c r="L199" s="345"/>
      <c r="M199" s="346"/>
      <c r="N199" s="346"/>
      <c r="O199" s="346"/>
    </row>
    <row r="200" spans="1:15" s="52" customFormat="1" ht="30" customHeight="1" x14ac:dyDescent="0.2">
      <c r="A200" s="96" t="s">
        <v>191</v>
      </c>
      <c r="B200" s="97" t="s">
        <v>457</v>
      </c>
      <c r="C200" s="98" t="s">
        <v>193</v>
      </c>
      <c r="D200" s="107" t="s">
        <v>532</v>
      </c>
      <c r="E200" s="100"/>
      <c r="F200" s="113"/>
      <c r="G200" s="105"/>
      <c r="H200" s="115"/>
      <c r="J200" s="343"/>
      <c r="K200" s="344"/>
      <c r="L200" s="345"/>
      <c r="M200" s="346"/>
      <c r="N200" s="346"/>
      <c r="O200" s="346"/>
    </row>
    <row r="201" spans="1:15" s="52" customFormat="1" ht="30" customHeight="1" x14ac:dyDescent="0.2">
      <c r="A201" s="96" t="s">
        <v>194</v>
      </c>
      <c r="B201" s="106" t="s">
        <v>26</v>
      </c>
      <c r="C201" s="98" t="s">
        <v>195</v>
      </c>
      <c r="D201" s="107"/>
      <c r="E201" s="100" t="s">
        <v>43</v>
      </c>
      <c r="F201" s="113">
        <v>3</v>
      </c>
      <c r="G201" s="102"/>
      <c r="H201" s="103">
        <f>ROUND(G201*F201,2)</f>
        <v>0</v>
      </c>
      <c r="J201" s="343"/>
      <c r="K201" s="344"/>
      <c r="L201" s="345"/>
      <c r="M201" s="346"/>
      <c r="N201" s="346"/>
      <c r="O201" s="346"/>
    </row>
    <row r="202" spans="1:15" s="52" customFormat="1" ht="30" customHeight="1" x14ac:dyDescent="0.2">
      <c r="A202" s="96" t="s">
        <v>196</v>
      </c>
      <c r="B202" s="97" t="s">
        <v>380</v>
      </c>
      <c r="C202" s="98" t="s">
        <v>198</v>
      </c>
      <c r="D202" s="107" t="s">
        <v>532</v>
      </c>
      <c r="E202" s="100"/>
      <c r="F202" s="113"/>
      <c r="G202" s="105"/>
      <c r="H202" s="115"/>
      <c r="J202" s="343"/>
      <c r="K202" s="344"/>
      <c r="L202" s="345"/>
      <c r="M202" s="346"/>
      <c r="N202" s="346"/>
      <c r="O202" s="346"/>
    </row>
    <row r="203" spans="1:15" s="52" customFormat="1" ht="30" customHeight="1" x14ac:dyDescent="0.2">
      <c r="A203" s="96" t="s">
        <v>199</v>
      </c>
      <c r="B203" s="106" t="s">
        <v>26</v>
      </c>
      <c r="C203" s="98" t="s">
        <v>200</v>
      </c>
      <c r="D203" s="107"/>
      <c r="E203" s="100"/>
      <c r="F203" s="113"/>
      <c r="G203" s="105"/>
      <c r="H203" s="115"/>
      <c r="J203" s="343"/>
      <c r="K203" s="344"/>
      <c r="L203" s="345"/>
      <c r="M203" s="346"/>
      <c r="N203" s="346"/>
      <c r="O203" s="346"/>
    </row>
    <row r="204" spans="1:15" s="52" customFormat="1" ht="39.950000000000003" customHeight="1" x14ac:dyDescent="0.2">
      <c r="A204" s="96" t="s">
        <v>201</v>
      </c>
      <c r="B204" s="114" t="s">
        <v>103</v>
      </c>
      <c r="C204" s="98" t="s">
        <v>638</v>
      </c>
      <c r="D204" s="107"/>
      <c r="E204" s="100" t="s">
        <v>117</v>
      </c>
      <c r="F204" s="113">
        <v>15</v>
      </c>
      <c r="G204" s="102"/>
      <c r="H204" s="103">
        <f>ROUND(G204*F204,2)</f>
        <v>0</v>
      </c>
      <c r="J204" s="343"/>
      <c r="K204" s="344"/>
      <c r="L204" s="345"/>
      <c r="M204" s="346"/>
      <c r="N204" s="346"/>
      <c r="O204" s="346"/>
    </row>
    <row r="205" spans="1:15" s="52" customFormat="1" ht="39.950000000000003" customHeight="1" x14ac:dyDescent="0.2">
      <c r="A205" s="96" t="s">
        <v>202</v>
      </c>
      <c r="B205" s="114" t="s">
        <v>106</v>
      </c>
      <c r="C205" s="98" t="s">
        <v>637</v>
      </c>
      <c r="D205" s="107"/>
      <c r="E205" s="100" t="s">
        <v>117</v>
      </c>
      <c r="F205" s="113">
        <v>100</v>
      </c>
      <c r="G205" s="102"/>
      <c r="H205" s="103">
        <f>ROUND(G205*F205,2)</f>
        <v>0</v>
      </c>
      <c r="J205" s="343"/>
      <c r="K205" s="344"/>
      <c r="L205" s="345"/>
      <c r="M205" s="346"/>
      <c r="N205" s="346"/>
      <c r="O205" s="346"/>
    </row>
    <row r="206" spans="1:15" s="52" customFormat="1" ht="30" customHeight="1" x14ac:dyDescent="0.2">
      <c r="A206" s="96" t="s">
        <v>203</v>
      </c>
      <c r="B206" s="97" t="s">
        <v>410</v>
      </c>
      <c r="C206" s="98" t="s">
        <v>205</v>
      </c>
      <c r="D206" s="107" t="s">
        <v>532</v>
      </c>
      <c r="E206" s="100" t="s">
        <v>117</v>
      </c>
      <c r="F206" s="113">
        <v>36</v>
      </c>
      <c r="G206" s="102"/>
      <c r="H206" s="103">
        <f>ROUND(G206*F206,2)</f>
        <v>0</v>
      </c>
      <c r="J206" s="343"/>
      <c r="K206" s="344"/>
      <c r="L206" s="345"/>
      <c r="M206" s="346"/>
      <c r="N206" s="346"/>
      <c r="O206" s="346"/>
    </row>
    <row r="207" spans="1:15" s="121" customFormat="1" ht="30" customHeight="1" x14ac:dyDescent="0.2">
      <c r="A207" s="96" t="s">
        <v>214</v>
      </c>
      <c r="B207" s="97" t="s">
        <v>566</v>
      </c>
      <c r="C207" s="120" t="s">
        <v>215</v>
      </c>
      <c r="D207" s="119" t="s">
        <v>216</v>
      </c>
      <c r="E207" s="100"/>
      <c r="F207" s="113"/>
      <c r="G207" s="105"/>
      <c r="H207" s="115"/>
      <c r="J207" s="343"/>
      <c r="K207" s="344"/>
      <c r="L207" s="345"/>
      <c r="M207" s="346"/>
      <c r="N207" s="346"/>
      <c r="O207" s="346"/>
    </row>
    <row r="208" spans="1:15" s="52" customFormat="1" ht="39.950000000000003" customHeight="1" x14ac:dyDescent="0.2">
      <c r="A208" s="96" t="s">
        <v>217</v>
      </c>
      <c r="B208" s="106" t="s">
        <v>26</v>
      </c>
      <c r="C208" s="118" t="s">
        <v>218</v>
      </c>
      <c r="D208" s="107"/>
      <c r="E208" s="100" t="s">
        <v>43</v>
      </c>
      <c r="F208" s="167">
        <v>13</v>
      </c>
      <c r="G208" s="102"/>
      <c r="H208" s="103">
        <f t="shared" ref="H208:H210" si="41">ROUND(G208*F208,2)</f>
        <v>0</v>
      </c>
      <c r="J208" s="343"/>
      <c r="K208" s="344"/>
      <c r="L208" s="345"/>
      <c r="M208" s="346"/>
      <c r="N208" s="346"/>
      <c r="O208" s="346"/>
    </row>
    <row r="209" spans="1:15" s="52" customFormat="1" ht="39.950000000000003" customHeight="1" x14ac:dyDescent="0.2">
      <c r="A209" s="96" t="s">
        <v>219</v>
      </c>
      <c r="B209" s="106" t="s">
        <v>30</v>
      </c>
      <c r="C209" s="118" t="s">
        <v>220</v>
      </c>
      <c r="D209" s="107"/>
      <c r="E209" s="100" t="s">
        <v>43</v>
      </c>
      <c r="F209" s="167">
        <v>12</v>
      </c>
      <c r="G209" s="102"/>
      <c r="H209" s="103">
        <f t="shared" si="41"/>
        <v>0</v>
      </c>
      <c r="J209" s="343"/>
      <c r="K209" s="344"/>
      <c r="L209" s="345"/>
      <c r="M209" s="346"/>
      <c r="N209" s="346"/>
      <c r="O209" s="346"/>
    </row>
    <row r="210" spans="1:15" s="52" customFormat="1" ht="39.950000000000003" customHeight="1" x14ac:dyDescent="0.2">
      <c r="A210" s="96" t="s">
        <v>221</v>
      </c>
      <c r="B210" s="106" t="s">
        <v>76</v>
      </c>
      <c r="C210" s="118" t="s">
        <v>222</v>
      </c>
      <c r="D210" s="107"/>
      <c r="E210" s="100" t="s">
        <v>43</v>
      </c>
      <c r="F210" s="167">
        <v>1</v>
      </c>
      <c r="G210" s="102"/>
      <c r="H210" s="103">
        <f t="shared" si="41"/>
        <v>0</v>
      </c>
      <c r="J210" s="343"/>
      <c r="K210" s="344"/>
      <c r="L210" s="345"/>
      <c r="M210" s="346"/>
      <c r="N210" s="346"/>
      <c r="O210" s="346"/>
    </row>
    <row r="211" spans="1:15" s="121" customFormat="1" ht="30" customHeight="1" x14ac:dyDescent="0.2">
      <c r="A211" s="96" t="s">
        <v>223</v>
      </c>
      <c r="B211" s="97" t="s">
        <v>565</v>
      </c>
      <c r="C211" s="124" t="s">
        <v>225</v>
      </c>
      <c r="D211" s="107" t="s">
        <v>532</v>
      </c>
      <c r="E211" s="100"/>
      <c r="F211" s="113"/>
      <c r="G211" s="105"/>
      <c r="H211" s="115"/>
      <c r="J211" s="343"/>
      <c r="K211" s="344"/>
      <c r="L211" s="345"/>
      <c r="M211" s="346"/>
      <c r="N211" s="346"/>
      <c r="O211" s="346"/>
    </row>
    <row r="212" spans="1:15" s="121" customFormat="1" ht="30" customHeight="1" x14ac:dyDescent="0.2">
      <c r="A212" s="96" t="s">
        <v>226</v>
      </c>
      <c r="B212" s="106" t="s">
        <v>26</v>
      </c>
      <c r="C212" s="124" t="s">
        <v>227</v>
      </c>
      <c r="D212" s="107"/>
      <c r="E212" s="100" t="s">
        <v>43</v>
      </c>
      <c r="F212" s="113">
        <v>6</v>
      </c>
      <c r="G212" s="102"/>
      <c r="H212" s="103">
        <f>ROUND(G212*F212,2)</f>
        <v>0</v>
      </c>
      <c r="J212" s="343"/>
      <c r="K212" s="344"/>
      <c r="L212" s="345"/>
      <c r="M212" s="346"/>
      <c r="N212" s="346"/>
      <c r="O212" s="346"/>
    </row>
    <row r="213" spans="1:15" s="121" customFormat="1" ht="30" customHeight="1" x14ac:dyDescent="0.2">
      <c r="A213" s="96" t="s">
        <v>228</v>
      </c>
      <c r="B213" s="97" t="s">
        <v>145</v>
      </c>
      <c r="C213" s="124" t="s">
        <v>229</v>
      </c>
      <c r="D213" s="107" t="s">
        <v>532</v>
      </c>
      <c r="E213" s="100"/>
      <c r="F213" s="113"/>
      <c r="G213" s="105"/>
      <c r="H213" s="115"/>
      <c r="J213" s="343"/>
      <c r="K213" s="344"/>
      <c r="L213" s="345"/>
      <c r="M213" s="346"/>
      <c r="N213" s="346"/>
      <c r="O213" s="346"/>
    </row>
    <row r="214" spans="1:15" s="121" customFormat="1" ht="30" customHeight="1" x14ac:dyDescent="0.2">
      <c r="A214" s="96" t="s">
        <v>230</v>
      </c>
      <c r="B214" s="106" t="s">
        <v>26</v>
      </c>
      <c r="C214" s="124" t="s">
        <v>306</v>
      </c>
      <c r="D214" s="107"/>
      <c r="E214" s="100" t="s">
        <v>43</v>
      </c>
      <c r="F214" s="113">
        <v>3</v>
      </c>
      <c r="G214" s="102"/>
      <c r="H214" s="103">
        <f>ROUND(G214*F214,2)</f>
        <v>0</v>
      </c>
      <c r="J214" s="343"/>
      <c r="K214" s="344"/>
      <c r="L214" s="345"/>
      <c r="M214" s="346"/>
      <c r="N214" s="346"/>
      <c r="O214" s="346"/>
    </row>
    <row r="215" spans="1:15" s="125" customFormat="1" ht="30" customHeight="1" x14ac:dyDescent="0.2">
      <c r="A215" s="96" t="s">
        <v>232</v>
      </c>
      <c r="B215" s="97" t="s">
        <v>567</v>
      </c>
      <c r="C215" s="124" t="s">
        <v>233</v>
      </c>
      <c r="D215" s="107" t="s">
        <v>532</v>
      </c>
      <c r="E215" s="100"/>
      <c r="F215" s="113"/>
      <c r="G215" s="108"/>
      <c r="H215" s="103"/>
      <c r="J215" s="343"/>
      <c r="K215" s="344"/>
      <c r="L215" s="345"/>
      <c r="M215" s="346"/>
      <c r="N215" s="346"/>
      <c r="O215" s="346"/>
    </row>
    <row r="216" spans="1:15" s="121" customFormat="1" ht="30" customHeight="1" x14ac:dyDescent="0.2">
      <c r="A216" s="96" t="s">
        <v>234</v>
      </c>
      <c r="B216" s="106" t="s">
        <v>26</v>
      </c>
      <c r="C216" s="124" t="s">
        <v>235</v>
      </c>
      <c r="D216" s="107"/>
      <c r="E216" s="100"/>
      <c r="F216" s="113"/>
      <c r="G216" s="105"/>
      <c r="H216" s="115"/>
      <c r="J216" s="343"/>
      <c r="K216" s="344"/>
      <c r="L216" s="345"/>
      <c r="M216" s="346"/>
      <c r="N216" s="346"/>
      <c r="O216" s="346"/>
    </row>
    <row r="217" spans="1:15" s="52" customFormat="1" ht="39.950000000000003" customHeight="1" x14ac:dyDescent="0.2">
      <c r="A217" s="96" t="s">
        <v>307</v>
      </c>
      <c r="B217" s="114" t="s">
        <v>103</v>
      </c>
      <c r="C217" s="98" t="s">
        <v>308</v>
      </c>
      <c r="D217" s="107"/>
      <c r="E217" s="100" t="s">
        <v>43</v>
      </c>
      <c r="F217" s="113">
        <v>2</v>
      </c>
      <c r="G217" s="102"/>
      <c r="H217" s="103">
        <f t="shared" ref="H217:H220" si="42">ROUND(G217*F217,2)</f>
        <v>0</v>
      </c>
      <c r="J217" s="343"/>
      <c r="K217" s="344"/>
      <c r="L217" s="345"/>
      <c r="M217" s="346"/>
      <c r="N217" s="346"/>
      <c r="O217" s="346"/>
    </row>
    <row r="218" spans="1:15" s="52" customFormat="1" ht="39.950000000000003" customHeight="1" x14ac:dyDescent="0.2">
      <c r="A218" s="96" t="s">
        <v>307</v>
      </c>
      <c r="B218" s="114" t="s">
        <v>106</v>
      </c>
      <c r="C218" s="98" t="s">
        <v>309</v>
      </c>
      <c r="D218" s="107"/>
      <c r="E218" s="100" t="s">
        <v>43</v>
      </c>
      <c r="F218" s="113">
        <v>4</v>
      </c>
      <c r="G218" s="102"/>
      <c r="H218" s="103">
        <f t="shared" ref="H218" si="43">ROUND(G218*F218,2)</f>
        <v>0</v>
      </c>
      <c r="J218" s="343"/>
      <c r="K218" s="344"/>
      <c r="L218" s="345"/>
      <c r="M218" s="346"/>
      <c r="N218" s="346"/>
      <c r="O218" s="346"/>
    </row>
    <row r="219" spans="1:15" s="52" customFormat="1" ht="39.950000000000003" customHeight="1" x14ac:dyDescent="0.2">
      <c r="A219" s="96" t="s">
        <v>310</v>
      </c>
      <c r="B219" s="114" t="s">
        <v>109</v>
      </c>
      <c r="C219" s="98" t="s">
        <v>311</v>
      </c>
      <c r="D219" s="107"/>
      <c r="E219" s="100" t="s">
        <v>43</v>
      </c>
      <c r="F219" s="113">
        <v>2</v>
      </c>
      <c r="G219" s="102"/>
      <c r="H219" s="103">
        <f t="shared" si="42"/>
        <v>0</v>
      </c>
      <c r="J219" s="343"/>
      <c r="K219" s="344"/>
      <c r="L219" s="345"/>
      <c r="M219" s="346"/>
      <c r="N219" s="346"/>
      <c r="O219" s="346"/>
    </row>
    <row r="220" spans="1:15" s="52" customFormat="1" ht="39.950000000000003" customHeight="1" x14ac:dyDescent="0.2">
      <c r="A220" s="96" t="s">
        <v>236</v>
      </c>
      <c r="B220" s="114" t="s">
        <v>376</v>
      </c>
      <c r="C220" s="98" t="s">
        <v>312</v>
      </c>
      <c r="D220" s="107"/>
      <c r="E220" s="100" t="s">
        <v>43</v>
      </c>
      <c r="F220" s="113">
        <v>1</v>
      </c>
      <c r="G220" s="102"/>
      <c r="H220" s="103">
        <f t="shared" si="42"/>
        <v>0</v>
      </c>
      <c r="J220" s="343"/>
      <c r="K220" s="344"/>
      <c r="L220" s="345"/>
      <c r="M220" s="346"/>
      <c r="N220" s="346"/>
      <c r="O220" s="346"/>
    </row>
    <row r="221" spans="1:15" s="121" customFormat="1" ht="39.950000000000003" customHeight="1" x14ac:dyDescent="0.2">
      <c r="A221" s="96" t="s">
        <v>313</v>
      </c>
      <c r="B221" s="97" t="s">
        <v>568</v>
      </c>
      <c r="C221" s="124" t="s">
        <v>314</v>
      </c>
      <c r="D221" s="107" t="s">
        <v>532</v>
      </c>
      <c r="E221" s="100"/>
      <c r="F221" s="113"/>
      <c r="G221" s="105"/>
      <c r="H221" s="115"/>
      <c r="J221" s="343"/>
      <c r="K221" s="344"/>
      <c r="L221" s="345"/>
      <c r="M221" s="346"/>
      <c r="N221" s="346"/>
      <c r="O221" s="346"/>
    </row>
    <row r="222" spans="1:15" s="121" customFormat="1" ht="30" customHeight="1" x14ac:dyDescent="0.2">
      <c r="A222" s="126" t="s">
        <v>315</v>
      </c>
      <c r="B222" s="106" t="s">
        <v>26</v>
      </c>
      <c r="C222" s="124" t="s">
        <v>210</v>
      </c>
      <c r="D222" s="107"/>
      <c r="E222" s="100" t="s">
        <v>43</v>
      </c>
      <c r="F222" s="113">
        <v>1</v>
      </c>
      <c r="G222" s="102"/>
      <c r="H222" s="103">
        <f t="shared" ref="H222:H228" si="44">ROUND(G222*F222,2)</f>
        <v>0</v>
      </c>
      <c r="J222" s="343"/>
      <c r="K222" s="344"/>
      <c r="L222" s="345"/>
      <c r="M222" s="346"/>
      <c r="N222" s="346"/>
      <c r="O222" s="346"/>
    </row>
    <row r="223" spans="1:15" s="52" customFormat="1" ht="30" customHeight="1" x14ac:dyDescent="0.2">
      <c r="A223" s="96"/>
      <c r="B223" s="97" t="s">
        <v>569</v>
      </c>
      <c r="C223" s="146" t="s">
        <v>241</v>
      </c>
      <c r="D223" s="147" t="s">
        <v>532</v>
      </c>
      <c r="E223" s="148" t="s">
        <v>43</v>
      </c>
      <c r="F223" s="113">
        <v>1</v>
      </c>
      <c r="G223" s="102"/>
      <c r="H223" s="103">
        <f t="shared" si="44"/>
        <v>0</v>
      </c>
      <c r="J223" s="343"/>
      <c r="K223" s="344"/>
      <c r="L223" s="345"/>
      <c r="M223" s="346"/>
      <c r="N223" s="346"/>
      <c r="O223" s="346"/>
    </row>
    <row r="224" spans="1:15" s="52" customFormat="1" ht="30" customHeight="1" x14ac:dyDescent="0.2">
      <c r="A224" s="96" t="s">
        <v>242</v>
      </c>
      <c r="B224" s="97" t="s">
        <v>570</v>
      </c>
      <c r="C224" s="98" t="s">
        <v>243</v>
      </c>
      <c r="D224" s="107" t="s">
        <v>532</v>
      </c>
      <c r="E224" s="100" t="s">
        <v>43</v>
      </c>
      <c r="F224" s="113">
        <v>16</v>
      </c>
      <c r="G224" s="102"/>
      <c r="H224" s="103">
        <f t="shared" si="44"/>
        <v>0</v>
      </c>
      <c r="J224" s="343"/>
      <c r="K224" s="344"/>
      <c r="L224" s="345"/>
      <c r="M224" s="346"/>
      <c r="N224" s="346"/>
      <c r="O224" s="346"/>
    </row>
    <row r="225" spans="1:15" s="52" customFormat="1" ht="30" customHeight="1" x14ac:dyDescent="0.2">
      <c r="A225" s="96" t="s">
        <v>316</v>
      </c>
      <c r="B225" s="97" t="s">
        <v>571</v>
      </c>
      <c r="C225" s="98" t="s">
        <v>317</v>
      </c>
      <c r="D225" s="107" t="s">
        <v>532</v>
      </c>
      <c r="E225" s="100" t="s">
        <v>43</v>
      </c>
      <c r="F225" s="113">
        <v>1</v>
      </c>
      <c r="G225" s="102"/>
      <c r="H225" s="103">
        <f t="shared" si="44"/>
        <v>0</v>
      </c>
      <c r="J225" s="343"/>
      <c r="K225" s="344"/>
      <c r="L225" s="345"/>
      <c r="M225" s="346"/>
      <c r="N225" s="346"/>
      <c r="O225" s="346"/>
    </row>
    <row r="226" spans="1:15" s="52" customFormat="1" ht="30" customHeight="1" x14ac:dyDescent="0.2">
      <c r="A226" s="96"/>
      <c r="B226" s="97" t="s">
        <v>572</v>
      </c>
      <c r="C226" s="98" t="s">
        <v>244</v>
      </c>
      <c r="D226" s="107" t="s">
        <v>532</v>
      </c>
      <c r="E226" s="100" t="s">
        <v>43</v>
      </c>
      <c r="F226" s="113">
        <v>16</v>
      </c>
      <c r="G226" s="102"/>
      <c r="H226" s="103">
        <f t="shared" si="44"/>
        <v>0</v>
      </c>
      <c r="J226" s="343"/>
      <c r="K226" s="344"/>
      <c r="L226" s="345"/>
      <c r="M226" s="346"/>
      <c r="N226" s="346"/>
      <c r="O226" s="346"/>
    </row>
    <row r="227" spans="1:15" s="52" customFormat="1" ht="30" customHeight="1" x14ac:dyDescent="0.2">
      <c r="A227" s="96" t="s">
        <v>245</v>
      </c>
      <c r="B227" s="97" t="s">
        <v>573</v>
      </c>
      <c r="C227" s="98" t="s">
        <v>246</v>
      </c>
      <c r="D227" s="107" t="s">
        <v>532</v>
      </c>
      <c r="E227" s="100" t="s">
        <v>43</v>
      </c>
      <c r="F227" s="113">
        <v>7</v>
      </c>
      <c r="G227" s="102"/>
      <c r="H227" s="103">
        <f t="shared" si="44"/>
        <v>0</v>
      </c>
      <c r="J227" s="343"/>
      <c r="K227" s="344"/>
      <c r="L227" s="345"/>
      <c r="M227" s="346"/>
      <c r="N227" s="346"/>
      <c r="O227" s="346"/>
    </row>
    <row r="228" spans="1:15" s="52" customFormat="1" ht="30" customHeight="1" x14ac:dyDescent="0.2">
      <c r="A228" s="96" t="s">
        <v>247</v>
      </c>
      <c r="B228" s="97" t="s">
        <v>574</v>
      </c>
      <c r="C228" s="98" t="s">
        <v>248</v>
      </c>
      <c r="D228" s="107" t="s">
        <v>249</v>
      </c>
      <c r="E228" s="100" t="s">
        <v>117</v>
      </c>
      <c r="F228" s="113">
        <f>12*15</f>
        <v>180</v>
      </c>
      <c r="G228" s="102"/>
      <c r="H228" s="103">
        <f t="shared" si="44"/>
        <v>0</v>
      </c>
      <c r="J228" s="343"/>
      <c r="K228" s="344"/>
      <c r="L228" s="345"/>
      <c r="M228" s="346"/>
      <c r="N228" s="346"/>
      <c r="O228" s="346"/>
    </row>
    <row r="229" spans="1:15" s="53" customFormat="1" ht="30" customHeight="1" x14ac:dyDescent="0.2">
      <c r="A229" s="54"/>
      <c r="B229" s="127" t="s">
        <v>575</v>
      </c>
      <c r="C229" s="128" t="s">
        <v>319</v>
      </c>
      <c r="D229" s="129" t="s">
        <v>320</v>
      </c>
      <c r="E229" s="130"/>
      <c r="F229" s="131"/>
      <c r="G229" s="132"/>
      <c r="H229" s="133"/>
      <c r="J229" s="343"/>
      <c r="K229" s="344"/>
      <c r="L229" s="345"/>
      <c r="M229" s="346"/>
      <c r="N229" s="346"/>
      <c r="O229" s="346"/>
    </row>
    <row r="230" spans="1:15" s="139" customFormat="1" ht="30" customHeight="1" x14ac:dyDescent="0.25">
      <c r="A230" s="65"/>
      <c r="B230" s="134" t="s">
        <v>26</v>
      </c>
      <c r="C230" s="135" t="s">
        <v>321</v>
      </c>
      <c r="D230" s="129"/>
      <c r="E230" s="130" t="s">
        <v>43</v>
      </c>
      <c r="F230" s="136">
        <v>4</v>
      </c>
      <c r="G230" s="137"/>
      <c r="H230" s="138">
        <f>ROUND(G230*F230,2)</f>
        <v>0</v>
      </c>
      <c r="J230" s="343"/>
      <c r="K230" s="344"/>
      <c r="L230" s="345"/>
      <c r="M230" s="346"/>
      <c r="N230" s="346"/>
      <c r="O230" s="346"/>
    </row>
    <row r="231" spans="1:15" s="121" customFormat="1" ht="39.950000000000003" customHeight="1" x14ac:dyDescent="0.2">
      <c r="A231" s="96" t="s">
        <v>250</v>
      </c>
      <c r="B231" s="140" t="s">
        <v>576</v>
      </c>
      <c r="C231" s="93" t="s">
        <v>251</v>
      </c>
      <c r="D231" s="99" t="s">
        <v>493</v>
      </c>
      <c r="E231" s="100"/>
      <c r="F231" s="113"/>
      <c r="G231" s="108"/>
      <c r="H231" s="103"/>
      <c r="J231" s="343"/>
      <c r="K231" s="344"/>
      <c r="L231" s="345"/>
      <c r="M231" s="346"/>
      <c r="N231" s="346"/>
      <c r="O231" s="346"/>
    </row>
    <row r="232" spans="1:15" s="121" customFormat="1" ht="30" customHeight="1" x14ac:dyDescent="0.2">
      <c r="A232" s="96" t="s">
        <v>253</v>
      </c>
      <c r="B232" s="141" t="s">
        <v>26</v>
      </c>
      <c r="C232" s="98" t="s">
        <v>254</v>
      </c>
      <c r="D232" s="99" t="s">
        <v>255</v>
      </c>
      <c r="E232" s="100" t="s">
        <v>40</v>
      </c>
      <c r="F232" s="113">
        <v>315</v>
      </c>
      <c r="G232" s="102"/>
      <c r="H232" s="103">
        <f>ROUND(G232*F232,2)</f>
        <v>0</v>
      </c>
      <c r="J232" s="343"/>
      <c r="K232" s="344"/>
      <c r="L232" s="345"/>
      <c r="M232" s="346"/>
      <c r="N232" s="346"/>
      <c r="O232" s="346"/>
    </row>
    <row r="233" spans="1:15" ht="36" customHeight="1" x14ac:dyDescent="0.2">
      <c r="A233" s="10"/>
      <c r="B233" s="81"/>
      <c r="C233" s="172" t="s">
        <v>256</v>
      </c>
      <c r="D233" s="74"/>
      <c r="E233" s="80"/>
      <c r="F233" s="75"/>
      <c r="G233" s="77"/>
      <c r="H233" s="77"/>
      <c r="J233" s="343"/>
      <c r="K233" s="344"/>
      <c r="L233" s="345"/>
      <c r="M233" s="346"/>
      <c r="N233" s="346"/>
      <c r="O233" s="346"/>
    </row>
    <row r="234" spans="1:15" s="52" customFormat="1" ht="39.950000000000003" customHeight="1" x14ac:dyDescent="0.2">
      <c r="A234" s="96" t="s">
        <v>257</v>
      </c>
      <c r="B234" s="97" t="s">
        <v>577</v>
      </c>
      <c r="C234" s="118" t="s">
        <v>259</v>
      </c>
      <c r="D234" s="119" t="s">
        <v>216</v>
      </c>
      <c r="E234" s="100" t="s">
        <v>43</v>
      </c>
      <c r="F234" s="167">
        <v>15</v>
      </c>
      <c r="G234" s="102"/>
      <c r="H234" s="103">
        <f>ROUND(G234*F234,2)</f>
        <v>0</v>
      </c>
      <c r="J234" s="343"/>
      <c r="K234" s="344"/>
      <c r="L234" s="345"/>
      <c r="M234" s="346"/>
      <c r="N234" s="346"/>
      <c r="O234" s="346"/>
    </row>
    <row r="235" spans="1:15" s="52" customFormat="1" ht="30" customHeight="1" x14ac:dyDescent="0.2">
      <c r="A235" s="96" t="s">
        <v>260</v>
      </c>
      <c r="B235" s="97" t="s">
        <v>578</v>
      </c>
      <c r="C235" s="98" t="s">
        <v>261</v>
      </c>
      <c r="D235" s="107" t="s">
        <v>532</v>
      </c>
      <c r="E235" s="100"/>
      <c r="F235" s="113"/>
      <c r="G235" s="108"/>
      <c r="H235" s="115"/>
      <c r="J235" s="343"/>
      <c r="K235" s="344"/>
      <c r="L235" s="345"/>
      <c r="M235" s="346"/>
      <c r="N235" s="346"/>
      <c r="O235" s="346"/>
    </row>
    <row r="236" spans="1:15" s="52" customFormat="1" ht="30" customHeight="1" x14ac:dyDescent="0.2">
      <c r="A236" s="96" t="s">
        <v>262</v>
      </c>
      <c r="B236" s="106" t="s">
        <v>26</v>
      </c>
      <c r="C236" s="98" t="s">
        <v>263</v>
      </c>
      <c r="D236" s="107"/>
      <c r="E236" s="100" t="s">
        <v>211</v>
      </c>
      <c r="F236" s="116">
        <v>4</v>
      </c>
      <c r="G236" s="102"/>
      <c r="H236" s="103">
        <f>ROUND(G236*F236,2)</f>
        <v>0</v>
      </c>
      <c r="J236" s="343"/>
      <c r="K236" s="344"/>
      <c r="L236" s="345"/>
      <c r="M236" s="346"/>
      <c r="N236" s="346"/>
      <c r="O236" s="346"/>
    </row>
    <row r="237" spans="1:15" s="52" customFormat="1" ht="30" customHeight="1" x14ac:dyDescent="0.2">
      <c r="A237" s="96" t="s">
        <v>322</v>
      </c>
      <c r="B237" s="106" t="s">
        <v>30</v>
      </c>
      <c r="C237" s="98" t="s">
        <v>323</v>
      </c>
      <c r="D237" s="107"/>
      <c r="E237" s="100" t="s">
        <v>211</v>
      </c>
      <c r="F237" s="116">
        <v>1</v>
      </c>
      <c r="G237" s="102"/>
      <c r="H237" s="103">
        <f>ROUND(G237*F237,2)</f>
        <v>0</v>
      </c>
      <c r="J237" s="343"/>
      <c r="K237" s="344"/>
      <c r="L237" s="345"/>
      <c r="M237" s="346"/>
      <c r="N237" s="346"/>
      <c r="O237" s="346"/>
    </row>
    <row r="238" spans="1:15" s="52" customFormat="1" ht="30" customHeight="1" x14ac:dyDescent="0.2">
      <c r="A238" s="96" t="s">
        <v>264</v>
      </c>
      <c r="B238" s="97" t="s">
        <v>579</v>
      </c>
      <c r="C238" s="118" t="s">
        <v>265</v>
      </c>
      <c r="D238" s="119" t="s">
        <v>216</v>
      </c>
      <c r="E238" s="100"/>
      <c r="F238" s="113"/>
      <c r="G238" s="105"/>
      <c r="H238" s="115"/>
      <c r="J238" s="343"/>
      <c r="K238" s="344"/>
      <c r="L238" s="345"/>
      <c r="M238" s="346"/>
      <c r="N238" s="346"/>
      <c r="O238" s="346"/>
    </row>
    <row r="239" spans="1:15" s="52" customFormat="1" ht="30" customHeight="1" x14ac:dyDescent="0.2">
      <c r="A239" s="96" t="s">
        <v>324</v>
      </c>
      <c r="B239" s="106" t="s">
        <v>26</v>
      </c>
      <c r="C239" s="98" t="s">
        <v>325</v>
      </c>
      <c r="D239" s="107"/>
      <c r="E239" s="100" t="s">
        <v>43</v>
      </c>
      <c r="F239" s="113">
        <v>1</v>
      </c>
      <c r="G239" s="102"/>
      <c r="H239" s="103">
        <f t="shared" ref="H239:H248" si="45">ROUND(G239*F239,2)</f>
        <v>0</v>
      </c>
      <c r="J239" s="343"/>
      <c r="K239" s="344"/>
      <c r="L239" s="345"/>
      <c r="M239" s="346"/>
      <c r="N239" s="346"/>
      <c r="O239" s="346"/>
    </row>
    <row r="240" spans="1:15" s="52" customFormat="1" ht="30" customHeight="1" x14ac:dyDescent="0.2">
      <c r="A240" s="96" t="s">
        <v>266</v>
      </c>
      <c r="B240" s="106" t="s">
        <v>30</v>
      </c>
      <c r="C240" s="98" t="s">
        <v>267</v>
      </c>
      <c r="D240" s="107"/>
      <c r="E240" s="100" t="s">
        <v>43</v>
      </c>
      <c r="F240" s="113">
        <v>10</v>
      </c>
      <c r="G240" s="102"/>
      <c r="H240" s="103">
        <f t="shared" si="45"/>
        <v>0</v>
      </c>
      <c r="J240" s="343"/>
      <c r="K240" s="344"/>
      <c r="L240" s="345"/>
      <c r="M240" s="346"/>
      <c r="N240" s="346"/>
      <c r="O240" s="346"/>
    </row>
    <row r="241" spans="1:15" s="52" customFormat="1" ht="30" customHeight="1" x14ac:dyDescent="0.2">
      <c r="A241" s="96" t="s">
        <v>268</v>
      </c>
      <c r="B241" s="106" t="s">
        <v>76</v>
      </c>
      <c r="C241" s="98" t="s">
        <v>269</v>
      </c>
      <c r="D241" s="107"/>
      <c r="E241" s="100" t="s">
        <v>43</v>
      </c>
      <c r="F241" s="113">
        <v>1</v>
      </c>
      <c r="G241" s="102"/>
      <c r="H241" s="103">
        <f t="shared" si="45"/>
        <v>0</v>
      </c>
      <c r="J241" s="343"/>
      <c r="K241" s="344"/>
      <c r="L241" s="345"/>
      <c r="M241" s="346"/>
      <c r="N241" s="346"/>
      <c r="O241" s="346"/>
    </row>
    <row r="242" spans="1:15" s="52" customFormat="1" ht="30" customHeight="1" x14ac:dyDescent="0.2">
      <c r="A242" s="96" t="s">
        <v>270</v>
      </c>
      <c r="B242" s="106" t="s">
        <v>83</v>
      </c>
      <c r="C242" s="98" t="s">
        <v>271</v>
      </c>
      <c r="D242" s="107"/>
      <c r="E242" s="100" t="s">
        <v>43</v>
      </c>
      <c r="F242" s="113">
        <v>1</v>
      </c>
      <c r="G242" s="102"/>
      <c r="H242" s="103">
        <f t="shared" si="45"/>
        <v>0</v>
      </c>
      <c r="J242" s="343"/>
      <c r="K242" s="344"/>
      <c r="L242" s="345"/>
      <c r="M242" s="346"/>
      <c r="N242" s="346"/>
      <c r="O242" s="346"/>
    </row>
    <row r="243" spans="1:15" s="52" customFormat="1" ht="30" customHeight="1" x14ac:dyDescent="0.2">
      <c r="A243" s="96" t="s">
        <v>272</v>
      </c>
      <c r="B243" s="97" t="s">
        <v>580</v>
      </c>
      <c r="C243" s="98" t="s">
        <v>273</v>
      </c>
      <c r="D243" s="119" t="s">
        <v>216</v>
      </c>
      <c r="E243" s="100" t="s">
        <v>43</v>
      </c>
      <c r="F243" s="167">
        <v>28</v>
      </c>
      <c r="G243" s="102"/>
      <c r="H243" s="103">
        <f t="shared" si="45"/>
        <v>0</v>
      </c>
      <c r="J243" s="343"/>
      <c r="K243" s="344"/>
      <c r="L243" s="345"/>
      <c r="M243" s="346"/>
      <c r="N243" s="346"/>
      <c r="O243" s="346"/>
    </row>
    <row r="244" spans="1:15" s="52" customFormat="1" ht="30" customHeight="1" x14ac:dyDescent="0.2">
      <c r="A244" s="96" t="s">
        <v>274</v>
      </c>
      <c r="B244" s="97" t="s">
        <v>581</v>
      </c>
      <c r="C244" s="98" t="s">
        <v>275</v>
      </c>
      <c r="D244" s="119" t="s">
        <v>216</v>
      </c>
      <c r="E244" s="100" t="s">
        <v>43</v>
      </c>
      <c r="F244" s="167">
        <v>14</v>
      </c>
      <c r="G244" s="102"/>
      <c r="H244" s="103">
        <f t="shared" si="45"/>
        <v>0</v>
      </c>
      <c r="J244" s="343"/>
      <c r="K244" s="344"/>
      <c r="L244" s="345"/>
      <c r="M244" s="346"/>
      <c r="N244" s="346"/>
      <c r="O244" s="346"/>
    </row>
    <row r="245" spans="1:15" s="52" customFormat="1" ht="30" customHeight="1" x14ac:dyDescent="0.2">
      <c r="A245" s="96" t="s">
        <v>276</v>
      </c>
      <c r="B245" s="97" t="s">
        <v>582</v>
      </c>
      <c r="C245" s="98" t="s">
        <v>277</v>
      </c>
      <c r="D245" s="119" t="s">
        <v>216</v>
      </c>
      <c r="E245" s="100" t="s">
        <v>43</v>
      </c>
      <c r="F245" s="167">
        <v>13</v>
      </c>
      <c r="G245" s="102"/>
      <c r="H245" s="103">
        <f t="shared" si="45"/>
        <v>0</v>
      </c>
      <c r="J245" s="343"/>
      <c r="K245" s="344"/>
      <c r="L245" s="345"/>
      <c r="M245" s="346"/>
      <c r="N245" s="346"/>
      <c r="O245" s="346"/>
    </row>
    <row r="246" spans="1:15" s="52" customFormat="1" ht="30" customHeight="1" x14ac:dyDescent="0.2">
      <c r="A246" s="122" t="s">
        <v>278</v>
      </c>
      <c r="B246" s="142" t="s">
        <v>583</v>
      </c>
      <c r="C246" s="118" t="s">
        <v>279</v>
      </c>
      <c r="D246" s="119" t="s">
        <v>216</v>
      </c>
      <c r="E246" s="123" t="s">
        <v>43</v>
      </c>
      <c r="F246" s="143">
        <v>13</v>
      </c>
      <c r="G246" s="144"/>
      <c r="H246" s="145">
        <f t="shared" si="45"/>
        <v>0</v>
      </c>
      <c r="J246" s="343"/>
      <c r="K246" s="344"/>
      <c r="L246" s="345"/>
      <c r="M246" s="346"/>
      <c r="N246" s="346"/>
      <c r="O246" s="346"/>
    </row>
    <row r="247" spans="1:15" s="52" customFormat="1" ht="30" customHeight="1" x14ac:dyDescent="0.2">
      <c r="A247" s="96" t="s">
        <v>326</v>
      </c>
      <c r="B247" s="97" t="s">
        <v>584</v>
      </c>
      <c r="C247" s="98" t="s">
        <v>839</v>
      </c>
      <c r="D247" s="107" t="s">
        <v>327</v>
      </c>
      <c r="E247" s="100" t="s">
        <v>43</v>
      </c>
      <c r="F247" s="113">
        <v>2</v>
      </c>
      <c r="G247" s="102"/>
      <c r="H247" s="103">
        <f t="shared" si="45"/>
        <v>0</v>
      </c>
      <c r="J247" s="343"/>
      <c r="K247" s="344"/>
      <c r="L247" s="345"/>
      <c r="M247" s="346"/>
      <c r="N247" s="346"/>
      <c r="O247" s="346"/>
    </row>
    <row r="248" spans="1:15" s="52" customFormat="1" ht="30" customHeight="1" x14ac:dyDescent="0.2">
      <c r="A248" s="96" t="s">
        <v>328</v>
      </c>
      <c r="B248" s="97" t="s">
        <v>797</v>
      </c>
      <c r="C248" s="98" t="s">
        <v>329</v>
      </c>
      <c r="D248" s="107" t="s">
        <v>327</v>
      </c>
      <c r="E248" s="100" t="s">
        <v>43</v>
      </c>
      <c r="F248" s="113">
        <v>4</v>
      </c>
      <c r="G248" s="102"/>
      <c r="H248" s="103">
        <f t="shared" si="45"/>
        <v>0</v>
      </c>
      <c r="J248" s="343"/>
      <c r="K248" s="344"/>
      <c r="L248" s="345"/>
      <c r="M248" s="346"/>
      <c r="N248" s="346"/>
      <c r="O248" s="346"/>
    </row>
    <row r="249" spans="1:15" ht="36" customHeight="1" x14ac:dyDescent="0.2">
      <c r="A249" s="10"/>
      <c r="B249" s="179"/>
      <c r="C249" s="177" t="s">
        <v>289</v>
      </c>
      <c r="D249" s="183"/>
      <c r="E249" s="184"/>
      <c r="F249" s="186"/>
      <c r="G249" s="187"/>
      <c r="H249" s="187"/>
      <c r="J249" s="343"/>
      <c r="K249" s="344"/>
      <c r="L249" s="345"/>
      <c r="M249" s="346"/>
      <c r="N249" s="346"/>
      <c r="O249" s="346"/>
    </row>
    <row r="250" spans="1:15" s="150" customFormat="1" ht="30" customHeight="1" x14ac:dyDescent="0.2">
      <c r="A250" s="149"/>
      <c r="B250" s="155" t="s">
        <v>585</v>
      </c>
      <c r="C250" s="188" t="s">
        <v>290</v>
      </c>
      <c r="D250" s="82" t="s">
        <v>252</v>
      </c>
      <c r="E250" s="94" t="s">
        <v>291</v>
      </c>
      <c r="F250" s="171">
        <v>120</v>
      </c>
      <c r="G250" s="102"/>
      <c r="H250" s="103">
        <f>ROUND(G250*F250,2)</f>
        <v>0</v>
      </c>
      <c r="J250" s="343"/>
      <c r="K250" s="344"/>
      <c r="L250" s="345"/>
      <c r="M250" s="346"/>
      <c r="N250" s="346"/>
      <c r="O250" s="346"/>
    </row>
    <row r="251" spans="1:15" s="150" customFormat="1" ht="30" customHeight="1" x14ac:dyDescent="0.2">
      <c r="A251" s="149"/>
      <c r="B251" s="155" t="s">
        <v>798</v>
      </c>
      <c r="C251" s="188" t="s">
        <v>292</v>
      </c>
      <c r="D251" s="107" t="s">
        <v>692</v>
      </c>
      <c r="E251" s="100" t="s">
        <v>40</v>
      </c>
      <c r="F251" s="101">
        <v>430</v>
      </c>
      <c r="G251" s="102"/>
      <c r="H251" s="103">
        <f>ROUND(G251*F251,2)</f>
        <v>0</v>
      </c>
      <c r="J251" s="343"/>
      <c r="K251" s="344"/>
      <c r="L251" s="345"/>
      <c r="M251" s="346"/>
      <c r="N251" s="346"/>
      <c r="O251" s="346"/>
    </row>
    <row r="252" spans="1:15" s="52" customFormat="1" ht="30" customHeight="1" x14ac:dyDescent="0.2">
      <c r="A252" s="174"/>
      <c r="B252" s="179"/>
      <c r="C252" s="177" t="s">
        <v>660</v>
      </c>
      <c r="D252" s="180"/>
      <c r="E252" s="181"/>
      <c r="F252" s="185"/>
      <c r="G252" s="187"/>
      <c r="H252" s="175"/>
      <c r="J252" s="343"/>
      <c r="K252" s="344"/>
      <c r="L252" s="345"/>
      <c r="M252" s="346"/>
      <c r="N252" s="346"/>
      <c r="O252" s="346"/>
    </row>
    <row r="253" spans="1:15" s="52" customFormat="1" ht="30" customHeight="1" x14ac:dyDescent="0.2">
      <c r="A253" s="174"/>
      <c r="B253" s="97" t="s">
        <v>799</v>
      </c>
      <c r="C253" s="98" t="s">
        <v>542</v>
      </c>
      <c r="D253" s="100" t="s">
        <v>655</v>
      </c>
      <c r="E253" s="182" t="s">
        <v>43</v>
      </c>
      <c r="F253" s="143">
        <v>8</v>
      </c>
      <c r="G253" s="144"/>
      <c r="H253" s="145">
        <f>ROUND(G253*F253,2)</f>
        <v>0</v>
      </c>
      <c r="J253" s="343"/>
      <c r="K253" s="344"/>
      <c r="L253" s="345"/>
      <c r="M253" s="346"/>
      <c r="N253" s="346"/>
      <c r="O253" s="346"/>
    </row>
    <row r="254" spans="1:15" s="52" customFormat="1" ht="30" customHeight="1" x14ac:dyDescent="0.2">
      <c r="A254" s="174"/>
      <c r="B254" s="97" t="s">
        <v>800</v>
      </c>
      <c r="C254" s="98" t="s">
        <v>555</v>
      </c>
      <c r="D254" s="100" t="s">
        <v>655</v>
      </c>
      <c r="E254" s="182" t="s">
        <v>43</v>
      </c>
      <c r="F254" s="143">
        <v>2</v>
      </c>
      <c r="G254" s="144"/>
      <c r="H254" s="145">
        <f>ROUND(G254*F254,2)</f>
        <v>0</v>
      </c>
      <c r="J254" s="343"/>
      <c r="K254" s="344"/>
      <c r="L254" s="345"/>
      <c r="M254" s="346"/>
      <c r="N254" s="346"/>
      <c r="O254" s="346"/>
    </row>
    <row r="255" spans="1:15" s="52" customFormat="1" ht="30" customHeight="1" x14ac:dyDescent="0.2">
      <c r="A255" s="174"/>
      <c r="B255" s="97" t="s">
        <v>801</v>
      </c>
      <c r="C255" s="98" t="s">
        <v>543</v>
      </c>
      <c r="D255" s="100" t="s">
        <v>656</v>
      </c>
      <c r="E255" s="182" t="s">
        <v>43</v>
      </c>
      <c r="F255" s="143">
        <v>2</v>
      </c>
      <c r="G255" s="144"/>
      <c r="H255" s="145">
        <f>ROUND(G255*F255,2)</f>
        <v>0</v>
      </c>
      <c r="J255" s="343"/>
      <c r="K255" s="344"/>
      <c r="L255" s="345"/>
      <c r="M255" s="346"/>
      <c r="N255" s="346"/>
      <c r="O255" s="346"/>
    </row>
    <row r="256" spans="1:15" s="52" customFormat="1" ht="30" customHeight="1" x14ac:dyDescent="0.2">
      <c r="A256" s="174"/>
      <c r="B256" s="97" t="s">
        <v>802</v>
      </c>
      <c r="C256" s="98" t="s">
        <v>544</v>
      </c>
      <c r="D256" s="100" t="s">
        <v>656</v>
      </c>
      <c r="E256" s="182" t="s">
        <v>43</v>
      </c>
      <c r="F256" s="143">
        <v>9</v>
      </c>
      <c r="G256" s="144"/>
      <c r="H256" s="145">
        <f>ROUND(G256*F256,2)</f>
        <v>0</v>
      </c>
      <c r="J256" s="343"/>
      <c r="K256" s="344"/>
      <c r="L256" s="345"/>
      <c r="M256" s="346"/>
      <c r="N256" s="346"/>
      <c r="O256" s="346"/>
    </row>
    <row r="257" spans="1:15" ht="36" customHeight="1" x14ac:dyDescent="0.2">
      <c r="A257" s="10"/>
      <c r="B257" s="179"/>
      <c r="C257" s="177" t="s">
        <v>282</v>
      </c>
      <c r="D257" s="180"/>
      <c r="E257" s="181"/>
      <c r="F257" s="180"/>
      <c r="G257" s="87"/>
      <c r="H257" s="87"/>
      <c r="J257" s="343"/>
      <c r="K257" s="344"/>
      <c r="L257" s="345"/>
      <c r="M257" s="346"/>
      <c r="N257" s="346"/>
      <c r="O257" s="346"/>
    </row>
    <row r="258" spans="1:15" s="52" customFormat="1" ht="30" customHeight="1" x14ac:dyDescent="0.2">
      <c r="A258" s="109" t="s">
        <v>283</v>
      </c>
      <c r="B258" s="97" t="s">
        <v>803</v>
      </c>
      <c r="C258" s="98" t="s">
        <v>285</v>
      </c>
      <c r="D258" s="107" t="s">
        <v>286</v>
      </c>
      <c r="E258" s="100"/>
      <c r="F258" s="101"/>
      <c r="G258" s="105"/>
      <c r="H258" s="103"/>
      <c r="J258" s="343"/>
      <c r="K258" s="344"/>
      <c r="L258" s="345"/>
      <c r="M258" s="346"/>
      <c r="N258" s="346"/>
      <c r="O258" s="346"/>
    </row>
    <row r="259" spans="1:15" s="52" customFormat="1" ht="30" customHeight="1" x14ac:dyDescent="0.2">
      <c r="A259" s="109" t="s">
        <v>330</v>
      </c>
      <c r="B259" s="106" t="s">
        <v>26</v>
      </c>
      <c r="C259" s="98" t="s">
        <v>331</v>
      </c>
      <c r="D259" s="107"/>
      <c r="E259" s="100" t="s">
        <v>40</v>
      </c>
      <c r="F259" s="101">
        <v>50</v>
      </c>
      <c r="G259" s="102"/>
      <c r="H259" s="103">
        <f t="shared" ref="H259:H268" si="46">ROUND(G259*F259,2)</f>
        <v>0</v>
      </c>
      <c r="J259" s="343"/>
      <c r="K259" s="344"/>
      <c r="L259" s="345"/>
      <c r="M259" s="346"/>
      <c r="N259" s="346"/>
      <c r="O259" s="346"/>
    </row>
    <row r="260" spans="1:15" s="52" customFormat="1" ht="30" customHeight="1" x14ac:dyDescent="0.2">
      <c r="A260" s="109" t="s">
        <v>287</v>
      </c>
      <c r="B260" s="106" t="s">
        <v>30</v>
      </c>
      <c r="C260" s="98" t="s">
        <v>288</v>
      </c>
      <c r="D260" s="107"/>
      <c r="E260" s="100" t="s">
        <v>40</v>
      </c>
      <c r="F260" s="101">
        <v>400</v>
      </c>
      <c r="G260" s="102"/>
      <c r="H260" s="103">
        <f t="shared" si="46"/>
        <v>0</v>
      </c>
      <c r="J260" s="343"/>
      <c r="K260" s="344"/>
      <c r="L260" s="345"/>
      <c r="M260" s="346"/>
      <c r="N260" s="346"/>
      <c r="O260" s="346"/>
    </row>
    <row r="261" spans="1:15" s="28" customFormat="1" ht="30" customHeight="1" x14ac:dyDescent="0.2">
      <c r="A261" s="26"/>
      <c r="B261" s="97" t="s">
        <v>804</v>
      </c>
      <c r="C261" s="98" t="s">
        <v>550</v>
      </c>
      <c r="D261" s="99" t="s">
        <v>657</v>
      </c>
      <c r="E261" s="100" t="s">
        <v>43</v>
      </c>
      <c r="F261" s="101">
        <v>4</v>
      </c>
      <c r="G261" s="102"/>
      <c r="H261" s="103">
        <f t="shared" si="46"/>
        <v>0</v>
      </c>
      <c r="J261" s="343"/>
      <c r="K261" s="344"/>
      <c r="L261" s="345"/>
      <c r="M261" s="346"/>
      <c r="N261" s="346"/>
      <c r="O261" s="346"/>
    </row>
    <row r="262" spans="1:15" s="52" customFormat="1" ht="30" customHeight="1" x14ac:dyDescent="0.2">
      <c r="A262" s="174"/>
      <c r="B262" s="97" t="s">
        <v>805</v>
      </c>
      <c r="C262" s="98" t="s">
        <v>551</v>
      </c>
      <c r="D262" s="100" t="s">
        <v>661</v>
      </c>
      <c r="E262" s="100" t="s">
        <v>20</v>
      </c>
      <c r="F262" s="101">
        <v>20</v>
      </c>
      <c r="G262" s="102"/>
      <c r="H262" s="103">
        <f t="shared" si="46"/>
        <v>0</v>
      </c>
      <c r="J262" s="343"/>
      <c r="K262" s="344"/>
      <c r="L262" s="345"/>
      <c r="M262" s="346"/>
      <c r="N262" s="346"/>
      <c r="O262" s="346"/>
    </row>
    <row r="263" spans="1:15" s="52" customFormat="1" ht="30" customHeight="1" x14ac:dyDescent="0.2">
      <c r="A263" s="174"/>
      <c r="B263" s="97" t="s">
        <v>806</v>
      </c>
      <c r="C263" s="98" t="s">
        <v>552</v>
      </c>
      <c r="D263" s="100" t="s">
        <v>661</v>
      </c>
      <c r="E263" s="182" t="s">
        <v>43</v>
      </c>
      <c r="F263" s="101">
        <v>8</v>
      </c>
      <c r="G263" s="102"/>
      <c r="H263" s="103">
        <f t="shared" si="46"/>
        <v>0</v>
      </c>
      <c r="J263" s="343"/>
      <c r="K263" s="344"/>
      <c r="L263" s="345"/>
      <c r="M263" s="346"/>
      <c r="N263" s="346"/>
      <c r="O263" s="346"/>
    </row>
    <row r="264" spans="1:15" s="338" customFormat="1" ht="30" customHeight="1" x14ac:dyDescent="0.2">
      <c r="A264" s="337"/>
      <c r="B264" s="97" t="s">
        <v>807</v>
      </c>
      <c r="C264" s="93" t="s">
        <v>539</v>
      </c>
      <c r="D264" s="99" t="s">
        <v>659</v>
      </c>
      <c r="E264" s="170" t="s">
        <v>117</v>
      </c>
      <c r="F264" s="313">
        <v>2</v>
      </c>
      <c r="G264" s="102"/>
      <c r="H264" s="108">
        <f t="shared" si="46"/>
        <v>0</v>
      </c>
      <c r="J264" s="343"/>
      <c r="K264" s="344"/>
      <c r="L264" s="345"/>
      <c r="M264" s="346"/>
      <c r="N264" s="346"/>
      <c r="O264" s="346"/>
    </row>
    <row r="265" spans="1:15" s="335" customFormat="1" ht="30" customHeight="1" x14ac:dyDescent="0.2">
      <c r="A265" s="334"/>
      <c r="B265" s="97" t="s">
        <v>808</v>
      </c>
      <c r="C265" s="169" t="s">
        <v>545</v>
      </c>
      <c r="D265" s="99" t="s">
        <v>654</v>
      </c>
      <c r="E265" s="170" t="s">
        <v>20</v>
      </c>
      <c r="F265" s="314">
        <v>8</v>
      </c>
      <c r="G265" s="144"/>
      <c r="H265" s="315">
        <f t="shared" si="46"/>
        <v>0</v>
      </c>
      <c r="J265" s="343"/>
      <c r="K265" s="344"/>
      <c r="L265" s="345"/>
      <c r="M265" s="346"/>
      <c r="N265" s="346"/>
      <c r="O265" s="346"/>
    </row>
    <row r="266" spans="1:15" s="335" customFormat="1" ht="30" customHeight="1" x14ac:dyDescent="0.2">
      <c r="A266" s="334"/>
      <c r="B266" s="97" t="s">
        <v>809</v>
      </c>
      <c r="C266" s="169" t="s">
        <v>547</v>
      </c>
      <c r="D266" s="99" t="s">
        <v>653</v>
      </c>
      <c r="E266" s="170" t="s">
        <v>40</v>
      </c>
      <c r="F266" s="314">
        <v>49</v>
      </c>
      <c r="G266" s="144"/>
      <c r="H266" s="315">
        <f t="shared" si="46"/>
        <v>0</v>
      </c>
      <c r="J266" s="343"/>
      <c r="K266" s="344"/>
      <c r="L266" s="345"/>
      <c r="M266" s="346"/>
      <c r="N266" s="346"/>
      <c r="O266" s="346"/>
    </row>
    <row r="267" spans="1:15" s="335" customFormat="1" ht="30" customHeight="1" x14ac:dyDescent="0.2">
      <c r="A267" s="336"/>
      <c r="B267" s="97" t="s">
        <v>810</v>
      </c>
      <c r="C267" s="169" t="s">
        <v>560</v>
      </c>
      <c r="D267" s="99" t="s">
        <v>652</v>
      </c>
      <c r="E267" s="130" t="s">
        <v>425</v>
      </c>
      <c r="F267" s="314">
        <v>1</v>
      </c>
      <c r="G267" s="144"/>
      <c r="H267" s="315">
        <f t="shared" si="46"/>
        <v>0</v>
      </c>
      <c r="J267" s="343"/>
      <c r="K267" s="344"/>
      <c r="L267" s="345"/>
      <c r="M267" s="346"/>
      <c r="N267" s="346"/>
      <c r="O267" s="346"/>
    </row>
    <row r="268" spans="1:15" s="335" customFormat="1" ht="30" customHeight="1" x14ac:dyDescent="0.2">
      <c r="A268" s="336"/>
      <c r="B268" s="97" t="s">
        <v>811</v>
      </c>
      <c r="C268" s="169" t="s">
        <v>561</v>
      </c>
      <c r="D268" s="99" t="s">
        <v>652</v>
      </c>
      <c r="E268" s="130" t="s">
        <v>425</v>
      </c>
      <c r="F268" s="314">
        <v>1</v>
      </c>
      <c r="G268" s="144"/>
      <c r="H268" s="315">
        <f t="shared" si="46"/>
        <v>0</v>
      </c>
      <c r="J268" s="343"/>
      <c r="K268" s="344"/>
      <c r="L268" s="345"/>
      <c r="M268" s="346"/>
      <c r="N268" s="346"/>
      <c r="O268" s="346"/>
    </row>
    <row r="269" spans="1:15" s="28" customFormat="1" ht="30" customHeight="1" thickBot="1" x14ac:dyDescent="0.25">
      <c r="A269" s="29"/>
      <c r="B269" s="24" t="s">
        <v>294</v>
      </c>
      <c r="C269" s="347" t="str">
        <f>C127</f>
        <v>EDMONTON ST - BROADWAY TO GRAHAM AVE CONCRETE RECONSTRUCTION</v>
      </c>
      <c r="D269" s="348"/>
      <c r="E269" s="348"/>
      <c r="F269" s="349"/>
      <c r="G269" s="29" t="s">
        <v>293</v>
      </c>
      <c r="H269" s="29">
        <f>SUM(H127:H268)</f>
        <v>0</v>
      </c>
      <c r="J269" s="343"/>
      <c r="K269" s="344"/>
      <c r="L269" s="345"/>
      <c r="M269" s="346"/>
      <c r="N269" s="346"/>
      <c r="O269" s="346"/>
    </row>
    <row r="270" spans="1:15" s="28" customFormat="1" ht="30" customHeight="1" thickTop="1" x14ac:dyDescent="0.2">
      <c r="A270" s="26"/>
      <c r="B270" s="25" t="s">
        <v>333</v>
      </c>
      <c r="C270" s="359" t="s">
        <v>334</v>
      </c>
      <c r="D270" s="360"/>
      <c r="E270" s="360"/>
      <c r="F270" s="361"/>
      <c r="G270" s="26"/>
      <c r="H270" s="27"/>
      <c r="J270" s="343"/>
      <c r="K270" s="344"/>
      <c r="L270" s="345"/>
      <c r="M270" s="346"/>
      <c r="N270" s="346"/>
      <c r="O270" s="346"/>
    </row>
    <row r="271" spans="1:15" ht="36" customHeight="1" x14ac:dyDescent="0.2">
      <c r="A271" s="10"/>
      <c r="B271" s="73"/>
      <c r="C271" s="117" t="s">
        <v>15</v>
      </c>
      <c r="D271" s="74"/>
      <c r="E271" s="75" t="s">
        <v>14</v>
      </c>
      <c r="F271" s="75" t="s">
        <v>14</v>
      </c>
      <c r="G271" s="77" t="s">
        <v>14</v>
      </c>
      <c r="H271" s="77"/>
      <c r="J271" s="343"/>
      <c r="K271" s="344"/>
      <c r="L271" s="345"/>
      <c r="M271" s="346"/>
      <c r="N271" s="346"/>
      <c r="O271" s="346"/>
    </row>
    <row r="272" spans="1:15" s="52" customFormat="1" ht="30" customHeight="1" x14ac:dyDescent="0.2">
      <c r="A272" s="96" t="s">
        <v>16</v>
      </c>
      <c r="B272" s="97" t="s">
        <v>150</v>
      </c>
      <c r="C272" s="98" t="s">
        <v>18</v>
      </c>
      <c r="D272" s="99" t="s">
        <v>19</v>
      </c>
      <c r="E272" s="100" t="s">
        <v>20</v>
      </c>
      <c r="F272" s="101">
        <v>170</v>
      </c>
      <c r="G272" s="102"/>
      <c r="H272" s="103">
        <f t="shared" ref="H272" si="47">ROUND(G272*F272,2)</f>
        <v>0</v>
      </c>
      <c r="J272" s="343"/>
      <c r="K272" s="344"/>
      <c r="L272" s="345"/>
      <c r="M272" s="346"/>
      <c r="N272" s="346"/>
      <c r="O272" s="346"/>
    </row>
    <row r="273" spans="1:15" s="52" customFormat="1" ht="39.950000000000003" customHeight="1" x14ac:dyDescent="0.2">
      <c r="A273" s="104" t="s">
        <v>21</v>
      </c>
      <c r="B273" s="97" t="s">
        <v>162</v>
      </c>
      <c r="C273" s="98" t="s">
        <v>23</v>
      </c>
      <c r="D273" s="99" t="s">
        <v>24</v>
      </c>
      <c r="E273" s="100"/>
      <c r="F273" s="101"/>
      <c r="G273" s="105"/>
      <c r="H273" s="103"/>
      <c r="J273" s="343"/>
      <c r="K273" s="344"/>
      <c r="L273" s="345"/>
      <c r="M273" s="346"/>
      <c r="N273" s="346"/>
      <c r="O273" s="346"/>
    </row>
    <row r="274" spans="1:15" s="52" customFormat="1" ht="30" customHeight="1" x14ac:dyDescent="0.2">
      <c r="A274" s="104" t="s">
        <v>25</v>
      </c>
      <c r="B274" s="106" t="s">
        <v>26</v>
      </c>
      <c r="C274" s="98" t="s">
        <v>27</v>
      </c>
      <c r="D274" s="107" t="s">
        <v>14</v>
      </c>
      <c r="E274" s="100" t="s">
        <v>28</v>
      </c>
      <c r="F274" s="171">
        <v>200</v>
      </c>
      <c r="G274" s="102"/>
      <c r="H274" s="103">
        <f t="shared" ref="H274" si="48">ROUND(G274*F274,2)</f>
        <v>0</v>
      </c>
      <c r="J274" s="343"/>
      <c r="K274" s="344"/>
      <c r="L274" s="345"/>
      <c r="M274" s="346"/>
      <c r="N274" s="346"/>
      <c r="O274" s="346"/>
    </row>
    <row r="275" spans="1:15" s="52" customFormat="1" ht="38.450000000000003" customHeight="1" x14ac:dyDescent="0.2">
      <c r="A275" s="104" t="s">
        <v>32</v>
      </c>
      <c r="B275" s="97" t="s">
        <v>169</v>
      </c>
      <c r="C275" s="98" t="s">
        <v>34</v>
      </c>
      <c r="D275" s="99" t="s">
        <v>19</v>
      </c>
      <c r="E275" s="100"/>
      <c r="F275" s="101"/>
      <c r="G275" s="105"/>
      <c r="H275" s="103"/>
      <c r="J275" s="343"/>
      <c r="K275" s="344"/>
      <c r="L275" s="345"/>
      <c r="M275" s="346"/>
      <c r="N275" s="346"/>
      <c r="O275" s="346"/>
    </row>
    <row r="276" spans="1:15" s="52" customFormat="1" ht="36" customHeight="1" x14ac:dyDescent="0.2">
      <c r="A276" s="104" t="s">
        <v>35</v>
      </c>
      <c r="B276" s="106" t="s">
        <v>26</v>
      </c>
      <c r="C276" s="98" t="s">
        <v>36</v>
      </c>
      <c r="D276" s="107" t="s">
        <v>14</v>
      </c>
      <c r="E276" s="100" t="s">
        <v>20</v>
      </c>
      <c r="F276" s="101">
        <v>35</v>
      </c>
      <c r="G276" s="102"/>
      <c r="H276" s="103">
        <f t="shared" ref="H276:H278" si="49">ROUND(G276*F276,2)</f>
        <v>0</v>
      </c>
      <c r="J276" s="343"/>
      <c r="K276" s="344"/>
      <c r="L276" s="345"/>
      <c r="M276" s="346"/>
      <c r="N276" s="346"/>
      <c r="O276" s="346"/>
    </row>
    <row r="277" spans="1:15" s="52" customFormat="1" ht="30" customHeight="1" x14ac:dyDescent="0.2">
      <c r="A277" s="104" t="s">
        <v>44</v>
      </c>
      <c r="B277" s="97" t="s">
        <v>183</v>
      </c>
      <c r="C277" s="98" t="s">
        <v>46</v>
      </c>
      <c r="D277" s="99" t="s">
        <v>47</v>
      </c>
      <c r="E277" s="100"/>
      <c r="F277" s="101"/>
      <c r="G277" s="108"/>
      <c r="H277" s="103">
        <f t="shared" si="49"/>
        <v>0</v>
      </c>
      <c r="J277" s="343"/>
      <c r="K277" s="344"/>
      <c r="L277" s="345"/>
      <c r="M277" s="346"/>
      <c r="N277" s="346"/>
      <c r="O277" s="346"/>
    </row>
    <row r="278" spans="1:15" s="52" customFormat="1" ht="30" customHeight="1" x14ac:dyDescent="0.2">
      <c r="A278" s="104" t="s">
        <v>48</v>
      </c>
      <c r="B278" s="106" t="s">
        <v>26</v>
      </c>
      <c r="C278" s="98" t="s">
        <v>49</v>
      </c>
      <c r="D278" s="107" t="s">
        <v>14</v>
      </c>
      <c r="E278" s="100" t="s">
        <v>40</v>
      </c>
      <c r="F278" s="101">
        <v>250</v>
      </c>
      <c r="G278" s="102"/>
      <c r="H278" s="103">
        <f t="shared" si="49"/>
        <v>0</v>
      </c>
      <c r="J278" s="343"/>
      <c r="K278" s="344"/>
      <c r="L278" s="345"/>
      <c r="M278" s="346"/>
      <c r="N278" s="346"/>
      <c r="O278" s="346"/>
    </row>
    <row r="279" spans="1:15" s="52" customFormat="1" ht="30" customHeight="1" x14ac:dyDescent="0.2">
      <c r="A279" s="104" t="s">
        <v>50</v>
      </c>
      <c r="B279" s="97" t="s">
        <v>458</v>
      </c>
      <c r="C279" s="98" t="s">
        <v>52</v>
      </c>
      <c r="D279" s="82" t="s">
        <v>663</v>
      </c>
      <c r="E279" s="100"/>
      <c r="F279" s="101"/>
      <c r="G279" s="105"/>
      <c r="H279" s="103"/>
      <c r="J279" s="343"/>
      <c r="K279" s="344"/>
      <c r="L279" s="345"/>
      <c r="M279" s="346"/>
      <c r="N279" s="346"/>
      <c r="O279" s="346"/>
    </row>
    <row r="280" spans="1:15" s="52" customFormat="1" ht="30" customHeight="1" x14ac:dyDescent="0.2">
      <c r="A280" s="104" t="s">
        <v>53</v>
      </c>
      <c r="B280" s="106" t="s">
        <v>26</v>
      </c>
      <c r="C280" s="169" t="s">
        <v>838</v>
      </c>
      <c r="D280" s="107" t="s">
        <v>14</v>
      </c>
      <c r="E280" s="100" t="s">
        <v>40</v>
      </c>
      <c r="F280" s="101">
        <v>250</v>
      </c>
      <c r="G280" s="102"/>
      <c r="H280" s="103">
        <f>ROUND(G280*F280,2)</f>
        <v>0</v>
      </c>
      <c r="J280" s="343"/>
      <c r="K280" s="344"/>
      <c r="L280" s="345"/>
      <c r="M280" s="346"/>
      <c r="N280" s="346"/>
      <c r="O280" s="346"/>
    </row>
    <row r="281" spans="1:15" ht="36" customHeight="1" x14ac:dyDescent="0.2">
      <c r="A281" s="10"/>
      <c r="B281" s="73"/>
      <c r="C281" s="172" t="s">
        <v>54</v>
      </c>
      <c r="D281" s="74"/>
      <c r="E281" s="78"/>
      <c r="F281" s="74"/>
      <c r="G281" s="77"/>
      <c r="H281" s="77"/>
      <c r="J281" s="343"/>
      <c r="K281" s="344"/>
      <c r="L281" s="345"/>
      <c r="M281" s="346"/>
      <c r="N281" s="346"/>
      <c r="O281" s="346"/>
    </row>
    <row r="282" spans="1:15" s="52" customFormat="1" ht="30" customHeight="1" x14ac:dyDescent="0.2">
      <c r="A282" s="109" t="s">
        <v>55</v>
      </c>
      <c r="B282" s="97" t="s">
        <v>459</v>
      </c>
      <c r="C282" s="98" t="s">
        <v>57</v>
      </c>
      <c r="D282" s="99" t="s">
        <v>19</v>
      </c>
      <c r="E282" s="100"/>
      <c r="F282" s="101"/>
      <c r="G282" s="105"/>
      <c r="H282" s="103"/>
      <c r="J282" s="343"/>
      <c r="K282" s="344"/>
      <c r="L282" s="345"/>
      <c r="M282" s="346"/>
      <c r="N282" s="346"/>
      <c r="O282" s="346"/>
    </row>
    <row r="283" spans="1:15" s="52" customFormat="1" ht="30" customHeight="1" x14ac:dyDescent="0.2">
      <c r="A283" s="109" t="s">
        <v>58</v>
      </c>
      <c r="B283" s="106" t="s">
        <v>26</v>
      </c>
      <c r="C283" s="98" t="s">
        <v>59</v>
      </c>
      <c r="D283" s="107" t="s">
        <v>14</v>
      </c>
      <c r="E283" s="100" t="s">
        <v>40</v>
      </c>
      <c r="F283" s="101">
        <v>50</v>
      </c>
      <c r="G283" s="102"/>
      <c r="H283" s="103">
        <f>ROUND(G283*F283,2)</f>
        <v>0</v>
      </c>
      <c r="J283" s="343"/>
      <c r="K283" s="344"/>
      <c r="L283" s="345"/>
      <c r="M283" s="346"/>
      <c r="N283" s="346"/>
      <c r="O283" s="346"/>
    </row>
    <row r="284" spans="1:15" s="52" customFormat="1" ht="30" customHeight="1" x14ac:dyDescent="0.2">
      <c r="A284" s="109" t="s">
        <v>335</v>
      </c>
      <c r="B284" s="97" t="s">
        <v>460</v>
      </c>
      <c r="C284" s="98" t="s">
        <v>337</v>
      </c>
      <c r="D284" s="107" t="s">
        <v>65</v>
      </c>
      <c r="E284" s="100"/>
      <c r="F284" s="101"/>
      <c r="G284" s="105"/>
      <c r="H284" s="103"/>
      <c r="J284" s="343"/>
      <c r="K284" s="344"/>
      <c r="L284" s="345"/>
      <c r="M284" s="346"/>
      <c r="N284" s="346"/>
      <c r="O284" s="346"/>
    </row>
    <row r="285" spans="1:15" s="52" customFormat="1" ht="39.950000000000003" customHeight="1" x14ac:dyDescent="0.2">
      <c r="A285" s="109" t="s">
        <v>338</v>
      </c>
      <c r="B285" s="106" t="s">
        <v>26</v>
      </c>
      <c r="C285" s="98" t="s">
        <v>339</v>
      </c>
      <c r="D285" s="107" t="s">
        <v>14</v>
      </c>
      <c r="E285" s="100" t="s">
        <v>40</v>
      </c>
      <c r="F285" s="171">
        <v>70</v>
      </c>
      <c r="G285" s="102"/>
      <c r="H285" s="103">
        <f>ROUND(G285*F285,2)</f>
        <v>0</v>
      </c>
      <c r="J285" s="343"/>
      <c r="K285" s="344"/>
      <c r="L285" s="345"/>
      <c r="M285" s="346"/>
      <c r="N285" s="346"/>
      <c r="O285" s="346"/>
    </row>
    <row r="286" spans="1:15" s="52" customFormat="1" ht="32.25" customHeight="1" x14ac:dyDescent="0.2">
      <c r="A286" s="109" t="s">
        <v>342</v>
      </c>
      <c r="B286" s="97" t="s">
        <v>461</v>
      </c>
      <c r="C286" s="98" t="s">
        <v>344</v>
      </c>
      <c r="D286" s="107" t="s">
        <v>65</v>
      </c>
      <c r="E286" s="100"/>
      <c r="F286" s="171"/>
      <c r="G286" s="105"/>
      <c r="H286" s="103"/>
      <c r="J286" s="343"/>
      <c r="K286" s="344"/>
      <c r="L286" s="345"/>
      <c r="M286" s="346"/>
      <c r="N286" s="346"/>
      <c r="O286" s="346"/>
    </row>
    <row r="287" spans="1:15" s="52" customFormat="1" ht="39.950000000000003" customHeight="1" x14ac:dyDescent="0.2">
      <c r="A287" s="109" t="s">
        <v>345</v>
      </c>
      <c r="B287" s="106" t="s">
        <v>26</v>
      </c>
      <c r="C287" s="98" t="s">
        <v>346</v>
      </c>
      <c r="D287" s="107" t="s">
        <v>14</v>
      </c>
      <c r="E287" s="100" t="s">
        <v>40</v>
      </c>
      <c r="F287" s="171">
        <v>10</v>
      </c>
      <c r="G287" s="102"/>
      <c r="H287" s="103">
        <f t="shared" ref="H287:H289" si="50">ROUND(G287*F287,2)</f>
        <v>0</v>
      </c>
      <c r="J287" s="343"/>
      <c r="K287" s="344"/>
      <c r="L287" s="345"/>
      <c r="M287" s="346"/>
      <c r="N287" s="346"/>
      <c r="O287" s="346"/>
    </row>
    <row r="288" spans="1:15" s="52" customFormat="1" ht="39.950000000000003" customHeight="1" x14ac:dyDescent="0.2">
      <c r="A288" s="109" t="s">
        <v>347</v>
      </c>
      <c r="B288" s="106" t="s">
        <v>30</v>
      </c>
      <c r="C288" s="98" t="s">
        <v>349</v>
      </c>
      <c r="D288" s="107" t="s">
        <v>14</v>
      </c>
      <c r="E288" s="100" t="s">
        <v>40</v>
      </c>
      <c r="F288" s="171">
        <v>105</v>
      </c>
      <c r="G288" s="102"/>
      <c r="H288" s="103">
        <f t="shared" si="50"/>
        <v>0</v>
      </c>
      <c r="J288" s="343"/>
      <c r="K288" s="344"/>
      <c r="L288" s="345"/>
      <c r="M288" s="346"/>
      <c r="N288" s="346"/>
      <c r="O288" s="346"/>
    </row>
    <row r="289" spans="1:15" s="52" customFormat="1" ht="39.950000000000003" customHeight="1" x14ac:dyDescent="0.2">
      <c r="A289" s="109" t="s">
        <v>350</v>
      </c>
      <c r="B289" s="106" t="s">
        <v>76</v>
      </c>
      <c r="C289" s="98" t="s">
        <v>352</v>
      </c>
      <c r="D289" s="107" t="s">
        <v>14</v>
      </c>
      <c r="E289" s="100" t="s">
        <v>40</v>
      </c>
      <c r="F289" s="171">
        <v>20</v>
      </c>
      <c r="G289" s="102"/>
      <c r="H289" s="103">
        <f t="shared" si="50"/>
        <v>0</v>
      </c>
      <c r="J289" s="343"/>
      <c r="K289" s="344"/>
      <c r="L289" s="345"/>
      <c r="M289" s="346"/>
      <c r="N289" s="346"/>
      <c r="O289" s="346"/>
    </row>
    <row r="290" spans="1:15" s="52" customFormat="1" ht="30" customHeight="1" x14ac:dyDescent="0.2">
      <c r="A290" s="109" t="s">
        <v>62</v>
      </c>
      <c r="B290" s="97" t="s">
        <v>462</v>
      </c>
      <c r="C290" s="98" t="s">
        <v>64</v>
      </c>
      <c r="D290" s="107" t="s">
        <v>65</v>
      </c>
      <c r="E290" s="100"/>
      <c r="F290" s="171"/>
      <c r="G290" s="105"/>
      <c r="H290" s="103"/>
      <c r="J290" s="343"/>
      <c r="K290" s="344"/>
      <c r="L290" s="345"/>
      <c r="M290" s="346"/>
      <c r="N290" s="346"/>
      <c r="O290" s="346"/>
    </row>
    <row r="291" spans="1:15" s="52" customFormat="1" ht="30" customHeight="1" x14ac:dyDescent="0.2">
      <c r="A291" s="109" t="s">
        <v>66</v>
      </c>
      <c r="B291" s="106" t="s">
        <v>26</v>
      </c>
      <c r="C291" s="98" t="s">
        <v>67</v>
      </c>
      <c r="D291" s="107" t="s">
        <v>14</v>
      </c>
      <c r="E291" s="100" t="s">
        <v>43</v>
      </c>
      <c r="F291" s="171">
        <f>185+50</f>
        <v>235</v>
      </c>
      <c r="G291" s="102"/>
      <c r="H291" s="103">
        <f>ROUND(G291*F291,2)</f>
        <v>0</v>
      </c>
      <c r="J291" s="343"/>
      <c r="K291" s="344"/>
      <c r="L291" s="345"/>
      <c r="M291" s="346"/>
      <c r="N291" s="346"/>
      <c r="O291" s="346"/>
    </row>
    <row r="292" spans="1:15" s="52" customFormat="1" ht="30" customHeight="1" x14ac:dyDescent="0.2">
      <c r="A292" s="109" t="s">
        <v>68</v>
      </c>
      <c r="B292" s="97" t="s">
        <v>463</v>
      </c>
      <c r="C292" s="98" t="s">
        <v>70</v>
      </c>
      <c r="D292" s="107" t="s">
        <v>65</v>
      </c>
      <c r="E292" s="100"/>
      <c r="F292" s="171"/>
      <c r="G292" s="105"/>
      <c r="H292" s="103"/>
      <c r="J292" s="343"/>
      <c r="K292" s="344"/>
      <c r="L292" s="345"/>
      <c r="M292" s="346"/>
      <c r="N292" s="346"/>
      <c r="O292" s="346"/>
    </row>
    <row r="293" spans="1:15" s="52" customFormat="1" ht="30" customHeight="1" x14ac:dyDescent="0.2">
      <c r="A293" s="110" t="s">
        <v>71</v>
      </c>
      <c r="B293" s="111" t="s">
        <v>26</v>
      </c>
      <c r="C293" s="112" t="s">
        <v>72</v>
      </c>
      <c r="D293" s="111" t="s">
        <v>14</v>
      </c>
      <c r="E293" s="111" t="s">
        <v>43</v>
      </c>
      <c r="F293" s="171">
        <v>25</v>
      </c>
      <c r="G293" s="102"/>
      <c r="H293" s="103">
        <f>ROUND(G293*F293,2)</f>
        <v>0</v>
      </c>
      <c r="J293" s="343"/>
      <c r="K293" s="344"/>
      <c r="L293" s="345"/>
      <c r="M293" s="346"/>
      <c r="N293" s="346"/>
      <c r="O293" s="346"/>
    </row>
    <row r="294" spans="1:15" s="52" customFormat="1" ht="30" customHeight="1" x14ac:dyDescent="0.2">
      <c r="A294" s="109" t="s">
        <v>73</v>
      </c>
      <c r="B294" s="106" t="s">
        <v>30</v>
      </c>
      <c r="C294" s="98" t="s">
        <v>74</v>
      </c>
      <c r="D294" s="107" t="s">
        <v>14</v>
      </c>
      <c r="E294" s="100" t="s">
        <v>43</v>
      </c>
      <c r="F294" s="171">
        <v>150</v>
      </c>
      <c r="G294" s="102"/>
      <c r="H294" s="103">
        <f>ROUND(G294*F294,2)</f>
        <v>0</v>
      </c>
      <c r="J294" s="343"/>
      <c r="K294" s="344"/>
      <c r="L294" s="345"/>
      <c r="M294" s="346"/>
      <c r="N294" s="346"/>
      <c r="O294" s="346"/>
    </row>
    <row r="295" spans="1:15" s="52" customFormat="1" ht="30" customHeight="1" x14ac:dyDescent="0.2">
      <c r="A295" s="109" t="s">
        <v>75</v>
      </c>
      <c r="B295" s="106" t="s">
        <v>76</v>
      </c>
      <c r="C295" s="98" t="s">
        <v>77</v>
      </c>
      <c r="D295" s="107" t="s">
        <v>14</v>
      </c>
      <c r="E295" s="100" t="s">
        <v>43</v>
      </c>
      <c r="F295" s="171">
        <v>235</v>
      </c>
      <c r="G295" s="102"/>
      <c r="H295" s="103">
        <f>ROUND(G295*F295,2)</f>
        <v>0</v>
      </c>
      <c r="J295" s="343"/>
      <c r="K295" s="344"/>
      <c r="L295" s="345"/>
      <c r="M295" s="346"/>
      <c r="N295" s="346"/>
      <c r="O295" s="346"/>
    </row>
    <row r="296" spans="1:15" s="52" customFormat="1" ht="30" customHeight="1" x14ac:dyDescent="0.2">
      <c r="A296" s="109" t="s">
        <v>78</v>
      </c>
      <c r="B296" s="97" t="s">
        <v>464</v>
      </c>
      <c r="C296" s="98" t="s">
        <v>80</v>
      </c>
      <c r="D296" s="107" t="s">
        <v>81</v>
      </c>
      <c r="E296" s="100"/>
      <c r="F296" s="101"/>
      <c r="G296" s="105"/>
      <c r="H296" s="103"/>
      <c r="J296" s="343"/>
      <c r="K296" s="344"/>
      <c r="L296" s="345"/>
      <c r="M296" s="346"/>
      <c r="N296" s="346"/>
      <c r="O296" s="346"/>
    </row>
    <row r="297" spans="1:15" s="52" customFormat="1" ht="30" customHeight="1" x14ac:dyDescent="0.2">
      <c r="A297" s="109" t="s">
        <v>82</v>
      </c>
      <c r="B297" s="106" t="s">
        <v>26</v>
      </c>
      <c r="C297" s="98" t="s">
        <v>84</v>
      </c>
      <c r="D297" s="107" t="s">
        <v>14</v>
      </c>
      <c r="E297" s="100" t="s">
        <v>40</v>
      </c>
      <c r="F297" s="101">
        <v>665</v>
      </c>
      <c r="G297" s="102"/>
      <c r="H297" s="103">
        <f t="shared" ref="H297:H299" si="51">ROUND(G297*F297,2)</f>
        <v>0</v>
      </c>
      <c r="J297" s="343"/>
      <c r="K297" s="344"/>
      <c r="L297" s="345"/>
      <c r="M297" s="346"/>
      <c r="N297" s="346"/>
      <c r="O297" s="346"/>
    </row>
    <row r="298" spans="1:15" s="52" customFormat="1" ht="39.950000000000003" customHeight="1" x14ac:dyDescent="0.2">
      <c r="A298" s="109" t="s">
        <v>89</v>
      </c>
      <c r="B298" s="97" t="s">
        <v>465</v>
      </c>
      <c r="C298" s="98" t="s">
        <v>90</v>
      </c>
      <c r="D298" s="107" t="s">
        <v>491</v>
      </c>
      <c r="E298" s="100" t="s">
        <v>40</v>
      </c>
      <c r="F298" s="113">
        <v>465</v>
      </c>
      <c r="G298" s="102"/>
      <c r="H298" s="103">
        <f t="shared" si="51"/>
        <v>0</v>
      </c>
      <c r="J298" s="343"/>
      <c r="K298" s="344"/>
      <c r="L298" s="345"/>
      <c r="M298" s="346"/>
      <c r="N298" s="346"/>
      <c r="O298" s="346"/>
    </row>
    <row r="299" spans="1:15" s="52" customFormat="1" ht="30" customHeight="1" x14ac:dyDescent="0.2">
      <c r="A299" s="109" t="s">
        <v>93</v>
      </c>
      <c r="B299" s="140" t="s">
        <v>466</v>
      </c>
      <c r="C299" s="169" t="s">
        <v>851</v>
      </c>
      <c r="D299" s="99" t="s">
        <v>853</v>
      </c>
      <c r="E299" s="170" t="s">
        <v>40</v>
      </c>
      <c r="F299" s="222">
        <v>50</v>
      </c>
      <c r="G299" s="102"/>
      <c r="H299" s="108">
        <f t="shared" si="51"/>
        <v>0</v>
      </c>
      <c r="J299" s="343"/>
      <c r="K299" s="344"/>
      <c r="L299" s="345"/>
      <c r="M299" s="346"/>
      <c r="N299" s="346"/>
      <c r="O299" s="346"/>
    </row>
    <row r="300" spans="1:15" s="52" customFormat="1" ht="30" customHeight="1" x14ac:dyDescent="0.2">
      <c r="A300" s="109" t="s">
        <v>95</v>
      </c>
      <c r="B300" s="97" t="s">
        <v>467</v>
      </c>
      <c r="C300" s="98" t="s">
        <v>97</v>
      </c>
      <c r="D300" s="107" t="s">
        <v>98</v>
      </c>
      <c r="E300" s="100"/>
      <c r="F300" s="101"/>
      <c r="G300" s="105"/>
      <c r="H300" s="103"/>
      <c r="J300" s="343"/>
      <c r="K300" s="344"/>
      <c r="L300" s="345"/>
      <c r="M300" s="346"/>
      <c r="N300" s="346"/>
      <c r="O300" s="346"/>
    </row>
    <row r="301" spans="1:15" s="52" customFormat="1" ht="30" customHeight="1" x14ac:dyDescent="0.2">
      <c r="A301" s="109" t="s">
        <v>99</v>
      </c>
      <c r="B301" s="106" t="s">
        <v>26</v>
      </c>
      <c r="C301" s="98" t="s">
        <v>100</v>
      </c>
      <c r="D301" s="107" t="s">
        <v>101</v>
      </c>
      <c r="E301" s="100"/>
      <c r="F301" s="171"/>
      <c r="G301" s="105"/>
      <c r="H301" s="103"/>
      <c r="J301" s="343"/>
      <c r="K301" s="344"/>
      <c r="L301" s="345"/>
      <c r="M301" s="346"/>
      <c r="N301" s="346"/>
      <c r="O301" s="346"/>
    </row>
    <row r="302" spans="1:15" s="52" customFormat="1" ht="30" customHeight="1" x14ac:dyDescent="0.2">
      <c r="A302" s="109" t="s">
        <v>102</v>
      </c>
      <c r="B302" s="114" t="s">
        <v>103</v>
      </c>
      <c r="C302" s="98" t="s">
        <v>104</v>
      </c>
      <c r="D302" s="107"/>
      <c r="E302" s="100" t="s">
        <v>40</v>
      </c>
      <c r="F302" s="171">
        <v>10</v>
      </c>
      <c r="G302" s="102"/>
      <c r="H302" s="103">
        <f>ROUND(G302*F302,2)</f>
        <v>0</v>
      </c>
      <c r="J302" s="343"/>
      <c r="K302" s="344"/>
      <c r="L302" s="345"/>
      <c r="M302" s="346"/>
      <c r="N302" s="346"/>
      <c r="O302" s="346"/>
    </row>
    <row r="303" spans="1:15" s="52" customFormat="1" ht="30" customHeight="1" x14ac:dyDescent="0.2">
      <c r="A303" s="109" t="s">
        <v>105</v>
      </c>
      <c r="B303" s="114" t="s">
        <v>106</v>
      </c>
      <c r="C303" s="98" t="s">
        <v>107</v>
      </c>
      <c r="D303" s="107"/>
      <c r="E303" s="100" t="s">
        <v>40</v>
      </c>
      <c r="F303" s="171">
        <v>25</v>
      </c>
      <c r="G303" s="102"/>
      <c r="H303" s="103">
        <f>ROUND(G303*F303,2)</f>
        <v>0</v>
      </c>
      <c r="J303" s="343"/>
      <c r="K303" s="344"/>
      <c r="L303" s="345"/>
      <c r="M303" s="346"/>
      <c r="N303" s="346"/>
      <c r="O303" s="346"/>
    </row>
    <row r="304" spans="1:15" s="52" customFormat="1" ht="30" customHeight="1" x14ac:dyDescent="0.2">
      <c r="A304" s="109" t="s">
        <v>108</v>
      </c>
      <c r="B304" s="114" t="s">
        <v>109</v>
      </c>
      <c r="C304" s="98" t="s">
        <v>110</v>
      </c>
      <c r="D304" s="107" t="s">
        <v>14</v>
      </c>
      <c r="E304" s="100" t="s">
        <v>40</v>
      </c>
      <c r="F304" s="171">
        <v>40</v>
      </c>
      <c r="G304" s="102"/>
      <c r="H304" s="103">
        <f>ROUND(G304*F304,2)</f>
        <v>0</v>
      </c>
      <c r="J304" s="343"/>
      <c r="K304" s="344"/>
      <c r="L304" s="345"/>
      <c r="M304" s="346"/>
      <c r="N304" s="346"/>
      <c r="O304" s="346"/>
    </row>
    <row r="305" spans="1:15" s="52" customFormat="1" ht="30" customHeight="1" x14ac:dyDescent="0.2">
      <c r="A305" s="109" t="s">
        <v>111</v>
      </c>
      <c r="B305" s="97" t="s">
        <v>468</v>
      </c>
      <c r="C305" s="98" t="s">
        <v>113</v>
      </c>
      <c r="D305" s="107" t="s">
        <v>114</v>
      </c>
      <c r="E305" s="100"/>
      <c r="F305" s="101"/>
      <c r="G305" s="105"/>
      <c r="H305" s="103"/>
      <c r="J305" s="343"/>
      <c r="K305" s="344"/>
      <c r="L305" s="345"/>
      <c r="M305" s="346"/>
      <c r="N305" s="346"/>
      <c r="O305" s="346"/>
    </row>
    <row r="306" spans="1:15" s="52" customFormat="1" ht="30" customHeight="1" x14ac:dyDescent="0.2">
      <c r="A306" s="109" t="s">
        <v>115</v>
      </c>
      <c r="B306" s="106" t="s">
        <v>26</v>
      </c>
      <c r="C306" s="98" t="s">
        <v>116</v>
      </c>
      <c r="D306" s="107" t="s">
        <v>14</v>
      </c>
      <c r="E306" s="100" t="s">
        <v>117</v>
      </c>
      <c r="F306" s="101">
        <v>110</v>
      </c>
      <c r="G306" s="102"/>
      <c r="H306" s="103">
        <f t="shared" ref="H306:H308" si="52">ROUND(G306*F306,2)</f>
        <v>0</v>
      </c>
      <c r="J306" s="343"/>
      <c r="K306" s="344"/>
      <c r="L306" s="345"/>
      <c r="M306" s="346"/>
      <c r="N306" s="346"/>
      <c r="O306" s="346"/>
    </row>
    <row r="307" spans="1:15" s="52" customFormat="1" ht="30" customHeight="1" x14ac:dyDescent="0.2">
      <c r="A307" s="109" t="s">
        <v>353</v>
      </c>
      <c r="B307" s="106" t="s">
        <v>30</v>
      </c>
      <c r="C307" s="98" t="s">
        <v>354</v>
      </c>
      <c r="D307" s="107"/>
      <c r="E307" s="100" t="s">
        <v>117</v>
      </c>
      <c r="F307" s="101">
        <v>15</v>
      </c>
      <c r="G307" s="102"/>
      <c r="H307" s="103">
        <f t="shared" si="52"/>
        <v>0</v>
      </c>
      <c r="J307" s="343"/>
      <c r="K307" s="344"/>
      <c r="L307" s="345"/>
      <c r="M307" s="346"/>
      <c r="N307" s="346"/>
      <c r="O307" s="346"/>
    </row>
    <row r="308" spans="1:15" s="52" customFormat="1" ht="30" customHeight="1" x14ac:dyDescent="0.2">
      <c r="A308" s="109" t="s">
        <v>355</v>
      </c>
      <c r="B308" s="106" t="s">
        <v>76</v>
      </c>
      <c r="C308" s="98" t="s">
        <v>356</v>
      </c>
      <c r="D308" s="107" t="s">
        <v>14</v>
      </c>
      <c r="E308" s="100" t="s">
        <v>117</v>
      </c>
      <c r="F308" s="101">
        <v>20</v>
      </c>
      <c r="G308" s="102"/>
      <c r="H308" s="103">
        <f t="shared" si="52"/>
        <v>0</v>
      </c>
      <c r="J308" s="343"/>
      <c r="K308" s="344"/>
      <c r="L308" s="345"/>
      <c r="M308" s="346"/>
      <c r="N308" s="346"/>
      <c r="O308" s="346"/>
    </row>
    <row r="309" spans="1:15" s="52" customFormat="1" ht="30" customHeight="1" x14ac:dyDescent="0.2">
      <c r="A309" s="109" t="s">
        <v>118</v>
      </c>
      <c r="B309" s="97" t="s">
        <v>469</v>
      </c>
      <c r="C309" s="98" t="s">
        <v>120</v>
      </c>
      <c r="D309" s="107" t="s">
        <v>114</v>
      </c>
      <c r="E309" s="100"/>
      <c r="F309" s="101"/>
      <c r="G309" s="105"/>
      <c r="H309" s="103"/>
      <c r="J309" s="343"/>
      <c r="K309" s="344"/>
      <c r="L309" s="345"/>
      <c r="M309" s="346"/>
      <c r="N309" s="346"/>
      <c r="O309" s="346"/>
    </row>
    <row r="310" spans="1:15" s="52" customFormat="1" ht="39.950000000000003" customHeight="1" x14ac:dyDescent="0.2">
      <c r="A310" s="109" t="s">
        <v>121</v>
      </c>
      <c r="B310" s="106" t="s">
        <v>26</v>
      </c>
      <c r="C310" s="98" t="s">
        <v>357</v>
      </c>
      <c r="D310" s="107" t="s">
        <v>123</v>
      </c>
      <c r="E310" s="100" t="s">
        <v>117</v>
      </c>
      <c r="F310" s="101">
        <v>80</v>
      </c>
      <c r="G310" s="102"/>
      <c r="H310" s="103">
        <f t="shared" ref="H310" si="53">ROUND(G310*F310,2)</f>
        <v>0</v>
      </c>
      <c r="J310" s="343"/>
      <c r="K310" s="344"/>
      <c r="L310" s="345"/>
      <c r="M310" s="346"/>
      <c r="N310" s="346"/>
      <c r="O310" s="346"/>
    </row>
    <row r="311" spans="1:15" s="52" customFormat="1" ht="39.950000000000003" customHeight="1" x14ac:dyDescent="0.2">
      <c r="A311" s="109" t="s">
        <v>121</v>
      </c>
      <c r="B311" s="106" t="s">
        <v>30</v>
      </c>
      <c r="C311" s="98" t="s">
        <v>122</v>
      </c>
      <c r="D311" s="107" t="s">
        <v>123</v>
      </c>
      <c r="E311" s="100" t="s">
        <v>117</v>
      </c>
      <c r="F311" s="101">
        <v>30</v>
      </c>
      <c r="G311" s="102"/>
      <c r="H311" s="103">
        <f t="shared" ref="H311:H318" si="54">ROUND(G311*F311,2)</f>
        <v>0</v>
      </c>
      <c r="J311" s="343"/>
      <c r="K311" s="344"/>
      <c r="L311" s="345"/>
      <c r="M311" s="346"/>
      <c r="N311" s="346"/>
      <c r="O311" s="346"/>
    </row>
    <row r="312" spans="1:15" s="52" customFormat="1" ht="39.950000000000003" customHeight="1" x14ac:dyDescent="0.2">
      <c r="A312" s="109" t="s">
        <v>358</v>
      </c>
      <c r="B312" s="106" t="s">
        <v>76</v>
      </c>
      <c r="C312" s="98" t="s">
        <v>650</v>
      </c>
      <c r="D312" s="107" t="s">
        <v>175</v>
      </c>
      <c r="E312" s="100" t="s">
        <v>117</v>
      </c>
      <c r="F312" s="101">
        <v>15</v>
      </c>
      <c r="G312" s="102"/>
      <c r="H312" s="103">
        <f t="shared" si="54"/>
        <v>0</v>
      </c>
      <c r="J312" s="343"/>
      <c r="K312" s="344"/>
      <c r="L312" s="345"/>
      <c r="M312" s="346"/>
      <c r="N312" s="346"/>
      <c r="O312" s="346"/>
    </row>
    <row r="313" spans="1:15" s="157" customFormat="1" ht="39.950000000000003" customHeight="1" x14ac:dyDescent="0.2">
      <c r="A313" s="109" t="s">
        <v>359</v>
      </c>
      <c r="B313" s="106" t="s">
        <v>83</v>
      </c>
      <c r="C313" s="98" t="s">
        <v>497</v>
      </c>
      <c r="D313" s="107" t="s">
        <v>360</v>
      </c>
      <c r="E313" s="100" t="s">
        <v>117</v>
      </c>
      <c r="F313" s="101">
        <v>20</v>
      </c>
      <c r="G313" s="102"/>
      <c r="H313" s="103">
        <f t="shared" si="54"/>
        <v>0</v>
      </c>
      <c r="J313" s="343"/>
      <c r="K313" s="344"/>
      <c r="L313" s="345"/>
      <c r="M313" s="346"/>
      <c r="N313" s="346"/>
      <c r="O313" s="346"/>
    </row>
    <row r="314" spans="1:15" s="52" customFormat="1" ht="30" customHeight="1" x14ac:dyDescent="0.2">
      <c r="A314" s="109" t="s">
        <v>361</v>
      </c>
      <c r="B314" s="97" t="s">
        <v>470</v>
      </c>
      <c r="C314" s="98" t="s">
        <v>363</v>
      </c>
      <c r="D314" s="107" t="s">
        <v>364</v>
      </c>
      <c r="E314" s="100"/>
      <c r="F314" s="101"/>
      <c r="G314" s="105"/>
      <c r="H314" s="103"/>
      <c r="J314" s="343"/>
      <c r="K314" s="344"/>
      <c r="L314" s="345"/>
      <c r="M314" s="346"/>
      <c r="N314" s="346"/>
      <c r="O314" s="346"/>
    </row>
    <row r="315" spans="1:15" s="52" customFormat="1" ht="39.950000000000003" customHeight="1" x14ac:dyDescent="0.2">
      <c r="A315" s="109" t="s">
        <v>365</v>
      </c>
      <c r="B315" s="106" t="s">
        <v>26</v>
      </c>
      <c r="C315" s="98" t="s">
        <v>122</v>
      </c>
      <c r="D315" s="107" t="s">
        <v>366</v>
      </c>
      <c r="E315" s="100"/>
      <c r="F315" s="171"/>
      <c r="G315" s="108"/>
      <c r="H315" s="103"/>
      <c r="J315" s="343"/>
      <c r="K315" s="344"/>
      <c r="L315" s="345"/>
      <c r="M315" s="346"/>
      <c r="N315" s="346"/>
      <c r="O315" s="346"/>
    </row>
    <row r="316" spans="1:15" s="52" customFormat="1" ht="30" customHeight="1" x14ac:dyDescent="0.2">
      <c r="A316" s="109" t="s">
        <v>367</v>
      </c>
      <c r="B316" s="168" t="s">
        <v>103</v>
      </c>
      <c r="C316" s="169" t="s">
        <v>368</v>
      </c>
      <c r="D316" s="99"/>
      <c r="E316" s="170" t="s">
        <v>117</v>
      </c>
      <c r="F316" s="171">
        <v>5</v>
      </c>
      <c r="G316" s="102"/>
      <c r="H316" s="108">
        <f>ROUND(G316*F316,2)</f>
        <v>0</v>
      </c>
      <c r="J316" s="343"/>
      <c r="K316" s="344"/>
      <c r="L316" s="345"/>
      <c r="M316" s="346"/>
      <c r="N316" s="346"/>
      <c r="O316" s="346"/>
    </row>
    <row r="317" spans="1:15" s="52" customFormat="1" ht="30" customHeight="1" x14ac:dyDescent="0.2">
      <c r="A317" s="109" t="s">
        <v>369</v>
      </c>
      <c r="B317" s="168" t="s">
        <v>106</v>
      </c>
      <c r="C317" s="169" t="s">
        <v>370</v>
      </c>
      <c r="D317" s="99"/>
      <c r="E317" s="170" t="s">
        <v>117</v>
      </c>
      <c r="F317" s="171">
        <v>30</v>
      </c>
      <c r="G317" s="102"/>
      <c r="H317" s="108">
        <f>ROUND(G317*F317,2)</f>
        <v>0</v>
      </c>
      <c r="J317" s="343"/>
      <c r="K317" s="344"/>
      <c r="L317" s="345"/>
      <c r="M317" s="346"/>
      <c r="N317" s="346"/>
      <c r="O317" s="346"/>
    </row>
    <row r="318" spans="1:15" s="52" customFormat="1" ht="39.950000000000003" customHeight="1" x14ac:dyDescent="0.2">
      <c r="A318" s="109" t="s">
        <v>371</v>
      </c>
      <c r="B318" s="97" t="s">
        <v>471</v>
      </c>
      <c r="C318" s="98" t="s">
        <v>536</v>
      </c>
      <c r="D318" s="107" t="s">
        <v>152</v>
      </c>
      <c r="E318" s="100" t="s">
        <v>117</v>
      </c>
      <c r="F318" s="171">
        <v>50</v>
      </c>
      <c r="G318" s="102"/>
      <c r="H318" s="103">
        <f t="shared" si="54"/>
        <v>0</v>
      </c>
      <c r="J318" s="343"/>
      <c r="K318" s="344"/>
      <c r="L318" s="345"/>
      <c r="M318" s="346"/>
      <c r="N318" s="346"/>
      <c r="O318" s="346"/>
    </row>
    <row r="319" spans="1:15" s="52" customFormat="1" ht="39.950000000000003" customHeight="1" x14ac:dyDescent="0.2">
      <c r="A319" s="109" t="s">
        <v>128</v>
      </c>
      <c r="B319" s="97" t="s">
        <v>472</v>
      </c>
      <c r="C319" s="98" t="s">
        <v>130</v>
      </c>
      <c r="D319" s="107" t="s">
        <v>846</v>
      </c>
      <c r="E319" s="100"/>
      <c r="F319" s="171"/>
      <c r="G319" s="108"/>
      <c r="H319" s="103"/>
      <c r="J319" s="343"/>
      <c r="K319" s="344"/>
      <c r="L319" s="345"/>
      <c r="M319" s="346"/>
      <c r="N319" s="346"/>
      <c r="O319" s="346"/>
    </row>
    <row r="320" spans="1:15" s="52" customFormat="1" ht="30" customHeight="1" x14ac:dyDescent="0.2">
      <c r="A320" s="109" t="s">
        <v>373</v>
      </c>
      <c r="B320" s="106" t="s">
        <v>26</v>
      </c>
      <c r="C320" s="98" t="s">
        <v>374</v>
      </c>
      <c r="D320" s="107"/>
      <c r="E320" s="100"/>
      <c r="F320" s="171"/>
      <c r="G320" s="108"/>
      <c r="H320" s="103"/>
      <c r="J320" s="343"/>
      <c r="K320" s="344"/>
      <c r="L320" s="345"/>
      <c r="M320" s="346"/>
      <c r="N320" s="346"/>
      <c r="O320" s="346"/>
    </row>
    <row r="321" spans="1:15" s="52" customFormat="1" ht="30" customHeight="1" x14ac:dyDescent="0.2">
      <c r="A321" s="109" t="s">
        <v>375</v>
      </c>
      <c r="B321" s="114" t="s">
        <v>103</v>
      </c>
      <c r="C321" s="98" t="s">
        <v>134</v>
      </c>
      <c r="D321" s="107"/>
      <c r="E321" s="100" t="s">
        <v>28</v>
      </c>
      <c r="F321" s="171">
        <v>360</v>
      </c>
      <c r="G321" s="102"/>
      <c r="H321" s="103">
        <f>ROUND(G321*F321,2)</f>
        <v>0</v>
      </c>
      <c r="J321" s="343"/>
      <c r="K321" s="344"/>
      <c r="L321" s="345"/>
      <c r="M321" s="346"/>
      <c r="N321" s="346"/>
      <c r="O321" s="346"/>
    </row>
    <row r="322" spans="1:15" s="52" customFormat="1" ht="30" customHeight="1" x14ac:dyDescent="0.2">
      <c r="A322" s="109" t="s">
        <v>131</v>
      </c>
      <c r="B322" s="106" t="s">
        <v>30</v>
      </c>
      <c r="C322" s="98" t="s">
        <v>132</v>
      </c>
      <c r="D322" s="107"/>
      <c r="E322" s="100"/>
      <c r="F322" s="171"/>
      <c r="G322" s="108"/>
      <c r="H322" s="103"/>
      <c r="J322" s="343"/>
      <c r="K322" s="344"/>
      <c r="L322" s="345"/>
      <c r="M322" s="346"/>
      <c r="N322" s="346"/>
      <c r="O322" s="346"/>
    </row>
    <row r="323" spans="1:15" s="52" customFormat="1" ht="30" customHeight="1" x14ac:dyDescent="0.2">
      <c r="A323" s="109" t="s">
        <v>133</v>
      </c>
      <c r="B323" s="114" t="s">
        <v>103</v>
      </c>
      <c r="C323" s="98" t="s">
        <v>134</v>
      </c>
      <c r="D323" s="107"/>
      <c r="E323" s="100" t="s">
        <v>28</v>
      </c>
      <c r="F323" s="171">
        <v>25</v>
      </c>
      <c r="G323" s="102"/>
      <c r="H323" s="103">
        <f t="shared" ref="H323" si="55">ROUND(G323*F323,2)</f>
        <v>0</v>
      </c>
      <c r="J323" s="343"/>
      <c r="K323" s="344"/>
      <c r="L323" s="345"/>
      <c r="M323" s="346"/>
      <c r="N323" s="346"/>
      <c r="O323" s="346"/>
    </row>
    <row r="324" spans="1:15" s="52" customFormat="1" ht="30" customHeight="1" x14ac:dyDescent="0.2">
      <c r="A324" s="109" t="s">
        <v>138</v>
      </c>
      <c r="B324" s="97" t="s">
        <v>473</v>
      </c>
      <c r="C324" s="98" t="s">
        <v>140</v>
      </c>
      <c r="D324" s="107" t="s">
        <v>141</v>
      </c>
      <c r="E324" s="100"/>
      <c r="F324" s="171"/>
      <c r="G324" s="105"/>
      <c r="H324" s="103"/>
      <c r="J324" s="343"/>
      <c r="K324" s="344"/>
      <c r="L324" s="345"/>
      <c r="M324" s="346"/>
      <c r="N324" s="346"/>
      <c r="O324" s="346"/>
    </row>
    <row r="325" spans="1:15" s="52" customFormat="1" ht="30" customHeight="1" x14ac:dyDescent="0.2">
      <c r="A325" s="109" t="s">
        <v>377</v>
      </c>
      <c r="B325" s="106" t="s">
        <v>26</v>
      </c>
      <c r="C325" s="98" t="s">
        <v>378</v>
      </c>
      <c r="D325" s="107" t="s">
        <v>14</v>
      </c>
      <c r="E325" s="100" t="s">
        <v>40</v>
      </c>
      <c r="F325" s="171">
        <v>100</v>
      </c>
      <c r="G325" s="102"/>
      <c r="H325" s="103">
        <f t="shared" ref="H325:H328" si="56">ROUND(G325*F325,2)</f>
        <v>0</v>
      </c>
      <c r="J325" s="343"/>
      <c r="K325" s="344"/>
      <c r="L325" s="345"/>
      <c r="M325" s="346"/>
      <c r="N325" s="346"/>
      <c r="O325" s="346"/>
    </row>
    <row r="326" spans="1:15" s="52" customFormat="1" ht="39.950000000000003" customHeight="1" x14ac:dyDescent="0.2">
      <c r="A326" s="109" t="s">
        <v>379</v>
      </c>
      <c r="B326" s="97" t="s">
        <v>474</v>
      </c>
      <c r="C326" s="98" t="s">
        <v>381</v>
      </c>
      <c r="D326" s="107" t="s">
        <v>382</v>
      </c>
      <c r="E326" s="100"/>
      <c r="F326" s="171"/>
      <c r="G326" s="105"/>
      <c r="H326" s="103">
        <f t="shared" si="56"/>
        <v>0</v>
      </c>
      <c r="J326" s="343"/>
      <c r="K326" s="344"/>
      <c r="L326" s="345"/>
      <c r="M326" s="346"/>
      <c r="N326" s="346"/>
      <c r="O326" s="346"/>
    </row>
    <row r="327" spans="1:15" s="52" customFormat="1" ht="30" customHeight="1" x14ac:dyDescent="0.2">
      <c r="A327" s="109" t="s">
        <v>383</v>
      </c>
      <c r="B327" s="106" t="s">
        <v>26</v>
      </c>
      <c r="C327" s="98" t="s">
        <v>384</v>
      </c>
      <c r="D327" s="107"/>
      <c r="E327" s="100" t="s">
        <v>40</v>
      </c>
      <c r="F327" s="167">
        <v>300</v>
      </c>
      <c r="G327" s="102"/>
      <c r="H327" s="103">
        <f t="shared" si="56"/>
        <v>0</v>
      </c>
      <c r="J327" s="343"/>
      <c r="K327" s="344"/>
      <c r="L327" s="345"/>
      <c r="M327" s="346"/>
      <c r="N327" s="346"/>
      <c r="O327" s="346"/>
    </row>
    <row r="328" spans="1:15" s="52" customFormat="1" ht="30" customHeight="1" x14ac:dyDescent="0.2">
      <c r="A328" s="109" t="s">
        <v>144</v>
      </c>
      <c r="B328" s="97" t="s">
        <v>475</v>
      </c>
      <c r="C328" s="98" t="s">
        <v>146</v>
      </c>
      <c r="D328" s="107" t="s">
        <v>147</v>
      </c>
      <c r="E328" s="100" t="s">
        <v>43</v>
      </c>
      <c r="F328" s="167">
        <v>2</v>
      </c>
      <c r="G328" s="102"/>
      <c r="H328" s="103">
        <f t="shared" si="56"/>
        <v>0</v>
      </c>
      <c r="J328" s="343"/>
      <c r="K328" s="344"/>
      <c r="L328" s="345"/>
      <c r="M328" s="346"/>
      <c r="N328" s="346"/>
      <c r="O328" s="346"/>
    </row>
    <row r="329" spans="1:15" ht="36" customHeight="1" x14ac:dyDescent="0.2">
      <c r="A329" s="10"/>
      <c r="B329" s="79"/>
      <c r="C329" s="172" t="s">
        <v>148</v>
      </c>
      <c r="D329" s="74"/>
      <c r="E329" s="80"/>
      <c r="F329" s="178"/>
      <c r="G329" s="77"/>
      <c r="H329" s="77"/>
      <c r="J329" s="343"/>
      <c r="K329" s="344"/>
      <c r="L329" s="345"/>
      <c r="M329" s="346"/>
      <c r="N329" s="346"/>
      <c r="O329" s="346"/>
    </row>
    <row r="330" spans="1:15" s="52" customFormat="1" ht="39.950000000000003" customHeight="1" x14ac:dyDescent="0.2">
      <c r="A330" s="96" t="s">
        <v>149</v>
      </c>
      <c r="B330" s="97" t="s">
        <v>476</v>
      </c>
      <c r="C330" s="98" t="s">
        <v>151</v>
      </c>
      <c r="D330" s="107" t="s">
        <v>152</v>
      </c>
      <c r="E330" s="100"/>
      <c r="F330" s="167"/>
      <c r="G330" s="105"/>
      <c r="H330" s="115"/>
      <c r="J330" s="343"/>
      <c r="K330" s="344"/>
      <c r="L330" s="345"/>
      <c r="M330" s="346"/>
      <c r="N330" s="346"/>
      <c r="O330" s="346"/>
    </row>
    <row r="331" spans="1:15" s="52" customFormat="1" ht="39.950000000000003" customHeight="1" x14ac:dyDescent="0.2">
      <c r="A331" s="96" t="s">
        <v>498</v>
      </c>
      <c r="B331" s="106" t="s">
        <v>26</v>
      </c>
      <c r="C331" s="98" t="s">
        <v>538</v>
      </c>
      <c r="D331" s="107" t="s">
        <v>14</v>
      </c>
      <c r="E331" s="100" t="s">
        <v>40</v>
      </c>
      <c r="F331" s="167">
        <v>250</v>
      </c>
      <c r="G331" s="102"/>
      <c r="H331" s="103">
        <f t="shared" ref="H331" si="57">ROUND(G331*F331,2)</f>
        <v>0</v>
      </c>
      <c r="J331" s="343"/>
      <c r="K331" s="344"/>
      <c r="L331" s="345"/>
      <c r="M331" s="346"/>
      <c r="N331" s="346"/>
      <c r="O331" s="346"/>
    </row>
    <row r="332" spans="1:15" s="52" customFormat="1" ht="39.950000000000003" customHeight="1" x14ac:dyDescent="0.2">
      <c r="A332" s="96" t="s">
        <v>158</v>
      </c>
      <c r="B332" s="106" t="s">
        <v>30</v>
      </c>
      <c r="C332" s="98" t="s">
        <v>297</v>
      </c>
      <c r="D332" s="107" t="s">
        <v>641</v>
      </c>
      <c r="E332" s="94" t="s">
        <v>117</v>
      </c>
      <c r="F332" s="167">
        <f>45+37+0+3</f>
        <v>85</v>
      </c>
      <c r="G332" s="102"/>
      <c r="H332" s="103">
        <f t="shared" ref="H332" si="58">ROUND(G332*F332,2)</f>
        <v>0</v>
      </c>
      <c r="J332" s="343"/>
      <c r="K332" s="344"/>
      <c r="L332" s="345"/>
      <c r="M332" s="346"/>
      <c r="N332" s="346"/>
      <c r="O332" s="346"/>
    </row>
    <row r="333" spans="1:15" ht="36" customHeight="1" x14ac:dyDescent="0.2">
      <c r="A333" s="10"/>
      <c r="B333" s="79"/>
      <c r="C333" s="172" t="s">
        <v>385</v>
      </c>
      <c r="D333" s="74"/>
      <c r="E333" s="80"/>
      <c r="F333" s="178"/>
      <c r="G333" s="77"/>
      <c r="H333" s="77"/>
      <c r="J333" s="343"/>
      <c r="K333" s="344"/>
      <c r="L333" s="345"/>
      <c r="M333" s="346"/>
      <c r="N333" s="346"/>
      <c r="O333" s="346"/>
    </row>
    <row r="334" spans="1:15" s="52" customFormat="1" ht="39.950000000000003" customHeight="1" x14ac:dyDescent="0.2">
      <c r="A334" s="96" t="s">
        <v>386</v>
      </c>
      <c r="B334" s="97" t="s">
        <v>477</v>
      </c>
      <c r="C334" s="98" t="s">
        <v>388</v>
      </c>
      <c r="D334" s="107" t="s">
        <v>389</v>
      </c>
      <c r="E334" s="100" t="s">
        <v>117</v>
      </c>
      <c r="F334" s="167">
        <v>50</v>
      </c>
      <c r="G334" s="102"/>
      <c r="H334" s="103">
        <f>ROUND(G334*F334,2)</f>
        <v>0</v>
      </c>
      <c r="J334" s="343"/>
      <c r="K334" s="344"/>
      <c r="L334" s="345"/>
      <c r="M334" s="346"/>
      <c r="N334" s="346"/>
      <c r="O334" s="346"/>
    </row>
    <row r="335" spans="1:15" s="52" customFormat="1" ht="30" customHeight="1" x14ac:dyDescent="0.2">
      <c r="A335" s="96" t="s">
        <v>390</v>
      </c>
      <c r="B335" s="97" t="s">
        <v>478</v>
      </c>
      <c r="C335" s="98" t="s">
        <v>392</v>
      </c>
      <c r="D335" s="107" t="s">
        <v>389</v>
      </c>
      <c r="E335" s="100" t="s">
        <v>117</v>
      </c>
      <c r="F335" s="167">
        <v>150</v>
      </c>
      <c r="G335" s="102"/>
      <c r="H335" s="103">
        <f>ROUND(G335*F335,2)</f>
        <v>0</v>
      </c>
      <c r="J335" s="343"/>
      <c r="K335" s="344"/>
      <c r="L335" s="345"/>
      <c r="M335" s="346"/>
      <c r="N335" s="346"/>
      <c r="O335" s="346"/>
    </row>
    <row r="336" spans="1:15" ht="48" customHeight="1" x14ac:dyDescent="0.2">
      <c r="A336" s="10"/>
      <c r="B336" s="81"/>
      <c r="C336" s="172" t="s">
        <v>184</v>
      </c>
      <c r="D336" s="74"/>
      <c r="E336" s="80"/>
      <c r="F336" s="75"/>
      <c r="G336" s="77"/>
      <c r="H336" s="77"/>
      <c r="J336" s="343"/>
      <c r="K336" s="344"/>
      <c r="L336" s="345"/>
      <c r="M336" s="346"/>
      <c r="N336" s="346"/>
      <c r="O336" s="346"/>
    </row>
    <row r="337" spans="1:15" s="52" customFormat="1" ht="30" customHeight="1" x14ac:dyDescent="0.2">
      <c r="A337" s="96" t="s">
        <v>185</v>
      </c>
      <c r="B337" s="97" t="s">
        <v>479</v>
      </c>
      <c r="C337" s="98" t="s">
        <v>187</v>
      </c>
      <c r="D337" s="107" t="s">
        <v>532</v>
      </c>
      <c r="E337" s="100"/>
      <c r="F337" s="113"/>
      <c r="G337" s="105"/>
      <c r="H337" s="115"/>
      <c r="J337" s="343"/>
      <c r="K337" s="344"/>
      <c r="L337" s="345"/>
      <c r="M337" s="346"/>
      <c r="N337" s="346"/>
      <c r="O337" s="346"/>
    </row>
    <row r="338" spans="1:15" s="52" customFormat="1" ht="30" customHeight="1" x14ac:dyDescent="0.2">
      <c r="A338" s="96" t="s">
        <v>302</v>
      </c>
      <c r="B338" s="106" t="s">
        <v>26</v>
      </c>
      <c r="C338" s="98" t="s">
        <v>303</v>
      </c>
      <c r="D338" s="107"/>
      <c r="E338" s="100" t="s">
        <v>43</v>
      </c>
      <c r="F338" s="113">
        <v>1</v>
      </c>
      <c r="G338" s="102"/>
      <c r="H338" s="103">
        <f>ROUND(G338*F338,2)</f>
        <v>0</v>
      </c>
      <c r="J338" s="343"/>
      <c r="K338" s="344"/>
      <c r="L338" s="345"/>
      <c r="M338" s="346"/>
      <c r="N338" s="346"/>
      <c r="O338" s="346"/>
    </row>
    <row r="339" spans="1:15" s="52" customFormat="1" ht="30" customHeight="1" x14ac:dyDescent="0.2">
      <c r="A339" s="96" t="s">
        <v>196</v>
      </c>
      <c r="B339" s="97" t="s">
        <v>480</v>
      </c>
      <c r="C339" s="98" t="s">
        <v>198</v>
      </c>
      <c r="D339" s="107" t="s">
        <v>532</v>
      </c>
      <c r="E339" s="100"/>
      <c r="F339" s="113"/>
      <c r="G339" s="105"/>
      <c r="H339" s="115"/>
      <c r="J339" s="343"/>
      <c r="K339" s="344"/>
      <c r="L339" s="345"/>
      <c r="M339" s="346"/>
      <c r="N339" s="346"/>
      <c r="O339" s="346"/>
    </row>
    <row r="340" spans="1:15" s="52" customFormat="1" ht="30" customHeight="1" x14ac:dyDescent="0.2">
      <c r="A340" s="96" t="s">
        <v>199</v>
      </c>
      <c r="B340" s="106" t="s">
        <v>26</v>
      </c>
      <c r="C340" s="98" t="s">
        <v>200</v>
      </c>
      <c r="D340" s="107"/>
      <c r="E340" s="100"/>
      <c r="F340" s="113"/>
      <c r="G340" s="105"/>
      <c r="H340" s="115"/>
      <c r="J340" s="343"/>
      <c r="K340" s="344"/>
      <c r="L340" s="345"/>
      <c r="M340" s="346"/>
      <c r="N340" s="346"/>
      <c r="O340" s="346"/>
    </row>
    <row r="341" spans="1:15" s="52" customFormat="1" ht="39.950000000000003" customHeight="1" x14ac:dyDescent="0.2">
      <c r="A341" s="96" t="s">
        <v>201</v>
      </c>
      <c r="B341" s="114" t="s">
        <v>103</v>
      </c>
      <c r="C341" s="98" t="s">
        <v>639</v>
      </c>
      <c r="D341" s="107"/>
      <c r="E341" s="100" t="s">
        <v>117</v>
      </c>
      <c r="F341" s="113">
        <v>10</v>
      </c>
      <c r="G341" s="102"/>
      <c r="H341" s="103">
        <f>ROUND(G341*F341,2)</f>
        <v>0</v>
      </c>
      <c r="J341" s="343"/>
      <c r="K341" s="344"/>
      <c r="L341" s="345"/>
      <c r="M341" s="346"/>
      <c r="N341" s="346"/>
      <c r="O341" s="346"/>
    </row>
    <row r="342" spans="1:15" s="121" customFormat="1" ht="30" customHeight="1" x14ac:dyDescent="0.2">
      <c r="A342" s="96" t="s">
        <v>214</v>
      </c>
      <c r="B342" s="97" t="s">
        <v>481</v>
      </c>
      <c r="C342" s="120" t="s">
        <v>215</v>
      </c>
      <c r="D342" s="119" t="s">
        <v>216</v>
      </c>
      <c r="E342" s="100"/>
      <c r="F342" s="113"/>
      <c r="G342" s="105"/>
      <c r="H342" s="115"/>
      <c r="J342" s="343"/>
      <c r="K342" s="344"/>
      <c r="L342" s="345"/>
      <c r="M342" s="346"/>
      <c r="N342" s="346"/>
      <c r="O342" s="346"/>
    </row>
    <row r="343" spans="1:15" s="52" customFormat="1" ht="39.950000000000003" customHeight="1" x14ac:dyDescent="0.2">
      <c r="A343" s="96" t="s">
        <v>217</v>
      </c>
      <c r="B343" s="106" t="s">
        <v>26</v>
      </c>
      <c r="C343" s="118" t="s">
        <v>218</v>
      </c>
      <c r="D343" s="107"/>
      <c r="E343" s="100" t="s">
        <v>43</v>
      </c>
      <c r="F343" s="167">
        <v>7</v>
      </c>
      <c r="G343" s="102"/>
      <c r="H343" s="103">
        <f t="shared" ref="H343:H347" si="59">ROUND(G343*F343,2)</f>
        <v>0</v>
      </c>
      <c r="J343" s="343"/>
      <c r="K343" s="344"/>
      <c r="L343" s="345"/>
      <c r="M343" s="346"/>
      <c r="N343" s="346"/>
      <c r="O343" s="346"/>
    </row>
    <row r="344" spans="1:15" s="52" customFormat="1" ht="39.950000000000003" customHeight="1" x14ac:dyDescent="0.2">
      <c r="A344" s="96" t="s">
        <v>219</v>
      </c>
      <c r="B344" s="106" t="s">
        <v>30</v>
      </c>
      <c r="C344" s="118" t="s">
        <v>220</v>
      </c>
      <c r="D344" s="107"/>
      <c r="E344" s="100" t="s">
        <v>43</v>
      </c>
      <c r="F344" s="167">
        <v>6</v>
      </c>
      <c r="G344" s="102"/>
      <c r="H344" s="103">
        <f t="shared" si="59"/>
        <v>0</v>
      </c>
      <c r="J344" s="343"/>
      <c r="K344" s="344"/>
      <c r="L344" s="345"/>
      <c r="M344" s="346"/>
      <c r="N344" s="346"/>
      <c r="O344" s="346"/>
    </row>
    <row r="345" spans="1:15" s="52" customFormat="1" ht="39.950000000000003" customHeight="1" x14ac:dyDescent="0.2">
      <c r="A345" s="96" t="s">
        <v>221</v>
      </c>
      <c r="B345" s="106" t="s">
        <v>76</v>
      </c>
      <c r="C345" s="118" t="s">
        <v>222</v>
      </c>
      <c r="D345" s="107"/>
      <c r="E345" s="100" t="s">
        <v>43</v>
      </c>
      <c r="F345" s="167">
        <v>1</v>
      </c>
      <c r="G345" s="102"/>
      <c r="H345" s="103">
        <f t="shared" si="59"/>
        <v>0</v>
      </c>
      <c r="J345" s="343"/>
      <c r="K345" s="344"/>
      <c r="L345" s="345"/>
      <c r="M345" s="346"/>
      <c r="N345" s="346"/>
      <c r="O345" s="346"/>
    </row>
    <row r="346" spans="1:15" s="52" customFormat="1" ht="39.950000000000003" customHeight="1" x14ac:dyDescent="0.2">
      <c r="A346" s="96" t="s">
        <v>393</v>
      </c>
      <c r="B346" s="106" t="s">
        <v>83</v>
      </c>
      <c r="C346" s="118" t="s">
        <v>394</v>
      </c>
      <c r="D346" s="107"/>
      <c r="E346" s="100" t="s">
        <v>43</v>
      </c>
      <c r="F346" s="113">
        <v>4</v>
      </c>
      <c r="G346" s="102"/>
      <c r="H346" s="103">
        <f t="shared" si="59"/>
        <v>0</v>
      </c>
      <c r="J346" s="343"/>
      <c r="K346" s="344"/>
      <c r="L346" s="345"/>
      <c r="M346" s="346"/>
      <c r="N346" s="346"/>
      <c r="O346" s="346"/>
    </row>
    <row r="347" spans="1:15" s="52" customFormat="1" ht="39.950000000000003" customHeight="1" x14ac:dyDescent="0.2">
      <c r="A347" s="96" t="s">
        <v>395</v>
      </c>
      <c r="B347" s="106" t="s">
        <v>85</v>
      </c>
      <c r="C347" s="118" t="s">
        <v>396</v>
      </c>
      <c r="D347" s="107"/>
      <c r="E347" s="100" t="s">
        <v>43</v>
      </c>
      <c r="F347" s="113">
        <v>4</v>
      </c>
      <c r="G347" s="102"/>
      <c r="H347" s="103">
        <f t="shared" si="59"/>
        <v>0</v>
      </c>
      <c r="J347" s="343"/>
      <c r="K347" s="344"/>
      <c r="L347" s="345"/>
      <c r="M347" s="346"/>
      <c r="N347" s="346"/>
      <c r="O347" s="346"/>
    </row>
    <row r="348" spans="1:15" s="125" customFormat="1" ht="30" customHeight="1" x14ac:dyDescent="0.2">
      <c r="A348" s="96" t="s">
        <v>232</v>
      </c>
      <c r="B348" s="97" t="s">
        <v>482</v>
      </c>
      <c r="C348" s="124" t="s">
        <v>233</v>
      </c>
      <c r="D348" s="107" t="s">
        <v>532</v>
      </c>
      <c r="E348" s="100"/>
      <c r="F348" s="113"/>
      <c r="G348" s="108"/>
      <c r="H348" s="103"/>
      <c r="J348" s="343"/>
      <c r="K348" s="344"/>
      <c r="L348" s="345"/>
      <c r="M348" s="346"/>
      <c r="N348" s="346"/>
      <c r="O348" s="346"/>
    </row>
    <row r="349" spans="1:15" s="121" customFormat="1" ht="30" customHeight="1" x14ac:dyDescent="0.2">
      <c r="A349" s="96" t="s">
        <v>234</v>
      </c>
      <c r="B349" s="106" t="s">
        <v>26</v>
      </c>
      <c r="C349" s="124" t="s">
        <v>235</v>
      </c>
      <c r="D349" s="107"/>
      <c r="E349" s="100"/>
      <c r="F349" s="113"/>
      <c r="G349" s="105"/>
      <c r="H349" s="115"/>
      <c r="J349" s="343"/>
      <c r="K349" s="344"/>
      <c r="L349" s="345"/>
      <c r="M349" s="346"/>
      <c r="N349" s="346"/>
      <c r="O349" s="346"/>
    </row>
    <row r="350" spans="1:15" s="52" customFormat="1" ht="39.950000000000003" customHeight="1" x14ac:dyDescent="0.2">
      <c r="A350" s="96" t="s">
        <v>236</v>
      </c>
      <c r="B350" s="114" t="s">
        <v>103</v>
      </c>
      <c r="C350" s="98" t="s">
        <v>237</v>
      </c>
      <c r="D350" s="107"/>
      <c r="E350" s="100" t="s">
        <v>43</v>
      </c>
      <c r="F350" s="113">
        <v>1</v>
      </c>
      <c r="G350" s="102"/>
      <c r="H350" s="103">
        <f t="shared" ref="H350" si="60">ROUND(G350*F350,2)</f>
        <v>0</v>
      </c>
      <c r="J350" s="343"/>
      <c r="K350" s="344"/>
      <c r="L350" s="345"/>
      <c r="M350" s="346"/>
      <c r="N350" s="346"/>
      <c r="O350" s="346"/>
    </row>
    <row r="351" spans="1:15" s="52" customFormat="1" ht="30" customHeight="1" x14ac:dyDescent="0.2">
      <c r="A351" s="96" t="s">
        <v>242</v>
      </c>
      <c r="B351" s="97" t="s">
        <v>483</v>
      </c>
      <c r="C351" s="98" t="s">
        <v>243</v>
      </c>
      <c r="D351" s="107" t="s">
        <v>532</v>
      </c>
      <c r="E351" s="100" t="s">
        <v>43</v>
      </c>
      <c r="F351" s="113">
        <v>1</v>
      </c>
      <c r="G351" s="102"/>
      <c r="H351" s="103">
        <f t="shared" ref="H351:H353" si="61">ROUND(G351*F351,2)</f>
        <v>0</v>
      </c>
      <c r="J351" s="343"/>
      <c r="K351" s="344"/>
      <c r="L351" s="345"/>
      <c r="M351" s="346"/>
      <c r="N351" s="346"/>
      <c r="O351" s="346"/>
    </row>
    <row r="352" spans="1:15" s="52" customFormat="1" ht="30" customHeight="1" x14ac:dyDescent="0.2">
      <c r="A352" s="96"/>
      <c r="B352" s="97" t="s">
        <v>484</v>
      </c>
      <c r="C352" s="98" t="s">
        <v>244</v>
      </c>
      <c r="D352" s="107" t="s">
        <v>532</v>
      </c>
      <c r="E352" s="100" t="s">
        <v>43</v>
      </c>
      <c r="F352" s="113">
        <v>1</v>
      </c>
      <c r="G352" s="102"/>
      <c r="H352" s="103">
        <f t="shared" si="61"/>
        <v>0</v>
      </c>
      <c r="J352" s="343"/>
      <c r="K352" s="344"/>
      <c r="L352" s="345"/>
      <c r="M352" s="346"/>
      <c r="N352" s="346"/>
      <c r="O352" s="346"/>
    </row>
    <row r="353" spans="1:15" s="52" customFormat="1" ht="30" customHeight="1" x14ac:dyDescent="0.2">
      <c r="A353" s="96" t="s">
        <v>245</v>
      </c>
      <c r="B353" s="97" t="s">
        <v>485</v>
      </c>
      <c r="C353" s="98" t="s">
        <v>246</v>
      </c>
      <c r="D353" s="107" t="s">
        <v>532</v>
      </c>
      <c r="E353" s="100" t="s">
        <v>43</v>
      </c>
      <c r="F353" s="113">
        <v>1</v>
      </c>
      <c r="G353" s="102"/>
      <c r="H353" s="103">
        <f t="shared" si="61"/>
        <v>0</v>
      </c>
      <c r="J353" s="343"/>
      <c r="K353" s="344"/>
      <c r="L353" s="345"/>
      <c r="M353" s="346"/>
      <c r="N353" s="346"/>
      <c r="O353" s="346"/>
    </row>
    <row r="354" spans="1:15" ht="36" customHeight="1" x14ac:dyDescent="0.2">
      <c r="A354" s="10"/>
      <c r="B354" s="81"/>
      <c r="C354" s="172" t="s">
        <v>256</v>
      </c>
      <c r="D354" s="74"/>
      <c r="E354" s="80"/>
      <c r="F354" s="75"/>
      <c r="G354" s="77"/>
      <c r="H354" s="77"/>
      <c r="J354" s="343"/>
      <c r="K354" s="344"/>
      <c r="L354" s="345"/>
      <c r="M354" s="346"/>
      <c r="N354" s="346"/>
      <c r="O354" s="346"/>
    </row>
    <row r="355" spans="1:15" s="52" customFormat="1" ht="39.950000000000003" customHeight="1" x14ac:dyDescent="0.2">
      <c r="A355" s="96" t="s">
        <v>257</v>
      </c>
      <c r="B355" s="97" t="s">
        <v>586</v>
      </c>
      <c r="C355" s="118" t="s">
        <v>259</v>
      </c>
      <c r="D355" s="119" t="s">
        <v>216</v>
      </c>
      <c r="E355" s="100" t="s">
        <v>43</v>
      </c>
      <c r="F355" s="113">
        <v>8</v>
      </c>
      <c r="G355" s="102"/>
      <c r="H355" s="103">
        <f>ROUND(G355*F355,2)</f>
        <v>0</v>
      </c>
      <c r="J355" s="343"/>
      <c r="K355" s="344"/>
      <c r="L355" s="345"/>
      <c r="M355" s="346"/>
      <c r="N355" s="346"/>
      <c r="O355" s="346"/>
    </row>
    <row r="356" spans="1:15" s="52" customFormat="1" ht="30" customHeight="1" x14ac:dyDescent="0.2">
      <c r="A356" s="96" t="s">
        <v>260</v>
      </c>
      <c r="B356" s="97" t="s">
        <v>587</v>
      </c>
      <c r="C356" s="98" t="s">
        <v>261</v>
      </c>
      <c r="D356" s="107" t="s">
        <v>532</v>
      </c>
      <c r="E356" s="100"/>
      <c r="F356" s="113"/>
      <c r="G356" s="108"/>
      <c r="H356" s="115"/>
      <c r="J356" s="343"/>
      <c r="K356" s="344"/>
      <c r="L356" s="345"/>
      <c r="M356" s="346"/>
      <c r="N356" s="346"/>
      <c r="O356" s="346"/>
    </row>
    <row r="357" spans="1:15" s="52" customFormat="1" ht="30" customHeight="1" x14ac:dyDescent="0.2">
      <c r="A357" s="96" t="s">
        <v>262</v>
      </c>
      <c r="B357" s="106" t="s">
        <v>26</v>
      </c>
      <c r="C357" s="98" t="s">
        <v>263</v>
      </c>
      <c r="D357" s="107"/>
      <c r="E357" s="100" t="s">
        <v>211</v>
      </c>
      <c r="F357" s="116">
        <v>1</v>
      </c>
      <c r="G357" s="102"/>
      <c r="H357" s="103">
        <f>ROUND(G357*F357,2)</f>
        <v>0</v>
      </c>
      <c r="J357" s="343"/>
      <c r="K357" s="344"/>
      <c r="L357" s="345"/>
      <c r="M357" s="346"/>
      <c r="N357" s="346"/>
      <c r="O357" s="346"/>
    </row>
    <row r="358" spans="1:15" s="52" customFormat="1" ht="30" customHeight="1" x14ac:dyDescent="0.2">
      <c r="A358" s="96" t="s">
        <v>264</v>
      </c>
      <c r="B358" s="97" t="s">
        <v>588</v>
      </c>
      <c r="C358" s="118" t="s">
        <v>265</v>
      </c>
      <c r="D358" s="119" t="s">
        <v>216</v>
      </c>
      <c r="E358" s="100"/>
      <c r="F358" s="113"/>
      <c r="G358" s="105"/>
      <c r="H358" s="115"/>
      <c r="J358" s="343"/>
      <c r="K358" s="344"/>
      <c r="L358" s="345"/>
      <c r="M358" s="346"/>
      <c r="N358" s="346"/>
      <c r="O358" s="346"/>
    </row>
    <row r="359" spans="1:15" s="52" customFormat="1" ht="30" customHeight="1" x14ac:dyDescent="0.2">
      <c r="A359" s="96" t="s">
        <v>324</v>
      </c>
      <c r="B359" s="106" t="s">
        <v>26</v>
      </c>
      <c r="C359" s="98" t="s">
        <v>325</v>
      </c>
      <c r="D359" s="107"/>
      <c r="E359" s="100" t="s">
        <v>43</v>
      </c>
      <c r="F359" s="113">
        <v>2</v>
      </c>
      <c r="G359" s="102"/>
      <c r="H359" s="103">
        <f t="shared" ref="H359:H367" si="62">ROUND(G359*F359,2)</f>
        <v>0</v>
      </c>
      <c r="J359" s="343"/>
      <c r="K359" s="344"/>
      <c r="L359" s="345"/>
      <c r="M359" s="346"/>
      <c r="N359" s="346"/>
      <c r="O359" s="346"/>
    </row>
    <row r="360" spans="1:15" s="52" customFormat="1" ht="30" customHeight="1" x14ac:dyDescent="0.2">
      <c r="A360" s="96" t="s">
        <v>266</v>
      </c>
      <c r="B360" s="106" t="s">
        <v>30</v>
      </c>
      <c r="C360" s="98" t="s">
        <v>267</v>
      </c>
      <c r="D360" s="107"/>
      <c r="E360" s="100" t="s">
        <v>43</v>
      </c>
      <c r="F360" s="113">
        <v>2</v>
      </c>
      <c r="G360" s="102"/>
      <c r="H360" s="103">
        <f t="shared" si="62"/>
        <v>0</v>
      </c>
      <c r="J360" s="343"/>
      <c r="K360" s="344"/>
      <c r="L360" s="345"/>
      <c r="M360" s="346"/>
      <c r="N360" s="346"/>
      <c r="O360" s="346"/>
    </row>
    <row r="361" spans="1:15" s="52" customFormat="1" ht="30" customHeight="1" x14ac:dyDescent="0.2">
      <c r="A361" s="96" t="s">
        <v>268</v>
      </c>
      <c r="B361" s="106" t="s">
        <v>76</v>
      </c>
      <c r="C361" s="98" t="s">
        <v>269</v>
      </c>
      <c r="D361" s="107"/>
      <c r="E361" s="100" t="s">
        <v>43</v>
      </c>
      <c r="F361" s="113">
        <v>2</v>
      </c>
      <c r="G361" s="102"/>
      <c r="H361" s="103">
        <f t="shared" si="62"/>
        <v>0</v>
      </c>
      <c r="J361" s="343"/>
      <c r="K361" s="344"/>
      <c r="L361" s="345"/>
      <c r="M361" s="346"/>
      <c r="N361" s="346"/>
      <c r="O361" s="346"/>
    </row>
    <row r="362" spans="1:15" s="52" customFormat="1" ht="30" customHeight="1" x14ac:dyDescent="0.2">
      <c r="A362" s="96" t="s">
        <v>270</v>
      </c>
      <c r="B362" s="106" t="s">
        <v>83</v>
      </c>
      <c r="C362" s="98" t="s">
        <v>271</v>
      </c>
      <c r="D362" s="107"/>
      <c r="E362" s="100" t="s">
        <v>43</v>
      </c>
      <c r="F362" s="113">
        <v>4</v>
      </c>
      <c r="G362" s="102"/>
      <c r="H362" s="103">
        <f t="shared" si="62"/>
        <v>0</v>
      </c>
      <c r="J362" s="343"/>
      <c r="K362" s="344"/>
      <c r="L362" s="345"/>
      <c r="M362" s="346"/>
      <c r="N362" s="346"/>
      <c r="O362" s="346"/>
    </row>
    <row r="363" spans="1:15" s="52" customFormat="1" ht="30" customHeight="1" x14ac:dyDescent="0.2">
      <c r="A363" s="96" t="s">
        <v>272</v>
      </c>
      <c r="B363" s="97" t="s">
        <v>589</v>
      </c>
      <c r="C363" s="98" t="s">
        <v>273</v>
      </c>
      <c r="D363" s="119" t="s">
        <v>216</v>
      </c>
      <c r="E363" s="100" t="s">
        <v>43</v>
      </c>
      <c r="F363" s="167">
        <v>4</v>
      </c>
      <c r="G363" s="102"/>
      <c r="H363" s="103">
        <f t="shared" si="62"/>
        <v>0</v>
      </c>
      <c r="J363" s="343"/>
      <c r="K363" s="344"/>
      <c r="L363" s="345"/>
      <c r="M363" s="346"/>
      <c r="N363" s="346"/>
      <c r="O363" s="346"/>
    </row>
    <row r="364" spans="1:15" s="52" customFormat="1" ht="30" customHeight="1" x14ac:dyDescent="0.2">
      <c r="A364" s="96" t="s">
        <v>274</v>
      </c>
      <c r="B364" s="97" t="s">
        <v>590</v>
      </c>
      <c r="C364" s="98" t="s">
        <v>275</v>
      </c>
      <c r="D364" s="119" t="s">
        <v>216</v>
      </c>
      <c r="E364" s="100" t="s">
        <v>43</v>
      </c>
      <c r="F364" s="167">
        <v>2</v>
      </c>
      <c r="G364" s="102"/>
      <c r="H364" s="103">
        <f t="shared" si="62"/>
        <v>0</v>
      </c>
      <c r="J364" s="343"/>
      <c r="K364" s="344"/>
      <c r="L364" s="345"/>
      <c r="M364" s="346"/>
      <c r="N364" s="346"/>
      <c r="O364" s="346"/>
    </row>
    <row r="365" spans="1:15" s="52" customFormat="1" ht="30" customHeight="1" x14ac:dyDescent="0.2">
      <c r="A365" s="96" t="s">
        <v>276</v>
      </c>
      <c r="B365" s="97" t="s">
        <v>591</v>
      </c>
      <c r="C365" s="98" t="s">
        <v>277</v>
      </c>
      <c r="D365" s="119" t="s">
        <v>216</v>
      </c>
      <c r="E365" s="100" t="s">
        <v>43</v>
      </c>
      <c r="F365" s="167">
        <v>1</v>
      </c>
      <c r="G365" s="102"/>
      <c r="H365" s="103">
        <f t="shared" si="62"/>
        <v>0</v>
      </c>
      <c r="J365" s="343"/>
      <c r="K365" s="344"/>
      <c r="L365" s="345"/>
      <c r="M365" s="346"/>
      <c r="N365" s="346"/>
      <c r="O365" s="346"/>
    </row>
    <row r="366" spans="1:15" s="52" customFormat="1" ht="30" customHeight="1" x14ac:dyDescent="0.2">
      <c r="A366" s="122" t="s">
        <v>278</v>
      </c>
      <c r="B366" s="142" t="s">
        <v>592</v>
      </c>
      <c r="C366" s="118" t="s">
        <v>279</v>
      </c>
      <c r="D366" s="119" t="s">
        <v>216</v>
      </c>
      <c r="E366" s="123" t="s">
        <v>43</v>
      </c>
      <c r="F366" s="143">
        <v>1</v>
      </c>
      <c r="G366" s="144"/>
      <c r="H366" s="145">
        <f t="shared" si="62"/>
        <v>0</v>
      </c>
      <c r="J366" s="343"/>
      <c r="K366" s="344"/>
      <c r="L366" s="345"/>
      <c r="M366" s="346"/>
      <c r="N366" s="346"/>
      <c r="O366" s="346"/>
    </row>
    <row r="367" spans="1:15" s="52" customFormat="1" ht="30" customHeight="1" x14ac:dyDescent="0.2">
      <c r="A367" s="96" t="s">
        <v>328</v>
      </c>
      <c r="B367" s="97" t="s">
        <v>593</v>
      </c>
      <c r="C367" s="98" t="s">
        <v>329</v>
      </c>
      <c r="D367" s="107" t="s">
        <v>327</v>
      </c>
      <c r="E367" s="100" t="s">
        <v>43</v>
      </c>
      <c r="F367" s="113">
        <v>1</v>
      </c>
      <c r="G367" s="102"/>
      <c r="H367" s="103">
        <f t="shared" si="62"/>
        <v>0</v>
      </c>
      <c r="J367" s="343"/>
      <c r="K367" s="344"/>
      <c r="L367" s="345"/>
      <c r="M367" s="346"/>
      <c r="N367" s="346"/>
      <c r="O367" s="346"/>
    </row>
    <row r="368" spans="1:15" ht="36" customHeight="1" x14ac:dyDescent="0.2">
      <c r="A368" s="10"/>
      <c r="B368" s="228"/>
      <c r="C368" s="177" t="s">
        <v>289</v>
      </c>
      <c r="D368" s="183"/>
      <c r="E368" s="184"/>
      <c r="F368" s="113"/>
      <c r="G368" s="105"/>
      <c r="H368" s="115"/>
      <c r="J368" s="343"/>
      <c r="K368" s="344"/>
      <c r="L368" s="345"/>
      <c r="M368" s="346"/>
      <c r="N368" s="346"/>
      <c r="O368" s="346"/>
    </row>
    <row r="369" spans="1:15" s="150" customFormat="1" ht="30" customHeight="1" x14ac:dyDescent="0.2">
      <c r="A369" s="149"/>
      <c r="B369" s="92" t="s">
        <v>812</v>
      </c>
      <c r="C369" s="154" t="s">
        <v>292</v>
      </c>
      <c r="D369" s="107" t="s">
        <v>692</v>
      </c>
      <c r="E369" s="100" t="s">
        <v>40</v>
      </c>
      <c r="F369" s="101">
        <v>40</v>
      </c>
      <c r="G369" s="102"/>
      <c r="H369" s="103">
        <f>ROUND(G369*F369,2)</f>
        <v>0</v>
      </c>
      <c r="J369" s="343"/>
      <c r="K369" s="344"/>
      <c r="L369" s="345"/>
      <c r="M369" s="346"/>
      <c r="N369" s="346"/>
      <c r="O369" s="346"/>
    </row>
    <row r="370" spans="1:15" s="52" customFormat="1" ht="30" customHeight="1" x14ac:dyDescent="0.2">
      <c r="A370" s="174"/>
      <c r="B370" s="179"/>
      <c r="C370" s="177" t="s">
        <v>556</v>
      </c>
      <c r="D370" s="180"/>
      <c r="E370" s="181"/>
      <c r="F370" s="113"/>
      <c r="G370" s="105"/>
      <c r="H370" s="115"/>
      <c r="J370" s="343"/>
      <c r="K370" s="344"/>
      <c r="L370" s="345"/>
      <c r="M370" s="346"/>
      <c r="N370" s="346"/>
      <c r="O370" s="346"/>
    </row>
    <row r="371" spans="1:15" s="52" customFormat="1" ht="30" customHeight="1" x14ac:dyDescent="0.2">
      <c r="A371" s="174"/>
      <c r="B371" s="92" t="s">
        <v>813</v>
      </c>
      <c r="C371" s="98" t="s">
        <v>557</v>
      </c>
      <c r="D371" s="100" t="s">
        <v>693</v>
      </c>
      <c r="E371" s="100" t="s">
        <v>40</v>
      </c>
      <c r="F371" s="113">
        <v>5</v>
      </c>
      <c r="G371" s="102"/>
      <c r="H371" s="103">
        <f t="shared" ref="H371" si="63">ROUND(G371*F371,2)</f>
        <v>0</v>
      </c>
      <c r="J371" s="343"/>
      <c r="K371" s="344"/>
      <c r="L371" s="345"/>
      <c r="M371" s="346"/>
      <c r="N371" s="346"/>
      <c r="O371" s="346"/>
    </row>
    <row r="372" spans="1:15" s="52" customFormat="1" ht="30" customHeight="1" x14ac:dyDescent="0.2">
      <c r="A372" s="174"/>
      <c r="B372" s="228"/>
      <c r="C372" s="177" t="s">
        <v>660</v>
      </c>
      <c r="D372" s="180"/>
      <c r="E372" s="181"/>
      <c r="F372" s="113"/>
      <c r="G372" s="105"/>
      <c r="H372" s="115"/>
      <c r="J372" s="343"/>
      <c r="K372" s="344"/>
      <c r="L372" s="345"/>
      <c r="M372" s="346"/>
      <c r="N372" s="346"/>
      <c r="O372" s="346"/>
    </row>
    <row r="373" spans="1:15" s="52" customFormat="1" ht="30" customHeight="1" x14ac:dyDescent="0.2">
      <c r="A373" s="174"/>
      <c r="B373" s="92" t="s">
        <v>814</v>
      </c>
      <c r="C373" s="98" t="s">
        <v>542</v>
      </c>
      <c r="D373" s="100" t="s">
        <v>655</v>
      </c>
      <c r="E373" s="182" t="s">
        <v>43</v>
      </c>
      <c r="F373" s="113">
        <v>3</v>
      </c>
      <c r="G373" s="102"/>
      <c r="H373" s="103">
        <f t="shared" ref="H373:H376" si="64">ROUND(G373*F373,2)</f>
        <v>0</v>
      </c>
      <c r="J373" s="343"/>
      <c r="K373" s="344"/>
      <c r="L373" s="345"/>
      <c r="M373" s="346"/>
      <c r="N373" s="346"/>
      <c r="O373" s="346"/>
    </row>
    <row r="374" spans="1:15" s="52" customFormat="1" ht="30" customHeight="1" x14ac:dyDescent="0.2">
      <c r="A374" s="174"/>
      <c r="B374" s="92" t="s">
        <v>815</v>
      </c>
      <c r="C374" s="98" t="s">
        <v>555</v>
      </c>
      <c r="D374" s="100" t="s">
        <v>655</v>
      </c>
      <c r="E374" s="182" t="s">
        <v>43</v>
      </c>
      <c r="F374" s="113">
        <v>1</v>
      </c>
      <c r="G374" s="102"/>
      <c r="H374" s="103">
        <f t="shared" si="64"/>
        <v>0</v>
      </c>
      <c r="J374" s="343"/>
      <c r="K374" s="344"/>
      <c r="L374" s="345"/>
      <c r="M374" s="346"/>
      <c r="N374" s="346"/>
      <c r="O374" s="346"/>
    </row>
    <row r="375" spans="1:15" s="52" customFormat="1" ht="30" customHeight="1" x14ac:dyDescent="0.2">
      <c r="A375" s="174"/>
      <c r="B375" s="92" t="s">
        <v>816</v>
      </c>
      <c r="C375" s="98" t="s">
        <v>543</v>
      </c>
      <c r="D375" s="100" t="s">
        <v>656</v>
      </c>
      <c r="E375" s="182" t="s">
        <v>43</v>
      </c>
      <c r="F375" s="113">
        <v>1</v>
      </c>
      <c r="G375" s="102"/>
      <c r="H375" s="103">
        <f t="shared" si="64"/>
        <v>0</v>
      </c>
      <c r="J375" s="343"/>
      <c r="K375" s="344"/>
      <c r="L375" s="345"/>
      <c r="M375" s="346"/>
      <c r="N375" s="346"/>
      <c r="O375" s="346"/>
    </row>
    <row r="376" spans="1:15" s="52" customFormat="1" ht="30" customHeight="1" x14ac:dyDescent="0.2">
      <c r="A376" s="174"/>
      <c r="B376" s="155" t="s">
        <v>817</v>
      </c>
      <c r="C376" s="98" t="s">
        <v>544</v>
      </c>
      <c r="D376" s="100" t="s">
        <v>656</v>
      </c>
      <c r="E376" s="182" t="s">
        <v>43</v>
      </c>
      <c r="F376" s="113">
        <v>2</v>
      </c>
      <c r="G376" s="102"/>
      <c r="H376" s="103">
        <f t="shared" si="64"/>
        <v>0</v>
      </c>
      <c r="J376" s="343"/>
      <c r="K376" s="344"/>
      <c r="L376" s="345"/>
      <c r="M376" s="346"/>
      <c r="N376" s="346"/>
      <c r="O376" s="346"/>
    </row>
    <row r="377" spans="1:15" s="28" customFormat="1" ht="30" customHeight="1" thickBot="1" x14ac:dyDescent="0.25">
      <c r="A377" s="29"/>
      <c r="B377" s="24" t="s">
        <v>333</v>
      </c>
      <c r="C377" s="347" t="str">
        <f>C270</f>
        <v>EDMONTON ST - GRAHAM AVE TO PORTAGE AVE MINOR REHABILITATION</v>
      </c>
      <c r="D377" s="348"/>
      <c r="E377" s="348"/>
      <c r="F377" s="349"/>
      <c r="G377" s="29" t="s">
        <v>293</v>
      </c>
      <c r="H377" s="29">
        <f>SUM(H270:H376)</f>
        <v>0</v>
      </c>
      <c r="J377" s="343"/>
      <c r="K377" s="344"/>
      <c r="L377" s="345"/>
      <c r="M377" s="346"/>
      <c r="N377" s="346"/>
      <c r="O377" s="346"/>
    </row>
    <row r="378" spans="1:15" s="28" customFormat="1" ht="30" customHeight="1" thickTop="1" x14ac:dyDescent="0.2">
      <c r="A378" s="30"/>
      <c r="B378" s="25" t="s">
        <v>397</v>
      </c>
      <c r="C378" s="359" t="s">
        <v>398</v>
      </c>
      <c r="D378" s="360"/>
      <c r="E378" s="360"/>
      <c r="F378" s="361"/>
      <c r="G378" s="30"/>
      <c r="H378" s="31"/>
      <c r="J378" s="343"/>
      <c r="K378" s="344"/>
      <c r="L378" s="345"/>
      <c r="M378" s="346"/>
      <c r="N378" s="346"/>
      <c r="O378" s="346"/>
    </row>
    <row r="379" spans="1:15" ht="36" customHeight="1" x14ac:dyDescent="0.2">
      <c r="A379" s="10"/>
      <c r="B379" s="73"/>
      <c r="C379" s="117" t="s">
        <v>15</v>
      </c>
      <c r="D379" s="74"/>
      <c r="E379" s="75" t="s">
        <v>14</v>
      </c>
      <c r="F379" s="75" t="s">
        <v>14</v>
      </c>
      <c r="G379" s="76" t="s">
        <v>14</v>
      </c>
      <c r="H379" s="77"/>
      <c r="J379" s="343"/>
      <c r="K379" s="344"/>
      <c r="L379" s="345"/>
      <c r="M379" s="346"/>
      <c r="N379" s="346"/>
      <c r="O379" s="346"/>
    </row>
    <row r="380" spans="1:15" s="52" customFormat="1" ht="30" customHeight="1" x14ac:dyDescent="0.2">
      <c r="A380" s="96" t="s">
        <v>16</v>
      </c>
      <c r="B380" s="97" t="s">
        <v>486</v>
      </c>
      <c r="C380" s="98" t="s">
        <v>18</v>
      </c>
      <c r="D380" s="99" t="s">
        <v>19</v>
      </c>
      <c r="E380" s="100" t="s">
        <v>20</v>
      </c>
      <c r="F380" s="101">
        <v>40</v>
      </c>
      <c r="G380" s="102"/>
      <c r="H380" s="103">
        <f t="shared" ref="H380" si="65">ROUND(G380*F380,2)</f>
        <v>0</v>
      </c>
      <c r="J380" s="343"/>
      <c r="K380" s="344"/>
      <c r="L380" s="345"/>
      <c r="M380" s="346"/>
      <c r="N380" s="346"/>
      <c r="O380" s="346"/>
    </row>
    <row r="381" spans="1:15" s="52" customFormat="1" ht="39.950000000000003" customHeight="1" x14ac:dyDescent="0.2">
      <c r="A381" s="104" t="s">
        <v>21</v>
      </c>
      <c r="B381" s="97" t="s">
        <v>488</v>
      </c>
      <c r="C381" s="98" t="s">
        <v>23</v>
      </c>
      <c r="D381" s="99" t="s">
        <v>24</v>
      </c>
      <c r="E381" s="100"/>
      <c r="F381" s="101"/>
      <c r="G381" s="105"/>
      <c r="H381" s="103"/>
      <c r="J381" s="343"/>
      <c r="K381" s="344"/>
      <c r="L381" s="345"/>
      <c r="M381" s="346"/>
      <c r="N381" s="346"/>
      <c r="O381" s="346"/>
    </row>
    <row r="382" spans="1:15" s="52" customFormat="1" ht="30" customHeight="1" x14ac:dyDescent="0.2">
      <c r="A382" s="104" t="s">
        <v>25</v>
      </c>
      <c r="B382" s="106" t="s">
        <v>26</v>
      </c>
      <c r="C382" s="98" t="s">
        <v>27</v>
      </c>
      <c r="D382" s="107" t="s">
        <v>14</v>
      </c>
      <c r="E382" s="100" t="s">
        <v>28</v>
      </c>
      <c r="F382" s="101">
        <v>100</v>
      </c>
      <c r="G382" s="102"/>
      <c r="H382" s="103">
        <f t="shared" ref="H382" si="66">ROUND(G382*F382,2)</f>
        <v>0</v>
      </c>
      <c r="J382" s="343"/>
      <c r="K382" s="344"/>
      <c r="L382" s="345"/>
      <c r="M382" s="346"/>
      <c r="N382" s="346"/>
      <c r="O382" s="346"/>
    </row>
    <row r="383" spans="1:15" s="52" customFormat="1" ht="38.450000000000003" customHeight="1" x14ac:dyDescent="0.2">
      <c r="A383" s="104" t="s">
        <v>32</v>
      </c>
      <c r="B383" s="97" t="s">
        <v>387</v>
      </c>
      <c r="C383" s="98" t="s">
        <v>34</v>
      </c>
      <c r="D383" s="99" t="s">
        <v>19</v>
      </c>
      <c r="E383" s="100"/>
      <c r="F383" s="101"/>
      <c r="G383" s="105"/>
      <c r="H383" s="103"/>
      <c r="J383" s="343"/>
      <c r="K383" s="344"/>
      <c r="L383" s="345"/>
      <c r="M383" s="346"/>
      <c r="N383" s="346"/>
      <c r="O383" s="346"/>
    </row>
    <row r="384" spans="1:15" s="52" customFormat="1" ht="36" customHeight="1" x14ac:dyDescent="0.2">
      <c r="A384" s="104" t="s">
        <v>35</v>
      </c>
      <c r="B384" s="106" t="s">
        <v>26</v>
      </c>
      <c r="C384" s="98" t="s">
        <v>36</v>
      </c>
      <c r="D384" s="107" t="s">
        <v>14</v>
      </c>
      <c r="E384" s="100" t="s">
        <v>20</v>
      </c>
      <c r="F384" s="101">
        <f>60+0+40</f>
        <v>100</v>
      </c>
      <c r="G384" s="102"/>
      <c r="H384" s="103">
        <f t="shared" ref="H384:H389" si="67">ROUND(G384*F384,2)</f>
        <v>0</v>
      </c>
      <c r="J384" s="343"/>
      <c r="K384" s="344"/>
      <c r="L384" s="345"/>
      <c r="M384" s="346"/>
      <c r="N384" s="346"/>
      <c r="O384" s="346"/>
    </row>
    <row r="385" spans="1:15" s="52" customFormat="1" ht="36" customHeight="1" x14ac:dyDescent="0.2">
      <c r="A385" s="104"/>
      <c r="B385" s="106" t="s">
        <v>30</v>
      </c>
      <c r="C385" s="98" t="s">
        <v>549</v>
      </c>
      <c r="D385" s="107"/>
      <c r="E385" s="100" t="s">
        <v>20</v>
      </c>
      <c r="F385" s="171">
        <v>270</v>
      </c>
      <c r="G385" s="102"/>
      <c r="H385" s="103">
        <f t="shared" si="67"/>
        <v>0</v>
      </c>
      <c r="J385" s="343"/>
      <c r="K385" s="344"/>
      <c r="L385" s="345"/>
      <c r="M385" s="346"/>
      <c r="N385" s="346"/>
      <c r="O385" s="346"/>
    </row>
    <row r="386" spans="1:15" s="52" customFormat="1" ht="30" customHeight="1" x14ac:dyDescent="0.2">
      <c r="A386" s="96" t="s">
        <v>37</v>
      </c>
      <c r="B386" s="97" t="s">
        <v>391</v>
      </c>
      <c r="C386" s="98" t="s">
        <v>39</v>
      </c>
      <c r="D386" s="99" t="s">
        <v>19</v>
      </c>
      <c r="E386" s="100" t="s">
        <v>40</v>
      </c>
      <c r="F386" s="101">
        <v>300</v>
      </c>
      <c r="G386" s="102"/>
      <c r="H386" s="103">
        <f t="shared" si="67"/>
        <v>0</v>
      </c>
      <c r="J386" s="343"/>
      <c r="K386" s="344"/>
      <c r="L386" s="345"/>
      <c r="M386" s="346"/>
      <c r="N386" s="346"/>
      <c r="O386" s="346"/>
    </row>
    <row r="387" spans="1:15" s="52" customFormat="1" ht="30" customHeight="1" x14ac:dyDescent="0.2">
      <c r="A387" s="96" t="s">
        <v>642</v>
      </c>
      <c r="B387" s="97" t="s">
        <v>489</v>
      </c>
      <c r="C387" s="98" t="s">
        <v>643</v>
      </c>
      <c r="D387" s="99" t="s">
        <v>24</v>
      </c>
      <c r="E387" s="100" t="s">
        <v>20</v>
      </c>
      <c r="F387" s="101">
        <v>100</v>
      </c>
      <c r="G387" s="102"/>
      <c r="H387" s="103">
        <f t="shared" si="67"/>
        <v>0</v>
      </c>
      <c r="J387" s="343"/>
      <c r="K387" s="344"/>
      <c r="L387" s="345"/>
      <c r="M387" s="346"/>
      <c r="N387" s="346"/>
      <c r="O387" s="346"/>
    </row>
    <row r="388" spans="1:15" s="52" customFormat="1" ht="30" customHeight="1" x14ac:dyDescent="0.2">
      <c r="A388" s="104" t="s">
        <v>44</v>
      </c>
      <c r="B388" s="97" t="s">
        <v>490</v>
      </c>
      <c r="C388" s="98" t="s">
        <v>46</v>
      </c>
      <c r="D388" s="99" t="s">
        <v>47</v>
      </c>
      <c r="E388" s="100"/>
      <c r="F388" s="101"/>
      <c r="G388" s="108"/>
      <c r="H388" s="103">
        <f t="shared" si="67"/>
        <v>0</v>
      </c>
      <c r="J388" s="343"/>
      <c r="K388" s="344"/>
      <c r="L388" s="345"/>
      <c r="M388" s="346"/>
      <c r="N388" s="346"/>
      <c r="O388" s="346"/>
    </row>
    <row r="389" spans="1:15" s="52" customFormat="1" ht="30" customHeight="1" x14ac:dyDescent="0.2">
      <c r="A389" s="104" t="s">
        <v>48</v>
      </c>
      <c r="B389" s="106" t="s">
        <v>26</v>
      </c>
      <c r="C389" s="98" t="s">
        <v>49</v>
      </c>
      <c r="D389" s="107" t="s">
        <v>14</v>
      </c>
      <c r="E389" s="100" t="s">
        <v>40</v>
      </c>
      <c r="F389" s="101">
        <v>60</v>
      </c>
      <c r="G389" s="102"/>
      <c r="H389" s="103">
        <f t="shared" si="67"/>
        <v>0</v>
      </c>
      <c r="J389" s="343"/>
      <c r="K389" s="344"/>
      <c r="L389" s="345"/>
      <c r="M389" s="346"/>
      <c r="N389" s="346"/>
      <c r="O389" s="346"/>
    </row>
    <row r="390" spans="1:15" s="52" customFormat="1" ht="30" customHeight="1" x14ac:dyDescent="0.2">
      <c r="A390" s="104" t="s">
        <v>50</v>
      </c>
      <c r="B390" s="97" t="s">
        <v>492</v>
      </c>
      <c r="C390" s="98" t="s">
        <v>52</v>
      </c>
      <c r="D390" s="82" t="s">
        <v>663</v>
      </c>
      <c r="E390" s="100"/>
      <c r="F390" s="101"/>
      <c r="G390" s="105"/>
      <c r="H390" s="103"/>
      <c r="J390" s="343"/>
      <c r="K390" s="344"/>
      <c r="L390" s="345"/>
      <c r="M390" s="346"/>
      <c r="N390" s="346"/>
      <c r="O390" s="346"/>
    </row>
    <row r="391" spans="1:15" s="52" customFormat="1" ht="30" customHeight="1" x14ac:dyDescent="0.2">
      <c r="A391" s="104" t="s">
        <v>53</v>
      </c>
      <c r="B391" s="106" t="s">
        <v>26</v>
      </c>
      <c r="C391" s="169" t="s">
        <v>838</v>
      </c>
      <c r="D391" s="107" t="s">
        <v>14</v>
      </c>
      <c r="E391" s="100" t="s">
        <v>40</v>
      </c>
      <c r="F391" s="101">
        <v>60</v>
      </c>
      <c r="G391" s="102"/>
      <c r="H391" s="103">
        <f>ROUND(G391*F391,2)</f>
        <v>0</v>
      </c>
      <c r="J391" s="343"/>
      <c r="K391" s="344"/>
      <c r="L391" s="345"/>
      <c r="M391" s="346"/>
      <c r="N391" s="346"/>
      <c r="O391" s="346"/>
    </row>
    <row r="392" spans="1:15" ht="36" customHeight="1" x14ac:dyDescent="0.2">
      <c r="A392" s="10"/>
      <c r="B392" s="73"/>
      <c r="C392" s="172" t="s">
        <v>54</v>
      </c>
      <c r="D392" s="74"/>
      <c r="E392" s="78"/>
      <c r="F392" s="74"/>
      <c r="G392" s="77"/>
      <c r="H392" s="77"/>
      <c r="J392" s="343"/>
      <c r="K392" s="344"/>
      <c r="L392" s="345"/>
      <c r="M392" s="346"/>
      <c r="N392" s="346"/>
      <c r="O392" s="346"/>
    </row>
    <row r="393" spans="1:15" s="52" customFormat="1" ht="30" customHeight="1" x14ac:dyDescent="0.2">
      <c r="A393" s="109" t="s">
        <v>55</v>
      </c>
      <c r="B393" s="97" t="s">
        <v>594</v>
      </c>
      <c r="C393" s="98" t="s">
        <v>57</v>
      </c>
      <c r="D393" s="99" t="s">
        <v>19</v>
      </c>
      <c r="E393" s="100"/>
      <c r="F393" s="101"/>
      <c r="G393" s="105"/>
      <c r="H393" s="103"/>
      <c r="J393" s="343"/>
      <c r="K393" s="344"/>
      <c r="L393" s="345"/>
      <c r="M393" s="346"/>
      <c r="N393" s="346"/>
      <c r="O393" s="346"/>
    </row>
    <row r="394" spans="1:15" s="52" customFormat="1" ht="30" customHeight="1" x14ac:dyDescent="0.2">
      <c r="A394" s="109" t="s">
        <v>58</v>
      </c>
      <c r="B394" s="106" t="s">
        <v>26</v>
      </c>
      <c r="C394" s="98" t="s">
        <v>59</v>
      </c>
      <c r="D394" s="107" t="s">
        <v>14</v>
      </c>
      <c r="E394" s="100" t="s">
        <v>40</v>
      </c>
      <c r="F394" s="101">
        <v>600</v>
      </c>
      <c r="G394" s="102"/>
      <c r="H394" s="103">
        <f>ROUND(G394*F394,2)</f>
        <v>0</v>
      </c>
      <c r="J394" s="343"/>
      <c r="K394" s="344"/>
      <c r="L394" s="345"/>
      <c r="M394" s="346"/>
      <c r="N394" s="346"/>
      <c r="O394" s="346"/>
    </row>
    <row r="395" spans="1:15" s="52" customFormat="1" ht="30" customHeight="1" x14ac:dyDescent="0.2">
      <c r="A395" s="109" t="s">
        <v>335</v>
      </c>
      <c r="B395" s="97" t="s">
        <v>595</v>
      </c>
      <c r="C395" s="98" t="s">
        <v>337</v>
      </c>
      <c r="D395" s="107" t="s">
        <v>65</v>
      </c>
      <c r="E395" s="100"/>
      <c r="F395" s="101"/>
      <c r="G395" s="105"/>
      <c r="H395" s="103"/>
      <c r="J395" s="343"/>
      <c r="K395" s="344"/>
      <c r="L395" s="345"/>
      <c r="M395" s="346"/>
      <c r="N395" s="346"/>
      <c r="O395" s="346"/>
    </row>
    <row r="396" spans="1:15" s="52" customFormat="1" ht="39.950000000000003" customHeight="1" x14ac:dyDescent="0.2">
      <c r="A396" s="109" t="s">
        <v>338</v>
      </c>
      <c r="B396" s="106" t="s">
        <v>26</v>
      </c>
      <c r="C396" s="98" t="s">
        <v>339</v>
      </c>
      <c r="D396" s="107" t="s">
        <v>14</v>
      </c>
      <c r="E396" s="100" t="s">
        <v>40</v>
      </c>
      <c r="F396" s="171">
        <v>270</v>
      </c>
      <c r="G396" s="102"/>
      <c r="H396" s="103">
        <f>ROUND(G396*F396,2)</f>
        <v>0</v>
      </c>
      <c r="J396" s="343"/>
      <c r="K396" s="344"/>
      <c r="L396" s="345"/>
      <c r="M396" s="346"/>
      <c r="N396" s="346"/>
      <c r="O396" s="346"/>
    </row>
    <row r="397" spans="1:15" s="52" customFormat="1" ht="39.950000000000003" customHeight="1" x14ac:dyDescent="0.2">
      <c r="A397" s="109" t="s">
        <v>340</v>
      </c>
      <c r="B397" s="106" t="s">
        <v>30</v>
      </c>
      <c r="C397" s="98" t="s">
        <v>341</v>
      </c>
      <c r="D397" s="107" t="s">
        <v>14</v>
      </c>
      <c r="E397" s="100" t="s">
        <v>40</v>
      </c>
      <c r="F397" s="171">
        <v>75</v>
      </c>
      <c r="G397" s="102"/>
      <c r="H397" s="103">
        <f>ROUND(G397*F397,2)</f>
        <v>0</v>
      </c>
      <c r="J397" s="343"/>
      <c r="K397" s="344"/>
      <c r="L397" s="345"/>
      <c r="M397" s="346"/>
      <c r="N397" s="346"/>
      <c r="O397" s="346"/>
    </row>
    <row r="398" spans="1:15" s="52" customFormat="1" ht="32.25" customHeight="1" x14ac:dyDescent="0.2">
      <c r="A398" s="109" t="s">
        <v>342</v>
      </c>
      <c r="B398" s="97" t="s">
        <v>596</v>
      </c>
      <c r="C398" s="98" t="s">
        <v>344</v>
      </c>
      <c r="D398" s="107" t="s">
        <v>65</v>
      </c>
      <c r="E398" s="100"/>
      <c r="F398" s="171"/>
      <c r="G398" s="105"/>
      <c r="H398" s="103"/>
      <c r="J398" s="343"/>
      <c r="K398" s="344"/>
      <c r="L398" s="345"/>
      <c r="M398" s="346"/>
      <c r="N398" s="346"/>
      <c r="O398" s="346"/>
    </row>
    <row r="399" spans="1:15" s="52" customFormat="1" ht="39.950000000000003" customHeight="1" x14ac:dyDescent="0.2">
      <c r="A399" s="109" t="s">
        <v>345</v>
      </c>
      <c r="B399" s="106" t="s">
        <v>26</v>
      </c>
      <c r="C399" s="98" t="s">
        <v>346</v>
      </c>
      <c r="D399" s="107" t="s">
        <v>14</v>
      </c>
      <c r="E399" s="100" t="s">
        <v>40</v>
      </c>
      <c r="F399" s="171">
        <v>10</v>
      </c>
      <c r="G399" s="102"/>
      <c r="H399" s="103">
        <f t="shared" ref="H399:H401" si="68">ROUND(G399*F399,2)</f>
        <v>0</v>
      </c>
      <c r="J399" s="343"/>
      <c r="K399" s="344"/>
      <c r="L399" s="345"/>
      <c r="M399" s="346"/>
      <c r="N399" s="346"/>
      <c r="O399" s="346"/>
    </row>
    <row r="400" spans="1:15" s="52" customFormat="1" ht="39.950000000000003" customHeight="1" x14ac:dyDescent="0.2">
      <c r="A400" s="109" t="s">
        <v>347</v>
      </c>
      <c r="B400" s="106" t="s">
        <v>30</v>
      </c>
      <c r="C400" s="98" t="s">
        <v>349</v>
      </c>
      <c r="D400" s="107" t="s">
        <v>14</v>
      </c>
      <c r="E400" s="100" t="s">
        <v>40</v>
      </c>
      <c r="F400" s="171">
        <v>100</v>
      </c>
      <c r="G400" s="102"/>
      <c r="H400" s="103">
        <f t="shared" si="68"/>
        <v>0</v>
      </c>
      <c r="J400" s="343"/>
      <c r="K400" s="344"/>
      <c r="L400" s="345"/>
      <c r="M400" s="346"/>
      <c r="N400" s="346"/>
      <c r="O400" s="346"/>
    </row>
    <row r="401" spans="1:15" s="52" customFormat="1" ht="39.950000000000003" customHeight="1" x14ac:dyDescent="0.2">
      <c r="A401" s="109" t="s">
        <v>350</v>
      </c>
      <c r="B401" s="106" t="s">
        <v>76</v>
      </c>
      <c r="C401" s="98" t="s">
        <v>352</v>
      </c>
      <c r="D401" s="107" t="s">
        <v>14</v>
      </c>
      <c r="E401" s="100" t="s">
        <v>40</v>
      </c>
      <c r="F401" s="171">
        <v>50</v>
      </c>
      <c r="G401" s="102"/>
      <c r="H401" s="103">
        <f t="shared" si="68"/>
        <v>0</v>
      </c>
      <c r="J401" s="343"/>
      <c r="K401" s="344"/>
      <c r="L401" s="345"/>
      <c r="M401" s="346"/>
      <c r="N401" s="346"/>
      <c r="O401" s="346"/>
    </row>
    <row r="402" spans="1:15" s="52" customFormat="1" ht="30" customHeight="1" x14ac:dyDescent="0.2">
      <c r="A402" s="109" t="s">
        <v>62</v>
      </c>
      <c r="B402" s="97" t="s">
        <v>597</v>
      </c>
      <c r="C402" s="98" t="s">
        <v>64</v>
      </c>
      <c r="D402" s="107" t="s">
        <v>65</v>
      </c>
      <c r="E402" s="100"/>
      <c r="F402" s="171"/>
      <c r="G402" s="105"/>
      <c r="H402" s="103"/>
      <c r="J402" s="343"/>
      <c r="K402" s="344"/>
      <c r="L402" s="345"/>
      <c r="M402" s="346"/>
      <c r="N402" s="346"/>
      <c r="O402" s="346"/>
    </row>
    <row r="403" spans="1:15" s="52" customFormat="1" ht="30" customHeight="1" x14ac:dyDescent="0.2">
      <c r="A403" s="109" t="s">
        <v>66</v>
      </c>
      <c r="B403" s="106" t="s">
        <v>26</v>
      </c>
      <c r="C403" s="98" t="s">
        <v>67</v>
      </c>
      <c r="D403" s="107" t="s">
        <v>14</v>
      </c>
      <c r="E403" s="100" t="s">
        <v>43</v>
      </c>
      <c r="F403" s="171">
        <f>150+55+20</f>
        <v>225</v>
      </c>
      <c r="G403" s="102"/>
      <c r="H403" s="103">
        <f>ROUND(G403*F403,2)</f>
        <v>0</v>
      </c>
      <c r="J403" s="343"/>
      <c r="K403" s="344"/>
      <c r="L403" s="345"/>
      <c r="M403" s="346"/>
      <c r="N403" s="346"/>
      <c r="O403" s="346"/>
    </row>
    <row r="404" spans="1:15" s="52" customFormat="1" ht="30" customHeight="1" x14ac:dyDescent="0.2">
      <c r="A404" s="109" t="s">
        <v>68</v>
      </c>
      <c r="B404" s="97" t="s">
        <v>598</v>
      </c>
      <c r="C404" s="98" t="s">
        <v>70</v>
      </c>
      <c r="D404" s="107" t="s">
        <v>65</v>
      </c>
      <c r="E404" s="100"/>
      <c r="F404" s="171"/>
      <c r="G404" s="105"/>
      <c r="H404" s="103"/>
      <c r="J404" s="343"/>
      <c r="K404" s="344"/>
      <c r="L404" s="345"/>
      <c r="M404" s="346"/>
      <c r="N404" s="346"/>
      <c r="O404" s="346"/>
    </row>
    <row r="405" spans="1:15" s="52" customFormat="1" ht="30" customHeight="1" x14ac:dyDescent="0.2">
      <c r="A405" s="110" t="s">
        <v>71</v>
      </c>
      <c r="B405" s="111" t="s">
        <v>26</v>
      </c>
      <c r="C405" s="112" t="s">
        <v>72</v>
      </c>
      <c r="D405" s="111" t="s">
        <v>14</v>
      </c>
      <c r="E405" s="111" t="s">
        <v>43</v>
      </c>
      <c r="F405" s="171">
        <v>120</v>
      </c>
      <c r="G405" s="102"/>
      <c r="H405" s="103">
        <f>ROUND(G405*F405,2)</f>
        <v>0</v>
      </c>
      <c r="J405" s="343"/>
      <c r="K405" s="344"/>
      <c r="L405" s="345"/>
      <c r="M405" s="346"/>
      <c r="N405" s="346"/>
      <c r="O405" s="346"/>
    </row>
    <row r="406" spans="1:15" s="52" customFormat="1" ht="30" customHeight="1" x14ac:dyDescent="0.2">
      <c r="A406" s="109" t="s">
        <v>73</v>
      </c>
      <c r="B406" s="106" t="s">
        <v>30</v>
      </c>
      <c r="C406" s="98" t="s">
        <v>74</v>
      </c>
      <c r="D406" s="107" t="s">
        <v>14</v>
      </c>
      <c r="E406" s="100" t="s">
        <v>43</v>
      </c>
      <c r="F406" s="171">
        <f>40+20+40</f>
        <v>100</v>
      </c>
      <c r="G406" s="102"/>
      <c r="H406" s="103">
        <f>ROUND(G406*F406,2)</f>
        <v>0</v>
      </c>
      <c r="J406" s="343"/>
      <c r="K406" s="344"/>
      <c r="L406" s="345"/>
      <c r="M406" s="346"/>
      <c r="N406" s="346"/>
      <c r="O406" s="346"/>
    </row>
    <row r="407" spans="1:15" s="52" customFormat="1" ht="30" customHeight="1" x14ac:dyDescent="0.2">
      <c r="A407" s="109" t="s">
        <v>75</v>
      </c>
      <c r="B407" s="106" t="s">
        <v>76</v>
      </c>
      <c r="C407" s="98" t="s">
        <v>77</v>
      </c>
      <c r="D407" s="107" t="s">
        <v>14</v>
      </c>
      <c r="E407" s="100" t="s">
        <v>43</v>
      </c>
      <c r="F407" s="171">
        <f>150+55+20</f>
        <v>225</v>
      </c>
      <c r="G407" s="102"/>
      <c r="H407" s="103">
        <f>ROUND(G407*F407,2)</f>
        <v>0</v>
      </c>
      <c r="J407" s="343"/>
      <c r="K407" s="344"/>
      <c r="L407" s="345"/>
      <c r="M407" s="346"/>
      <c r="N407" s="346"/>
      <c r="O407" s="346"/>
    </row>
    <row r="408" spans="1:15" s="52" customFormat="1" ht="30" customHeight="1" x14ac:dyDescent="0.2">
      <c r="A408" s="109" t="s">
        <v>78</v>
      </c>
      <c r="B408" s="97" t="s">
        <v>599</v>
      </c>
      <c r="C408" s="98" t="s">
        <v>80</v>
      </c>
      <c r="D408" s="107" t="s">
        <v>81</v>
      </c>
      <c r="E408" s="100"/>
      <c r="F408" s="171"/>
      <c r="G408" s="105"/>
      <c r="H408" s="103"/>
      <c r="J408" s="343"/>
      <c r="K408" s="344"/>
      <c r="L408" s="345"/>
      <c r="M408" s="346"/>
      <c r="N408" s="346"/>
      <c r="O408" s="346"/>
    </row>
    <row r="409" spans="1:15" s="52" customFormat="1" ht="30" customHeight="1" x14ac:dyDescent="0.2">
      <c r="A409" s="109" t="s">
        <v>399</v>
      </c>
      <c r="B409" s="106" t="s">
        <v>26</v>
      </c>
      <c r="C409" s="98" t="s">
        <v>400</v>
      </c>
      <c r="D409" s="107" t="s">
        <v>14</v>
      </c>
      <c r="E409" s="100" t="s">
        <v>40</v>
      </c>
      <c r="F409" s="101">
        <v>60</v>
      </c>
      <c r="G409" s="102"/>
      <c r="H409" s="103">
        <f t="shared" ref="H409:H415" si="69">ROUND(G409*F409,2)</f>
        <v>0</v>
      </c>
      <c r="J409" s="343"/>
      <c r="K409" s="344"/>
      <c r="L409" s="345"/>
      <c r="M409" s="346"/>
      <c r="N409" s="346"/>
      <c r="O409" s="346"/>
    </row>
    <row r="410" spans="1:15" s="52" customFormat="1" ht="30" customHeight="1" x14ac:dyDescent="0.2">
      <c r="A410" s="109" t="s">
        <v>82</v>
      </c>
      <c r="B410" s="106" t="s">
        <v>30</v>
      </c>
      <c r="C410" s="98" t="s">
        <v>84</v>
      </c>
      <c r="D410" s="107" t="s">
        <v>14</v>
      </c>
      <c r="E410" s="100" t="s">
        <v>40</v>
      </c>
      <c r="F410" s="101">
        <v>2900</v>
      </c>
      <c r="G410" s="102"/>
      <c r="H410" s="103">
        <f t="shared" si="69"/>
        <v>0</v>
      </c>
      <c r="J410" s="343"/>
      <c r="K410" s="344"/>
      <c r="L410" s="345"/>
      <c r="M410" s="346"/>
      <c r="N410" s="346"/>
      <c r="O410" s="346"/>
    </row>
    <row r="411" spans="1:15" s="52" customFormat="1" ht="30" customHeight="1" x14ac:dyDescent="0.2">
      <c r="A411" s="159"/>
      <c r="B411" s="160" t="s">
        <v>600</v>
      </c>
      <c r="C411" s="161" t="s">
        <v>87</v>
      </c>
      <c r="D411" s="162" t="s">
        <v>88</v>
      </c>
      <c r="E411" s="163" t="s">
        <v>40</v>
      </c>
      <c r="F411" s="164">
        <v>400</v>
      </c>
      <c r="G411" s="165"/>
      <c r="H411" s="166">
        <f t="shared" si="69"/>
        <v>0</v>
      </c>
      <c r="J411" s="343"/>
      <c r="K411" s="344"/>
      <c r="L411" s="345"/>
      <c r="M411" s="346"/>
      <c r="N411" s="346"/>
      <c r="O411" s="346"/>
    </row>
    <row r="412" spans="1:15" s="52" customFormat="1" ht="39.950000000000003" customHeight="1" x14ac:dyDescent="0.2">
      <c r="A412" s="109" t="s">
        <v>646</v>
      </c>
      <c r="B412" s="97" t="s">
        <v>601</v>
      </c>
      <c r="C412" s="98" t="s">
        <v>647</v>
      </c>
      <c r="D412" s="107" t="s">
        <v>98</v>
      </c>
      <c r="E412" s="100"/>
      <c r="F412" s="101"/>
      <c r="G412" s="105"/>
      <c r="H412" s="103"/>
      <c r="J412" s="343"/>
      <c r="K412" s="344"/>
      <c r="L412" s="345"/>
      <c r="M412" s="346"/>
      <c r="N412" s="346"/>
      <c r="O412" s="346"/>
    </row>
    <row r="413" spans="1:15" s="52" customFormat="1" ht="30" customHeight="1" x14ac:dyDescent="0.2">
      <c r="A413" s="109" t="s">
        <v>648</v>
      </c>
      <c r="B413" s="106" t="s">
        <v>26</v>
      </c>
      <c r="C413" s="98" t="s">
        <v>649</v>
      </c>
      <c r="D413" s="107" t="s">
        <v>101</v>
      </c>
      <c r="E413" s="100" t="s">
        <v>40</v>
      </c>
      <c r="F413" s="101">
        <v>100</v>
      </c>
      <c r="G413" s="102"/>
      <c r="H413" s="103">
        <f t="shared" ref="H413" si="70">ROUND(G413*F413,2)</f>
        <v>0</v>
      </c>
      <c r="J413" s="343"/>
      <c r="K413" s="344"/>
      <c r="L413" s="345"/>
      <c r="M413" s="346"/>
      <c r="N413" s="346"/>
      <c r="O413" s="346"/>
    </row>
    <row r="414" spans="1:15" s="52" customFormat="1" ht="39.950000000000003" customHeight="1" x14ac:dyDescent="0.2">
      <c r="A414" s="109" t="s">
        <v>89</v>
      </c>
      <c r="B414" s="97" t="s">
        <v>602</v>
      </c>
      <c r="C414" s="98" t="s">
        <v>90</v>
      </c>
      <c r="D414" s="107" t="s">
        <v>491</v>
      </c>
      <c r="E414" s="100" t="s">
        <v>40</v>
      </c>
      <c r="F414" s="113">
        <v>3700</v>
      </c>
      <c r="G414" s="102"/>
      <c r="H414" s="103">
        <f t="shared" si="69"/>
        <v>0</v>
      </c>
      <c r="J414" s="343"/>
      <c r="K414" s="344"/>
      <c r="L414" s="345"/>
      <c r="M414" s="346"/>
      <c r="N414" s="346"/>
      <c r="O414" s="346"/>
    </row>
    <row r="415" spans="1:15" s="52" customFormat="1" ht="30" customHeight="1" x14ac:dyDescent="0.2">
      <c r="A415" s="109" t="s">
        <v>93</v>
      </c>
      <c r="B415" s="97" t="s">
        <v>603</v>
      </c>
      <c r="C415" s="95" t="s">
        <v>852</v>
      </c>
      <c r="D415" s="82" t="s">
        <v>853</v>
      </c>
      <c r="E415" s="94" t="s">
        <v>40</v>
      </c>
      <c r="F415" s="167">
        <v>350</v>
      </c>
      <c r="G415" s="102"/>
      <c r="H415" s="103">
        <f t="shared" si="69"/>
        <v>0</v>
      </c>
      <c r="J415" s="343"/>
      <c r="K415" s="344"/>
      <c r="L415" s="345"/>
      <c r="M415" s="346"/>
      <c r="N415" s="346"/>
      <c r="O415" s="346"/>
    </row>
    <row r="416" spans="1:15" s="52" customFormat="1" ht="30" customHeight="1" x14ac:dyDescent="0.2">
      <c r="A416" s="109" t="s">
        <v>95</v>
      </c>
      <c r="B416" s="97" t="s">
        <v>604</v>
      </c>
      <c r="C416" s="98" t="s">
        <v>97</v>
      </c>
      <c r="D416" s="107" t="s">
        <v>98</v>
      </c>
      <c r="E416" s="100"/>
      <c r="F416" s="101"/>
      <c r="G416" s="105"/>
      <c r="H416" s="103"/>
      <c r="J416" s="343"/>
      <c r="K416" s="344"/>
      <c r="L416" s="345"/>
      <c r="M416" s="346"/>
      <c r="N416" s="346"/>
      <c r="O416" s="346"/>
    </row>
    <row r="417" spans="1:15" s="52" customFormat="1" ht="39.950000000000003" customHeight="1" x14ac:dyDescent="0.2">
      <c r="A417" s="109" t="s">
        <v>644</v>
      </c>
      <c r="B417" s="106" t="s">
        <v>26</v>
      </c>
      <c r="C417" s="98" t="s">
        <v>645</v>
      </c>
      <c r="D417" s="107" t="s">
        <v>160</v>
      </c>
      <c r="E417" s="100" t="s">
        <v>40</v>
      </c>
      <c r="F417" s="171">
        <v>125</v>
      </c>
      <c r="G417" s="102"/>
      <c r="H417" s="103">
        <f>ROUND(G417*F417,2)</f>
        <v>0</v>
      </c>
      <c r="J417" s="343"/>
      <c r="K417" s="344"/>
      <c r="L417" s="345"/>
      <c r="M417" s="346"/>
      <c r="N417" s="346"/>
      <c r="O417" s="346"/>
    </row>
    <row r="418" spans="1:15" s="52" customFormat="1" ht="30" customHeight="1" x14ac:dyDescent="0.2">
      <c r="A418" s="109" t="s">
        <v>99</v>
      </c>
      <c r="B418" s="106" t="s">
        <v>30</v>
      </c>
      <c r="C418" s="98" t="s">
        <v>100</v>
      </c>
      <c r="D418" s="107" t="s">
        <v>101</v>
      </c>
      <c r="E418" s="100"/>
      <c r="F418" s="171"/>
      <c r="G418" s="105"/>
      <c r="H418" s="103"/>
      <c r="J418" s="343"/>
      <c r="K418" s="344"/>
      <c r="L418" s="345"/>
      <c r="M418" s="346"/>
      <c r="N418" s="346"/>
      <c r="O418" s="346"/>
    </row>
    <row r="419" spans="1:15" s="52" customFormat="1" ht="30" customHeight="1" x14ac:dyDescent="0.2">
      <c r="A419" s="109" t="s">
        <v>102</v>
      </c>
      <c r="B419" s="114" t="s">
        <v>103</v>
      </c>
      <c r="C419" s="98" t="s">
        <v>104</v>
      </c>
      <c r="D419" s="107"/>
      <c r="E419" s="100" t="s">
        <v>40</v>
      </c>
      <c r="F419" s="171">
        <v>10</v>
      </c>
      <c r="G419" s="102"/>
      <c r="H419" s="103">
        <f>ROUND(G419*F419,2)</f>
        <v>0</v>
      </c>
      <c r="J419" s="343"/>
      <c r="K419" s="344"/>
      <c r="L419" s="345"/>
      <c r="M419" s="346"/>
      <c r="N419" s="346"/>
      <c r="O419" s="346"/>
    </row>
    <row r="420" spans="1:15" s="52" customFormat="1" ht="30" customHeight="1" x14ac:dyDescent="0.2">
      <c r="A420" s="109" t="s">
        <v>105</v>
      </c>
      <c r="B420" s="114" t="s">
        <v>106</v>
      </c>
      <c r="C420" s="98" t="s">
        <v>107</v>
      </c>
      <c r="D420" s="107"/>
      <c r="E420" s="100" t="s">
        <v>40</v>
      </c>
      <c r="F420" s="171">
        <v>40</v>
      </c>
      <c r="G420" s="102"/>
      <c r="H420" s="103">
        <f>ROUND(G420*F420,2)</f>
        <v>0</v>
      </c>
      <c r="J420" s="343"/>
      <c r="K420" s="344"/>
      <c r="L420" s="345"/>
      <c r="M420" s="346"/>
      <c r="N420" s="346"/>
      <c r="O420" s="346"/>
    </row>
    <row r="421" spans="1:15" s="52" customFormat="1" ht="30" customHeight="1" x14ac:dyDescent="0.2">
      <c r="A421" s="109" t="s">
        <v>108</v>
      </c>
      <c r="B421" s="114" t="s">
        <v>109</v>
      </c>
      <c r="C421" s="98" t="s">
        <v>110</v>
      </c>
      <c r="D421" s="107" t="s">
        <v>14</v>
      </c>
      <c r="E421" s="100" t="s">
        <v>40</v>
      </c>
      <c r="F421" s="171">
        <v>100</v>
      </c>
      <c r="G421" s="102"/>
      <c r="H421" s="103">
        <f>ROUND(G421*F421,2)</f>
        <v>0</v>
      </c>
      <c r="J421" s="343"/>
      <c r="K421" s="344"/>
      <c r="L421" s="345"/>
      <c r="M421" s="346"/>
      <c r="N421" s="346"/>
      <c r="O421" s="346"/>
    </row>
    <row r="422" spans="1:15" s="52" customFormat="1" ht="39.950000000000003" customHeight="1" x14ac:dyDescent="0.2">
      <c r="A422" s="109" t="s">
        <v>401</v>
      </c>
      <c r="B422" s="97" t="s">
        <v>605</v>
      </c>
      <c r="C422" s="98" t="s">
        <v>403</v>
      </c>
      <c r="D422" s="107" t="s">
        <v>81</v>
      </c>
      <c r="E422" s="100" t="s">
        <v>40</v>
      </c>
      <c r="F422" s="167">
        <v>10</v>
      </c>
      <c r="G422" s="102"/>
      <c r="H422" s="103">
        <f t="shared" ref="H422:H424" si="71">ROUND(G422*F422,2)</f>
        <v>0</v>
      </c>
      <c r="J422" s="343"/>
      <c r="K422" s="344"/>
      <c r="L422" s="345"/>
      <c r="M422" s="346"/>
      <c r="N422" s="346"/>
      <c r="O422" s="346"/>
    </row>
    <row r="423" spans="1:15" s="52" customFormat="1" ht="30" customHeight="1" x14ac:dyDescent="0.2">
      <c r="A423" s="109" t="s">
        <v>404</v>
      </c>
      <c r="B423" s="97" t="s">
        <v>606</v>
      </c>
      <c r="C423" s="98" t="s">
        <v>406</v>
      </c>
      <c r="D423" s="107" t="s">
        <v>81</v>
      </c>
      <c r="E423" s="100" t="s">
        <v>40</v>
      </c>
      <c r="F423" s="171">
        <v>5</v>
      </c>
      <c r="G423" s="102"/>
      <c r="H423" s="103">
        <f t="shared" si="71"/>
        <v>0</v>
      </c>
      <c r="J423" s="343"/>
      <c r="K423" s="344"/>
      <c r="L423" s="345"/>
      <c r="M423" s="346"/>
      <c r="N423" s="346"/>
      <c r="O423" s="346"/>
    </row>
    <row r="424" spans="1:15" s="52" customFormat="1" ht="30" customHeight="1" x14ac:dyDescent="0.2">
      <c r="A424" s="109" t="s">
        <v>407</v>
      </c>
      <c r="B424" s="97" t="s">
        <v>607</v>
      </c>
      <c r="C424" s="98" t="s">
        <v>409</v>
      </c>
      <c r="D424" s="107" t="s">
        <v>81</v>
      </c>
      <c r="E424" s="100" t="s">
        <v>40</v>
      </c>
      <c r="F424" s="171">
        <v>5</v>
      </c>
      <c r="G424" s="102"/>
      <c r="H424" s="103">
        <f t="shared" si="71"/>
        <v>0</v>
      </c>
      <c r="J424" s="343"/>
      <c r="K424" s="344"/>
      <c r="L424" s="345"/>
      <c r="M424" s="346"/>
      <c r="N424" s="346"/>
      <c r="O424" s="346"/>
    </row>
    <row r="425" spans="1:15" s="52" customFormat="1" ht="30" customHeight="1" x14ac:dyDescent="0.2">
      <c r="A425" s="109" t="s">
        <v>111</v>
      </c>
      <c r="B425" s="97" t="s">
        <v>818</v>
      </c>
      <c r="C425" s="98" t="s">
        <v>113</v>
      </c>
      <c r="D425" s="107" t="s">
        <v>114</v>
      </c>
      <c r="E425" s="100"/>
      <c r="F425" s="171"/>
      <c r="G425" s="105"/>
      <c r="H425" s="103"/>
      <c r="J425" s="343"/>
      <c r="K425" s="344"/>
      <c r="L425" s="345"/>
      <c r="M425" s="346"/>
      <c r="N425" s="346"/>
      <c r="O425" s="346"/>
    </row>
    <row r="426" spans="1:15" s="52" customFormat="1" ht="30" customHeight="1" x14ac:dyDescent="0.2">
      <c r="A426" s="109" t="s">
        <v>115</v>
      </c>
      <c r="B426" s="106" t="s">
        <v>26</v>
      </c>
      <c r="C426" s="98" t="s">
        <v>116</v>
      </c>
      <c r="D426" s="107" t="s">
        <v>14</v>
      </c>
      <c r="E426" s="100" t="s">
        <v>117</v>
      </c>
      <c r="F426" s="171">
        <f>680+60</f>
        <v>740</v>
      </c>
      <c r="G426" s="102"/>
      <c r="H426" s="103">
        <f t="shared" ref="H426:H428" si="72">ROUND(G426*F426,2)</f>
        <v>0</v>
      </c>
      <c r="J426" s="343"/>
      <c r="K426" s="344"/>
      <c r="L426" s="345"/>
      <c r="M426" s="346"/>
      <c r="N426" s="346"/>
      <c r="O426" s="346"/>
    </row>
    <row r="427" spans="1:15" s="52" customFormat="1" ht="30" customHeight="1" x14ac:dyDescent="0.2">
      <c r="A427" s="109" t="s">
        <v>353</v>
      </c>
      <c r="B427" s="106" t="s">
        <v>30</v>
      </c>
      <c r="C427" s="98" t="s">
        <v>354</v>
      </c>
      <c r="D427" s="107"/>
      <c r="E427" s="100" t="s">
        <v>117</v>
      </c>
      <c r="F427" s="171">
        <v>110</v>
      </c>
      <c r="G427" s="102"/>
      <c r="H427" s="103">
        <f t="shared" si="72"/>
        <v>0</v>
      </c>
      <c r="J427" s="343"/>
      <c r="K427" s="344"/>
      <c r="L427" s="345"/>
      <c r="M427" s="346"/>
      <c r="N427" s="346"/>
      <c r="O427" s="346"/>
    </row>
    <row r="428" spans="1:15" s="52" customFormat="1" ht="30" customHeight="1" x14ac:dyDescent="0.2">
      <c r="A428" s="109" t="s">
        <v>355</v>
      </c>
      <c r="B428" s="106" t="s">
        <v>76</v>
      </c>
      <c r="C428" s="98" t="s">
        <v>356</v>
      </c>
      <c r="D428" s="107" t="s">
        <v>14</v>
      </c>
      <c r="E428" s="100" t="s">
        <v>117</v>
      </c>
      <c r="F428" s="171">
        <f>120+30</f>
        <v>150</v>
      </c>
      <c r="G428" s="102"/>
      <c r="H428" s="103">
        <f t="shared" si="72"/>
        <v>0</v>
      </c>
      <c r="J428" s="343"/>
      <c r="K428" s="344"/>
      <c r="L428" s="345"/>
      <c r="M428" s="346"/>
      <c r="N428" s="346"/>
      <c r="O428" s="346"/>
    </row>
    <row r="429" spans="1:15" s="52" customFormat="1" ht="30" customHeight="1" x14ac:dyDescent="0.2">
      <c r="A429" s="109" t="s">
        <v>118</v>
      </c>
      <c r="B429" s="97" t="s">
        <v>608</v>
      </c>
      <c r="C429" s="98" t="s">
        <v>120</v>
      </c>
      <c r="D429" s="107" t="s">
        <v>114</v>
      </c>
      <c r="E429" s="100"/>
      <c r="F429" s="171"/>
      <c r="G429" s="105"/>
      <c r="H429" s="103"/>
      <c r="J429" s="343"/>
      <c r="K429" s="344"/>
      <c r="L429" s="345"/>
      <c r="M429" s="346"/>
      <c r="N429" s="346"/>
      <c r="O429" s="346"/>
    </row>
    <row r="430" spans="1:15" s="52" customFormat="1" ht="39.950000000000003" customHeight="1" x14ac:dyDescent="0.2">
      <c r="A430" s="109" t="s">
        <v>121</v>
      </c>
      <c r="B430" s="106" t="s">
        <v>26</v>
      </c>
      <c r="C430" s="98" t="s">
        <v>357</v>
      </c>
      <c r="D430" s="107" t="s">
        <v>123</v>
      </c>
      <c r="E430" s="100" t="s">
        <v>117</v>
      </c>
      <c r="F430" s="171">
        <v>530</v>
      </c>
      <c r="G430" s="102"/>
      <c r="H430" s="103">
        <f t="shared" ref="H430:H440" si="73">ROUND(G430*F430,2)</f>
        <v>0</v>
      </c>
      <c r="J430" s="343"/>
      <c r="K430" s="344"/>
      <c r="L430" s="345"/>
      <c r="M430" s="346"/>
      <c r="N430" s="346"/>
      <c r="O430" s="346"/>
    </row>
    <row r="431" spans="1:15" s="52" customFormat="1" ht="39.950000000000003" customHeight="1" x14ac:dyDescent="0.2">
      <c r="A431" s="109" t="s">
        <v>121</v>
      </c>
      <c r="B431" s="106" t="s">
        <v>30</v>
      </c>
      <c r="C431" s="98" t="s">
        <v>122</v>
      </c>
      <c r="D431" s="107" t="s">
        <v>123</v>
      </c>
      <c r="E431" s="100" t="s">
        <v>117</v>
      </c>
      <c r="F431" s="171">
        <v>180</v>
      </c>
      <c r="G431" s="102"/>
      <c r="H431" s="103">
        <f t="shared" si="73"/>
        <v>0</v>
      </c>
      <c r="J431" s="343"/>
      <c r="K431" s="344"/>
      <c r="L431" s="345"/>
      <c r="M431" s="346"/>
      <c r="N431" s="346"/>
      <c r="O431" s="346"/>
    </row>
    <row r="432" spans="1:15" s="52" customFormat="1" ht="39.950000000000003" customHeight="1" x14ac:dyDescent="0.2">
      <c r="A432" s="109" t="s">
        <v>358</v>
      </c>
      <c r="B432" s="106" t="s">
        <v>76</v>
      </c>
      <c r="C432" s="98" t="s">
        <v>650</v>
      </c>
      <c r="D432" s="107" t="s">
        <v>175</v>
      </c>
      <c r="E432" s="100" t="s">
        <v>117</v>
      </c>
      <c r="F432" s="171">
        <v>100</v>
      </c>
      <c r="G432" s="102"/>
      <c r="H432" s="103">
        <f t="shared" si="73"/>
        <v>0</v>
      </c>
      <c r="J432" s="343"/>
      <c r="K432" s="344"/>
      <c r="L432" s="345"/>
      <c r="M432" s="346"/>
      <c r="N432" s="346"/>
      <c r="O432" s="346"/>
    </row>
    <row r="433" spans="1:15" s="52" customFormat="1" ht="39.950000000000003" customHeight="1" x14ac:dyDescent="0.2">
      <c r="A433" s="109" t="s">
        <v>841</v>
      </c>
      <c r="B433" s="106" t="s">
        <v>83</v>
      </c>
      <c r="C433" s="98" t="s">
        <v>840</v>
      </c>
      <c r="D433" s="107" t="s">
        <v>175</v>
      </c>
      <c r="E433" s="100" t="s">
        <v>117</v>
      </c>
      <c r="F433" s="171">
        <v>25</v>
      </c>
      <c r="G433" s="102"/>
      <c r="H433" s="103">
        <f t="shared" ref="H433" si="74">ROUND(G433*F433,2)</f>
        <v>0</v>
      </c>
      <c r="J433" s="343"/>
      <c r="K433" s="344"/>
      <c r="L433" s="345"/>
      <c r="M433" s="346"/>
      <c r="N433" s="346"/>
      <c r="O433" s="346"/>
    </row>
    <row r="434" spans="1:15" s="157" customFormat="1" ht="39.950000000000003" customHeight="1" x14ac:dyDescent="0.2">
      <c r="A434" s="109" t="s">
        <v>359</v>
      </c>
      <c r="B434" s="106" t="s">
        <v>85</v>
      </c>
      <c r="C434" s="98" t="s">
        <v>497</v>
      </c>
      <c r="D434" s="107" t="s">
        <v>360</v>
      </c>
      <c r="E434" s="100" t="s">
        <v>117</v>
      </c>
      <c r="F434" s="171">
        <f>115+30</f>
        <v>145</v>
      </c>
      <c r="G434" s="102"/>
      <c r="H434" s="103">
        <f t="shared" si="73"/>
        <v>0</v>
      </c>
      <c r="J434" s="343"/>
      <c r="K434" s="344"/>
      <c r="L434" s="345"/>
      <c r="M434" s="346"/>
      <c r="N434" s="346"/>
      <c r="O434" s="346"/>
    </row>
    <row r="435" spans="1:15" s="52" customFormat="1" ht="30" customHeight="1" x14ac:dyDescent="0.2">
      <c r="A435" s="109" t="s">
        <v>361</v>
      </c>
      <c r="B435" s="97" t="s">
        <v>609</v>
      </c>
      <c r="C435" s="98" t="s">
        <v>363</v>
      </c>
      <c r="D435" s="107" t="s">
        <v>364</v>
      </c>
      <c r="E435" s="100"/>
      <c r="F435" s="171"/>
      <c r="G435" s="105"/>
      <c r="H435" s="103"/>
      <c r="J435" s="343"/>
      <c r="K435" s="344"/>
      <c r="L435" s="345"/>
      <c r="M435" s="346"/>
      <c r="N435" s="346"/>
      <c r="O435" s="346"/>
    </row>
    <row r="436" spans="1:15" s="52" customFormat="1" ht="39.950000000000003" customHeight="1" x14ac:dyDescent="0.2">
      <c r="A436" s="109" t="s">
        <v>365</v>
      </c>
      <c r="B436" s="106" t="s">
        <v>26</v>
      </c>
      <c r="C436" s="98" t="s">
        <v>122</v>
      </c>
      <c r="D436" s="107" t="s">
        <v>366</v>
      </c>
      <c r="E436" s="100"/>
      <c r="F436" s="171"/>
      <c r="G436" s="108"/>
      <c r="H436" s="103"/>
      <c r="J436" s="343"/>
      <c r="K436" s="344"/>
      <c r="L436" s="345"/>
      <c r="M436" s="346"/>
      <c r="N436" s="346"/>
      <c r="O436" s="346"/>
    </row>
    <row r="437" spans="1:15" s="52" customFormat="1" ht="30" customHeight="1" x14ac:dyDescent="0.2">
      <c r="A437" s="109" t="s">
        <v>367</v>
      </c>
      <c r="B437" s="168" t="s">
        <v>103</v>
      </c>
      <c r="C437" s="169" t="s">
        <v>368</v>
      </c>
      <c r="D437" s="99"/>
      <c r="E437" s="170" t="s">
        <v>117</v>
      </c>
      <c r="F437" s="171">
        <v>5</v>
      </c>
      <c r="G437" s="102"/>
      <c r="H437" s="108">
        <f>ROUND(G437*F437,2)</f>
        <v>0</v>
      </c>
      <c r="J437" s="343"/>
      <c r="K437" s="344"/>
      <c r="L437" s="345"/>
      <c r="M437" s="346"/>
      <c r="N437" s="346"/>
      <c r="O437" s="346"/>
    </row>
    <row r="438" spans="1:15" s="52" customFormat="1" ht="30" customHeight="1" x14ac:dyDescent="0.2">
      <c r="A438" s="109" t="s">
        <v>369</v>
      </c>
      <c r="B438" s="168" t="s">
        <v>106</v>
      </c>
      <c r="C438" s="169" t="s">
        <v>370</v>
      </c>
      <c r="D438" s="99"/>
      <c r="E438" s="170" t="s">
        <v>117</v>
      </c>
      <c r="F438" s="171">
        <v>20</v>
      </c>
      <c r="G438" s="102"/>
      <c r="H438" s="108">
        <f>ROUND(G438*F438,2)</f>
        <v>0</v>
      </c>
      <c r="J438" s="343"/>
      <c r="K438" s="344"/>
      <c r="L438" s="345"/>
      <c r="M438" s="346"/>
      <c r="N438" s="346"/>
      <c r="O438" s="346"/>
    </row>
    <row r="439" spans="1:15" s="52" customFormat="1" ht="39.950000000000003" customHeight="1" x14ac:dyDescent="0.2">
      <c r="A439" s="109" t="s">
        <v>371</v>
      </c>
      <c r="B439" s="97" t="s">
        <v>610</v>
      </c>
      <c r="C439" s="98" t="s">
        <v>536</v>
      </c>
      <c r="D439" s="107" t="s">
        <v>152</v>
      </c>
      <c r="E439" s="100" t="s">
        <v>117</v>
      </c>
      <c r="F439" s="171">
        <v>60</v>
      </c>
      <c r="G439" s="102"/>
      <c r="H439" s="103">
        <f t="shared" si="73"/>
        <v>0</v>
      </c>
      <c r="J439" s="343"/>
      <c r="K439" s="344"/>
      <c r="L439" s="345"/>
      <c r="M439" s="346"/>
      <c r="N439" s="346"/>
      <c r="O439" s="346"/>
    </row>
    <row r="440" spans="1:15" s="52" customFormat="1" ht="39.950000000000003" customHeight="1" x14ac:dyDescent="0.2">
      <c r="A440" s="109" t="s">
        <v>124</v>
      </c>
      <c r="B440" s="97" t="s">
        <v>611</v>
      </c>
      <c r="C440" s="98" t="s">
        <v>126</v>
      </c>
      <c r="D440" s="107" t="s">
        <v>127</v>
      </c>
      <c r="E440" s="100" t="s">
        <v>40</v>
      </c>
      <c r="F440" s="171">
        <v>250</v>
      </c>
      <c r="G440" s="102"/>
      <c r="H440" s="103">
        <f t="shared" si="73"/>
        <v>0</v>
      </c>
      <c r="J440" s="343"/>
      <c r="K440" s="344"/>
      <c r="L440" s="345"/>
      <c r="M440" s="346"/>
      <c r="N440" s="346"/>
      <c r="O440" s="346"/>
    </row>
    <row r="441" spans="1:15" s="52" customFormat="1" ht="39.950000000000003" customHeight="1" x14ac:dyDescent="0.2">
      <c r="A441" s="109" t="s">
        <v>128</v>
      </c>
      <c r="B441" s="97" t="s">
        <v>612</v>
      </c>
      <c r="C441" s="98" t="s">
        <v>130</v>
      </c>
      <c r="D441" s="107" t="s">
        <v>846</v>
      </c>
      <c r="E441" s="100"/>
      <c r="F441" s="101"/>
      <c r="G441" s="108"/>
      <c r="H441" s="103"/>
      <c r="J441" s="343"/>
      <c r="K441" s="344"/>
      <c r="L441" s="345"/>
      <c r="M441" s="346"/>
      <c r="N441" s="346"/>
      <c r="O441" s="346"/>
    </row>
    <row r="442" spans="1:15" s="52" customFormat="1" ht="30" customHeight="1" x14ac:dyDescent="0.2">
      <c r="A442" s="109" t="s">
        <v>373</v>
      </c>
      <c r="B442" s="106" t="s">
        <v>26</v>
      </c>
      <c r="C442" s="98" t="s">
        <v>374</v>
      </c>
      <c r="D442" s="107"/>
      <c r="E442" s="100"/>
      <c r="F442" s="101"/>
      <c r="G442" s="108"/>
      <c r="H442" s="103"/>
      <c r="J442" s="343"/>
      <c r="K442" s="344"/>
      <c r="L442" s="345"/>
      <c r="M442" s="346"/>
      <c r="N442" s="346"/>
      <c r="O442" s="346"/>
    </row>
    <row r="443" spans="1:15" s="52" customFormat="1" ht="30" customHeight="1" x14ac:dyDescent="0.2">
      <c r="A443" s="109" t="s">
        <v>375</v>
      </c>
      <c r="B443" s="114" t="s">
        <v>103</v>
      </c>
      <c r="C443" s="98" t="s">
        <v>134</v>
      </c>
      <c r="D443" s="107"/>
      <c r="E443" s="100" t="s">
        <v>28</v>
      </c>
      <c r="F443" s="101">
        <v>1500</v>
      </c>
      <c r="G443" s="102"/>
      <c r="H443" s="103">
        <f>ROUND(G443*F443,2)</f>
        <v>0</v>
      </c>
      <c r="J443" s="343"/>
      <c r="K443" s="344"/>
      <c r="L443" s="345"/>
      <c r="M443" s="346"/>
      <c r="N443" s="346"/>
      <c r="O443" s="346"/>
    </row>
    <row r="444" spans="1:15" s="52" customFormat="1" ht="30" customHeight="1" x14ac:dyDescent="0.2">
      <c r="A444" s="109" t="s">
        <v>131</v>
      </c>
      <c r="B444" s="106" t="s">
        <v>30</v>
      </c>
      <c r="C444" s="98" t="s">
        <v>132</v>
      </c>
      <c r="D444" s="107"/>
      <c r="E444" s="100"/>
      <c r="F444" s="101"/>
      <c r="G444" s="108"/>
      <c r="H444" s="103"/>
      <c r="J444" s="343"/>
      <c r="K444" s="344"/>
      <c r="L444" s="345"/>
      <c r="M444" s="346"/>
      <c r="N444" s="346"/>
      <c r="O444" s="346"/>
    </row>
    <row r="445" spans="1:15" s="52" customFormat="1" ht="30" customHeight="1" x14ac:dyDescent="0.2">
      <c r="A445" s="109" t="s">
        <v>133</v>
      </c>
      <c r="B445" s="114" t="s">
        <v>103</v>
      </c>
      <c r="C445" s="98" t="s">
        <v>134</v>
      </c>
      <c r="D445" s="107"/>
      <c r="E445" s="100" t="s">
        <v>28</v>
      </c>
      <c r="F445" s="101">
        <v>150</v>
      </c>
      <c r="G445" s="102"/>
      <c r="H445" s="103">
        <f t="shared" ref="H445:H446" si="75">ROUND(G445*F445,2)</f>
        <v>0</v>
      </c>
      <c r="J445" s="343"/>
      <c r="K445" s="344"/>
      <c r="L445" s="345"/>
      <c r="M445" s="346"/>
      <c r="N445" s="346"/>
      <c r="O445" s="346"/>
    </row>
    <row r="446" spans="1:15" s="52" customFormat="1" ht="39.950000000000003" customHeight="1" x14ac:dyDescent="0.2">
      <c r="A446" s="109" t="s">
        <v>135</v>
      </c>
      <c r="B446" s="97" t="s">
        <v>613</v>
      </c>
      <c r="C446" s="98" t="s">
        <v>137</v>
      </c>
      <c r="D446" s="82" t="s">
        <v>535</v>
      </c>
      <c r="E446" s="100" t="s">
        <v>40</v>
      </c>
      <c r="F446" s="171">
        <v>25</v>
      </c>
      <c r="G446" s="102"/>
      <c r="H446" s="103">
        <f t="shared" si="75"/>
        <v>0</v>
      </c>
      <c r="J446" s="343"/>
      <c r="K446" s="344"/>
      <c r="L446" s="345"/>
      <c r="M446" s="346"/>
      <c r="N446" s="346"/>
      <c r="O446" s="346"/>
    </row>
    <row r="447" spans="1:15" s="52" customFormat="1" ht="30" customHeight="1" x14ac:dyDescent="0.2">
      <c r="A447" s="109" t="s">
        <v>138</v>
      </c>
      <c r="B447" s="97" t="s">
        <v>614</v>
      </c>
      <c r="C447" s="98" t="s">
        <v>140</v>
      </c>
      <c r="D447" s="107" t="s">
        <v>141</v>
      </c>
      <c r="E447" s="100"/>
      <c r="F447" s="101"/>
      <c r="G447" s="105"/>
      <c r="H447" s="103"/>
      <c r="J447" s="343"/>
      <c r="K447" s="344"/>
      <c r="L447" s="345"/>
      <c r="M447" s="346"/>
      <c r="N447" s="346"/>
      <c r="O447" s="346"/>
    </row>
    <row r="448" spans="1:15" s="52" customFormat="1" ht="30" customHeight="1" x14ac:dyDescent="0.2">
      <c r="A448" s="109" t="s">
        <v>377</v>
      </c>
      <c r="B448" s="106" t="s">
        <v>26</v>
      </c>
      <c r="C448" s="98" t="s">
        <v>378</v>
      </c>
      <c r="D448" s="107" t="s">
        <v>14</v>
      </c>
      <c r="E448" s="100" t="s">
        <v>40</v>
      </c>
      <c r="F448" s="101">
        <v>4500</v>
      </c>
      <c r="G448" s="102"/>
      <c r="H448" s="103">
        <f t="shared" ref="H448:H451" si="76">ROUND(G448*F448,2)</f>
        <v>0</v>
      </c>
      <c r="J448" s="343"/>
      <c r="K448" s="344"/>
      <c r="L448" s="345"/>
      <c r="M448" s="346"/>
      <c r="N448" s="346"/>
      <c r="O448" s="346"/>
    </row>
    <row r="449" spans="1:15" s="52" customFormat="1" ht="39.950000000000003" customHeight="1" x14ac:dyDescent="0.2">
      <c r="A449" s="109" t="s">
        <v>379</v>
      </c>
      <c r="B449" s="97" t="s">
        <v>615</v>
      </c>
      <c r="C449" s="98" t="s">
        <v>381</v>
      </c>
      <c r="D449" s="107" t="s">
        <v>382</v>
      </c>
      <c r="E449" s="100"/>
      <c r="F449" s="101"/>
      <c r="G449" s="105"/>
      <c r="H449" s="103">
        <f t="shared" si="76"/>
        <v>0</v>
      </c>
      <c r="J449" s="343"/>
      <c r="K449" s="344"/>
      <c r="L449" s="345"/>
      <c r="M449" s="346"/>
      <c r="N449" s="346"/>
      <c r="O449" s="346"/>
    </row>
    <row r="450" spans="1:15" s="52" customFormat="1" ht="30" customHeight="1" x14ac:dyDescent="0.2">
      <c r="A450" s="109" t="s">
        <v>383</v>
      </c>
      <c r="B450" s="106" t="s">
        <v>26</v>
      </c>
      <c r="C450" s="98" t="s">
        <v>384</v>
      </c>
      <c r="D450" s="107"/>
      <c r="E450" s="100" t="s">
        <v>40</v>
      </c>
      <c r="F450" s="167">
        <v>5000</v>
      </c>
      <c r="G450" s="102"/>
      <c r="H450" s="103">
        <f t="shared" si="76"/>
        <v>0</v>
      </c>
      <c r="J450" s="343"/>
      <c r="K450" s="344"/>
      <c r="L450" s="345"/>
      <c r="M450" s="346"/>
      <c r="N450" s="346"/>
      <c r="O450" s="346"/>
    </row>
    <row r="451" spans="1:15" s="52" customFormat="1" ht="30" customHeight="1" x14ac:dyDescent="0.2">
      <c r="A451" s="109" t="s">
        <v>144</v>
      </c>
      <c r="B451" s="97" t="s">
        <v>616</v>
      </c>
      <c r="C451" s="98" t="s">
        <v>146</v>
      </c>
      <c r="D451" s="107" t="s">
        <v>147</v>
      </c>
      <c r="E451" s="100" t="s">
        <v>43</v>
      </c>
      <c r="F451" s="113">
        <v>16</v>
      </c>
      <c r="G451" s="102"/>
      <c r="H451" s="103">
        <f t="shared" si="76"/>
        <v>0</v>
      </c>
      <c r="J451" s="343"/>
      <c r="K451" s="344"/>
      <c r="L451" s="345"/>
      <c r="M451" s="346"/>
      <c r="N451" s="346"/>
      <c r="O451" s="346"/>
    </row>
    <row r="452" spans="1:15" ht="36" customHeight="1" x14ac:dyDescent="0.2">
      <c r="A452" s="10"/>
      <c r="B452" s="296"/>
      <c r="C452" s="172" t="s">
        <v>385</v>
      </c>
      <c r="D452" s="74"/>
      <c r="E452" s="80"/>
      <c r="F452" s="75"/>
      <c r="G452" s="77"/>
      <c r="H452" s="77"/>
      <c r="J452" s="343"/>
      <c r="K452" s="344"/>
      <c r="L452" s="345"/>
      <c r="M452" s="346"/>
      <c r="N452" s="346"/>
      <c r="O452" s="346"/>
    </row>
    <row r="453" spans="1:15" s="52" customFormat="1" ht="30" customHeight="1" x14ac:dyDescent="0.2">
      <c r="A453" s="290" t="s">
        <v>390</v>
      </c>
      <c r="B453" s="97" t="s">
        <v>617</v>
      </c>
      <c r="C453" s="98" t="s">
        <v>392</v>
      </c>
      <c r="D453" s="107" t="s">
        <v>389</v>
      </c>
      <c r="E453" s="100" t="s">
        <v>117</v>
      </c>
      <c r="F453" s="113">
        <v>400</v>
      </c>
      <c r="G453" s="102"/>
      <c r="H453" s="103">
        <f>ROUND(G453*F453,2)</f>
        <v>0</v>
      </c>
      <c r="J453" s="343"/>
      <c r="K453" s="344"/>
      <c r="L453" s="345"/>
      <c r="M453" s="346"/>
      <c r="N453" s="346"/>
      <c r="O453" s="346"/>
    </row>
    <row r="454" spans="1:15" ht="48" customHeight="1" x14ac:dyDescent="0.2">
      <c r="A454" s="10"/>
      <c r="B454" s="297"/>
      <c r="C454" s="172" t="s">
        <v>184</v>
      </c>
      <c r="D454" s="74"/>
      <c r="E454" s="80"/>
      <c r="F454" s="75"/>
      <c r="G454" s="77"/>
      <c r="H454" s="77"/>
      <c r="J454" s="343"/>
      <c r="K454" s="344"/>
      <c r="L454" s="345"/>
      <c r="M454" s="346"/>
      <c r="N454" s="346"/>
      <c r="O454" s="346"/>
    </row>
    <row r="455" spans="1:15" s="52" customFormat="1" ht="30" customHeight="1" x14ac:dyDescent="0.2">
      <c r="A455" s="290" t="s">
        <v>185</v>
      </c>
      <c r="B455" s="97" t="s">
        <v>618</v>
      </c>
      <c r="C455" s="98" t="s">
        <v>187</v>
      </c>
      <c r="D455" s="107" t="s">
        <v>532</v>
      </c>
      <c r="E455" s="100"/>
      <c r="F455" s="113"/>
      <c r="G455" s="105"/>
      <c r="H455" s="115"/>
      <c r="J455" s="343"/>
      <c r="K455" s="344"/>
      <c r="L455" s="345"/>
      <c r="M455" s="346"/>
      <c r="N455" s="346"/>
      <c r="O455" s="346"/>
    </row>
    <row r="456" spans="1:15" s="52" customFormat="1" ht="30" customHeight="1" x14ac:dyDescent="0.2">
      <c r="A456" s="290" t="s">
        <v>189</v>
      </c>
      <c r="B456" s="106" t="s">
        <v>26</v>
      </c>
      <c r="C456" s="98" t="s">
        <v>190</v>
      </c>
      <c r="D456" s="107"/>
      <c r="E456" s="100" t="s">
        <v>43</v>
      </c>
      <c r="F456" s="113">
        <v>13</v>
      </c>
      <c r="G456" s="102"/>
      <c r="H456" s="103">
        <f>ROUND(G456*F456,2)</f>
        <v>0</v>
      </c>
      <c r="J456" s="343"/>
      <c r="K456" s="344"/>
      <c r="L456" s="345"/>
      <c r="M456" s="346"/>
      <c r="N456" s="346"/>
      <c r="O456" s="346"/>
    </row>
    <row r="457" spans="1:15" s="52" customFormat="1" ht="30" customHeight="1" x14ac:dyDescent="0.2">
      <c r="A457" s="290" t="s">
        <v>196</v>
      </c>
      <c r="B457" s="97" t="s">
        <v>619</v>
      </c>
      <c r="C457" s="98" t="s">
        <v>198</v>
      </c>
      <c r="D457" s="107" t="s">
        <v>532</v>
      </c>
      <c r="E457" s="100"/>
      <c r="F457" s="113"/>
      <c r="G457" s="105"/>
      <c r="H457" s="115"/>
      <c r="J457" s="343"/>
      <c r="K457" s="344"/>
      <c r="L457" s="345"/>
      <c r="M457" s="346"/>
      <c r="N457" s="346"/>
      <c r="O457" s="346"/>
    </row>
    <row r="458" spans="1:15" s="52" customFormat="1" ht="30" customHeight="1" x14ac:dyDescent="0.2">
      <c r="A458" s="290" t="s">
        <v>199</v>
      </c>
      <c r="B458" s="106" t="s">
        <v>26</v>
      </c>
      <c r="C458" s="98" t="s">
        <v>200</v>
      </c>
      <c r="D458" s="107"/>
      <c r="E458" s="100"/>
      <c r="F458" s="113"/>
      <c r="G458" s="105"/>
      <c r="H458" s="115"/>
      <c r="J458" s="343"/>
      <c r="K458" s="344"/>
      <c r="L458" s="345"/>
      <c r="M458" s="346"/>
      <c r="N458" s="346"/>
      <c r="O458" s="346"/>
    </row>
    <row r="459" spans="1:15" s="52" customFormat="1" ht="39.950000000000003" customHeight="1" x14ac:dyDescent="0.2">
      <c r="A459" s="290" t="s">
        <v>201</v>
      </c>
      <c r="B459" s="114" t="s">
        <v>103</v>
      </c>
      <c r="C459" s="98" t="s">
        <v>639</v>
      </c>
      <c r="D459" s="107"/>
      <c r="E459" s="100" t="s">
        <v>117</v>
      </c>
      <c r="F459" s="113">
        <v>10</v>
      </c>
      <c r="G459" s="102"/>
      <c r="H459" s="103">
        <f>ROUND(G459*F459,2)</f>
        <v>0</v>
      </c>
      <c r="J459" s="343"/>
      <c r="K459" s="344"/>
      <c r="L459" s="345"/>
      <c r="M459" s="346"/>
      <c r="N459" s="346"/>
      <c r="O459" s="346"/>
    </row>
    <row r="460" spans="1:15" s="52" customFormat="1" ht="39.950000000000003" customHeight="1" x14ac:dyDescent="0.2">
      <c r="A460" s="290" t="s">
        <v>202</v>
      </c>
      <c r="B460" s="114" t="s">
        <v>106</v>
      </c>
      <c r="C460" s="98" t="s">
        <v>637</v>
      </c>
      <c r="D460" s="107"/>
      <c r="E460" s="100" t="s">
        <v>117</v>
      </c>
      <c r="F460" s="113">
        <v>37</v>
      </c>
      <c r="G460" s="102"/>
      <c r="H460" s="103">
        <f>ROUND(G460*F460,2)</f>
        <v>0</v>
      </c>
      <c r="J460" s="343"/>
      <c r="K460" s="344"/>
      <c r="L460" s="345"/>
      <c r="M460" s="346"/>
      <c r="N460" s="346"/>
      <c r="O460" s="346"/>
    </row>
    <row r="461" spans="1:15" s="52" customFormat="1" ht="30" customHeight="1" x14ac:dyDescent="0.2">
      <c r="A461" s="290" t="s">
        <v>206</v>
      </c>
      <c r="B461" s="97" t="s">
        <v>620</v>
      </c>
      <c r="C461" s="98" t="s">
        <v>208</v>
      </c>
      <c r="D461" s="107" t="s">
        <v>532</v>
      </c>
      <c r="E461" s="100"/>
      <c r="F461" s="113"/>
      <c r="G461" s="105"/>
      <c r="H461" s="115"/>
      <c r="J461" s="343"/>
      <c r="K461" s="344"/>
      <c r="L461" s="345"/>
      <c r="M461" s="346"/>
      <c r="N461" s="346"/>
      <c r="O461" s="346"/>
    </row>
    <row r="462" spans="1:15" s="52" customFormat="1" ht="30" customHeight="1" x14ac:dyDescent="0.2">
      <c r="A462" s="290" t="s">
        <v>209</v>
      </c>
      <c r="B462" s="106" t="s">
        <v>26</v>
      </c>
      <c r="C462" s="98" t="s">
        <v>210</v>
      </c>
      <c r="D462" s="107"/>
      <c r="E462" s="100"/>
      <c r="F462" s="113"/>
      <c r="G462" s="105"/>
      <c r="H462" s="115"/>
      <c r="J462" s="343"/>
      <c r="K462" s="344"/>
      <c r="L462" s="345"/>
      <c r="M462" s="346"/>
      <c r="N462" s="346"/>
      <c r="O462" s="346"/>
    </row>
    <row r="463" spans="1:15" s="52" customFormat="1" ht="30" customHeight="1" x14ac:dyDescent="0.2">
      <c r="A463" s="290" t="s">
        <v>212</v>
      </c>
      <c r="B463" s="114" t="s">
        <v>103</v>
      </c>
      <c r="C463" s="98" t="s">
        <v>213</v>
      </c>
      <c r="D463" s="107"/>
      <c r="E463" s="100" t="s">
        <v>211</v>
      </c>
      <c r="F463" s="116">
        <v>3</v>
      </c>
      <c r="G463" s="102"/>
      <c r="H463" s="103">
        <f>ROUND(G463*F463,2)</f>
        <v>0</v>
      </c>
      <c r="J463" s="343"/>
      <c r="K463" s="344"/>
      <c r="L463" s="345"/>
      <c r="M463" s="346"/>
      <c r="N463" s="346"/>
      <c r="O463" s="346"/>
    </row>
    <row r="464" spans="1:15" s="121" customFormat="1" ht="30" customHeight="1" x14ac:dyDescent="0.2">
      <c r="A464" s="290" t="s">
        <v>214</v>
      </c>
      <c r="B464" s="97" t="s">
        <v>621</v>
      </c>
      <c r="C464" s="120" t="s">
        <v>215</v>
      </c>
      <c r="D464" s="119" t="s">
        <v>216</v>
      </c>
      <c r="E464" s="100"/>
      <c r="F464" s="113"/>
      <c r="G464" s="105"/>
      <c r="H464" s="115"/>
      <c r="J464" s="343"/>
      <c r="K464" s="344"/>
      <c r="L464" s="345"/>
      <c r="M464" s="346"/>
      <c r="N464" s="346"/>
      <c r="O464" s="346"/>
    </row>
    <row r="465" spans="1:15" s="52" customFormat="1" ht="39.950000000000003" customHeight="1" x14ac:dyDescent="0.2">
      <c r="A465" s="290" t="s">
        <v>217</v>
      </c>
      <c r="B465" s="106" t="s">
        <v>26</v>
      </c>
      <c r="C465" s="118" t="s">
        <v>218</v>
      </c>
      <c r="D465" s="107"/>
      <c r="E465" s="100" t="s">
        <v>43</v>
      </c>
      <c r="F465" s="113">
        <v>6</v>
      </c>
      <c r="G465" s="102"/>
      <c r="H465" s="103">
        <f t="shared" ref="H465:H466" si="77">ROUND(G465*F465,2)</f>
        <v>0</v>
      </c>
      <c r="J465" s="343"/>
      <c r="K465" s="344"/>
      <c r="L465" s="345"/>
      <c r="M465" s="346"/>
      <c r="N465" s="346"/>
      <c r="O465" s="346"/>
    </row>
    <row r="466" spans="1:15" s="52" customFormat="1" ht="39.950000000000003" customHeight="1" x14ac:dyDescent="0.2">
      <c r="A466" s="290" t="s">
        <v>219</v>
      </c>
      <c r="B466" s="106" t="s">
        <v>30</v>
      </c>
      <c r="C466" s="118" t="s">
        <v>220</v>
      </c>
      <c r="D466" s="107"/>
      <c r="E466" s="100" t="s">
        <v>43</v>
      </c>
      <c r="F466" s="113">
        <v>6</v>
      </c>
      <c r="G466" s="102"/>
      <c r="H466" s="103">
        <f t="shared" si="77"/>
        <v>0</v>
      </c>
      <c r="J466" s="343"/>
      <c r="K466" s="344"/>
      <c r="L466" s="345"/>
      <c r="M466" s="346"/>
      <c r="N466" s="346"/>
      <c r="O466" s="346"/>
    </row>
    <row r="467" spans="1:15" s="121" customFormat="1" ht="30" customHeight="1" x14ac:dyDescent="0.2">
      <c r="A467" s="290" t="s">
        <v>223</v>
      </c>
      <c r="B467" s="97" t="s">
        <v>622</v>
      </c>
      <c r="C467" s="124" t="s">
        <v>225</v>
      </c>
      <c r="D467" s="107" t="s">
        <v>532</v>
      </c>
      <c r="E467" s="100"/>
      <c r="F467" s="113"/>
      <c r="G467" s="105"/>
      <c r="H467" s="115"/>
      <c r="J467" s="343"/>
      <c r="K467" s="344"/>
      <c r="L467" s="345"/>
      <c r="M467" s="346"/>
      <c r="N467" s="346"/>
      <c r="O467" s="346"/>
    </row>
    <row r="468" spans="1:15" s="121" customFormat="1" ht="30" customHeight="1" x14ac:dyDescent="0.2">
      <c r="A468" s="290" t="s">
        <v>226</v>
      </c>
      <c r="B468" s="106" t="s">
        <v>26</v>
      </c>
      <c r="C468" s="124" t="s">
        <v>227</v>
      </c>
      <c r="D468" s="107"/>
      <c r="E468" s="100" t="s">
        <v>43</v>
      </c>
      <c r="F468" s="113">
        <v>1</v>
      </c>
      <c r="G468" s="102"/>
      <c r="H468" s="103">
        <f>ROUND(G468*F468,2)</f>
        <v>0</v>
      </c>
      <c r="J468" s="343"/>
      <c r="K468" s="344"/>
      <c r="L468" s="345"/>
      <c r="M468" s="346"/>
      <c r="N468" s="346"/>
      <c r="O468" s="346"/>
    </row>
    <row r="469" spans="1:15" s="125" customFormat="1" ht="30" customHeight="1" x14ac:dyDescent="0.2">
      <c r="A469" s="290" t="s">
        <v>232</v>
      </c>
      <c r="B469" s="97" t="s">
        <v>623</v>
      </c>
      <c r="C469" s="124" t="s">
        <v>233</v>
      </c>
      <c r="D469" s="107" t="s">
        <v>532</v>
      </c>
      <c r="E469" s="100"/>
      <c r="F469" s="113"/>
      <c r="G469" s="108"/>
      <c r="H469" s="103"/>
      <c r="J469" s="343"/>
      <c r="K469" s="344"/>
      <c r="L469" s="345"/>
      <c r="M469" s="346"/>
      <c r="N469" s="346"/>
      <c r="O469" s="346"/>
    </row>
    <row r="470" spans="1:15" s="121" customFormat="1" ht="30" customHeight="1" x14ac:dyDescent="0.2">
      <c r="A470" s="290" t="s">
        <v>234</v>
      </c>
      <c r="B470" s="106" t="s">
        <v>26</v>
      </c>
      <c r="C470" s="124" t="s">
        <v>235</v>
      </c>
      <c r="D470" s="107"/>
      <c r="E470" s="100"/>
      <c r="F470" s="113"/>
      <c r="G470" s="105"/>
      <c r="H470" s="115"/>
      <c r="J470" s="343"/>
      <c r="K470" s="344"/>
      <c r="L470" s="345"/>
      <c r="M470" s="346"/>
      <c r="N470" s="346"/>
      <c r="O470" s="346"/>
    </row>
    <row r="471" spans="1:15" s="52" customFormat="1" ht="39.950000000000003" customHeight="1" x14ac:dyDescent="0.2">
      <c r="A471" s="290" t="s">
        <v>307</v>
      </c>
      <c r="B471" s="114" t="s">
        <v>103</v>
      </c>
      <c r="C471" s="98" t="s">
        <v>411</v>
      </c>
      <c r="D471" s="107"/>
      <c r="E471" s="100" t="s">
        <v>43</v>
      </c>
      <c r="F471" s="113">
        <v>6</v>
      </c>
      <c r="G471" s="102"/>
      <c r="H471" s="103">
        <f t="shared" ref="H471:H472" si="78">ROUND(G471*F471,2)</f>
        <v>0</v>
      </c>
      <c r="J471" s="343"/>
      <c r="K471" s="344"/>
      <c r="L471" s="345"/>
      <c r="M471" s="346"/>
      <c r="N471" s="346"/>
      <c r="O471" s="346"/>
    </row>
    <row r="472" spans="1:15" s="52" customFormat="1" ht="30" customHeight="1" x14ac:dyDescent="0.2">
      <c r="A472" s="291" t="s">
        <v>238</v>
      </c>
      <c r="B472" s="114" t="s">
        <v>106</v>
      </c>
      <c r="C472" s="98" t="s">
        <v>412</v>
      </c>
      <c r="D472" s="107"/>
      <c r="E472" s="100" t="s">
        <v>43</v>
      </c>
      <c r="F472" s="113">
        <v>1</v>
      </c>
      <c r="G472" s="102"/>
      <c r="H472" s="103">
        <f t="shared" si="78"/>
        <v>0</v>
      </c>
      <c r="J472" s="343"/>
      <c r="K472" s="344"/>
      <c r="L472" s="345"/>
      <c r="M472" s="346"/>
      <c r="N472" s="346"/>
      <c r="O472" s="346"/>
    </row>
    <row r="473" spans="1:15" s="121" customFormat="1" ht="39.950000000000003" customHeight="1" x14ac:dyDescent="0.2">
      <c r="A473" s="290" t="s">
        <v>313</v>
      </c>
      <c r="B473" s="97" t="s">
        <v>624</v>
      </c>
      <c r="C473" s="124" t="s">
        <v>314</v>
      </c>
      <c r="D473" s="107" t="s">
        <v>532</v>
      </c>
      <c r="E473" s="100"/>
      <c r="F473" s="113"/>
      <c r="G473" s="105"/>
      <c r="H473" s="115"/>
      <c r="J473" s="343"/>
      <c r="K473" s="344"/>
      <c r="L473" s="345"/>
      <c r="M473" s="346"/>
      <c r="N473" s="346"/>
      <c r="O473" s="346"/>
    </row>
    <row r="474" spans="1:15" s="121" customFormat="1" ht="30" customHeight="1" x14ac:dyDescent="0.2">
      <c r="A474" s="292" t="s">
        <v>315</v>
      </c>
      <c r="B474" s="106" t="s">
        <v>26</v>
      </c>
      <c r="C474" s="124" t="s">
        <v>210</v>
      </c>
      <c r="D474" s="107"/>
      <c r="E474" s="100" t="s">
        <v>43</v>
      </c>
      <c r="F474" s="113">
        <v>5</v>
      </c>
      <c r="G474" s="102"/>
      <c r="H474" s="103">
        <f t="shared" ref="H474:H478" si="79">ROUND(G474*F474,2)</f>
        <v>0</v>
      </c>
      <c r="J474" s="343"/>
      <c r="K474" s="344"/>
      <c r="L474" s="345"/>
      <c r="M474" s="346"/>
      <c r="N474" s="346"/>
      <c r="O474" s="346"/>
    </row>
    <row r="475" spans="1:15" s="52" customFormat="1" ht="30" customHeight="1" x14ac:dyDescent="0.2">
      <c r="A475" s="290" t="s">
        <v>242</v>
      </c>
      <c r="B475" s="97" t="s">
        <v>625</v>
      </c>
      <c r="C475" s="98" t="s">
        <v>243</v>
      </c>
      <c r="D475" s="107" t="s">
        <v>532</v>
      </c>
      <c r="E475" s="100" t="s">
        <v>43</v>
      </c>
      <c r="F475" s="113">
        <v>13</v>
      </c>
      <c r="G475" s="102"/>
      <c r="H475" s="103">
        <f t="shared" si="79"/>
        <v>0</v>
      </c>
      <c r="J475" s="343"/>
      <c r="K475" s="344"/>
      <c r="L475" s="345"/>
      <c r="M475" s="346"/>
      <c r="N475" s="346"/>
      <c r="O475" s="346"/>
    </row>
    <row r="476" spans="1:15" s="52" customFormat="1" ht="30" customHeight="1" x14ac:dyDescent="0.2">
      <c r="A476" s="290" t="s">
        <v>316</v>
      </c>
      <c r="B476" s="97" t="s">
        <v>626</v>
      </c>
      <c r="C476" s="98" t="s">
        <v>317</v>
      </c>
      <c r="D476" s="107" t="s">
        <v>532</v>
      </c>
      <c r="E476" s="100" t="s">
        <v>43</v>
      </c>
      <c r="F476" s="113">
        <v>1</v>
      </c>
      <c r="G476" s="102"/>
      <c r="H476" s="103">
        <f t="shared" si="79"/>
        <v>0</v>
      </c>
      <c r="J476" s="343"/>
      <c r="K476" s="344"/>
      <c r="L476" s="345"/>
      <c r="M476" s="346"/>
      <c r="N476" s="346"/>
      <c r="O476" s="346"/>
    </row>
    <row r="477" spans="1:15" s="52" customFormat="1" ht="30" customHeight="1" x14ac:dyDescent="0.2">
      <c r="A477" s="290"/>
      <c r="B477" s="97" t="s">
        <v>627</v>
      </c>
      <c r="C477" s="98" t="s">
        <v>244</v>
      </c>
      <c r="D477" s="107" t="s">
        <v>532</v>
      </c>
      <c r="E477" s="100" t="s">
        <v>43</v>
      </c>
      <c r="F477" s="113">
        <v>6</v>
      </c>
      <c r="G477" s="102"/>
      <c r="H477" s="103">
        <f t="shared" si="79"/>
        <v>0</v>
      </c>
      <c r="J477" s="343"/>
      <c r="K477" s="344"/>
      <c r="L477" s="345"/>
      <c r="M477" s="346"/>
      <c r="N477" s="346"/>
      <c r="O477" s="346"/>
    </row>
    <row r="478" spans="1:15" s="52" customFormat="1" ht="30" customHeight="1" x14ac:dyDescent="0.2">
      <c r="A478" s="290" t="s">
        <v>245</v>
      </c>
      <c r="B478" s="97" t="s">
        <v>628</v>
      </c>
      <c r="C478" s="98" t="s">
        <v>246</v>
      </c>
      <c r="D478" s="107" t="s">
        <v>532</v>
      </c>
      <c r="E478" s="100" t="s">
        <v>43</v>
      </c>
      <c r="F478" s="113">
        <v>5</v>
      </c>
      <c r="G478" s="102"/>
      <c r="H478" s="103">
        <f t="shared" si="79"/>
        <v>0</v>
      </c>
      <c r="J478" s="343"/>
      <c r="K478" s="344"/>
      <c r="L478" s="345"/>
      <c r="M478" s="346"/>
      <c r="N478" s="346"/>
      <c r="O478" s="346"/>
    </row>
    <row r="479" spans="1:15" s="53" customFormat="1" ht="30" customHeight="1" x14ac:dyDescent="0.2">
      <c r="A479" s="54"/>
      <c r="B479" s="97" t="s">
        <v>629</v>
      </c>
      <c r="C479" s="128" t="s">
        <v>319</v>
      </c>
      <c r="D479" s="129" t="s">
        <v>847</v>
      </c>
      <c r="E479" s="130"/>
      <c r="F479" s="131"/>
      <c r="G479" s="132"/>
      <c r="H479" s="133"/>
      <c r="J479" s="343"/>
      <c r="K479" s="344"/>
      <c r="L479" s="345"/>
      <c r="M479" s="346"/>
      <c r="N479" s="346"/>
      <c r="O479" s="346"/>
    </row>
    <row r="480" spans="1:15" s="139" customFormat="1" ht="30" customHeight="1" x14ac:dyDescent="0.25">
      <c r="A480" s="293"/>
      <c r="B480" s="134" t="s">
        <v>26</v>
      </c>
      <c r="C480" s="135" t="s">
        <v>321</v>
      </c>
      <c r="D480" s="129"/>
      <c r="E480" s="130" t="s">
        <v>43</v>
      </c>
      <c r="F480" s="136">
        <v>5</v>
      </c>
      <c r="G480" s="137"/>
      <c r="H480" s="138">
        <f>ROUND(G480*F480,2)</f>
        <v>0</v>
      </c>
      <c r="J480" s="343"/>
      <c r="K480" s="344"/>
      <c r="L480" s="345"/>
      <c r="M480" s="346"/>
      <c r="N480" s="346"/>
      <c r="O480" s="346"/>
    </row>
    <row r="481" spans="1:15" ht="36" customHeight="1" x14ac:dyDescent="0.2">
      <c r="A481" s="10"/>
      <c r="B481" s="297"/>
      <c r="C481" s="172" t="s">
        <v>256</v>
      </c>
      <c r="D481" s="74"/>
      <c r="E481" s="80"/>
      <c r="F481" s="75"/>
      <c r="G481" s="77"/>
      <c r="H481" s="77"/>
      <c r="J481" s="343"/>
      <c r="K481" s="344"/>
      <c r="L481" s="345"/>
      <c r="M481" s="346"/>
      <c r="N481" s="346"/>
      <c r="O481" s="346"/>
    </row>
    <row r="482" spans="1:15" s="52" customFormat="1" ht="39.950000000000003" customHeight="1" x14ac:dyDescent="0.2">
      <c r="A482" s="290" t="s">
        <v>257</v>
      </c>
      <c r="B482" s="97" t="s">
        <v>630</v>
      </c>
      <c r="C482" s="118" t="s">
        <v>259</v>
      </c>
      <c r="D482" s="119" t="s">
        <v>216</v>
      </c>
      <c r="E482" s="100" t="s">
        <v>43</v>
      </c>
      <c r="F482" s="113">
        <v>10</v>
      </c>
      <c r="G482" s="102"/>
      <c r="H482" s="103">
        <f>ROUND(G482*F482,2)</f>
        <v>0</v>
      </c>
      <c r="J482" s="343"/>
      <c r="K482" s="344"/>
      <c r="L482" s="345"/>
      <c r="M482" s="346"/>
      <c r="N482" s="346"/>
      <c r="O482" s="346"/>
    </row>
    <row r="483" spans="1:15" s="52" customFormat="1" ht="30" customHeight="1" x14ac:dyDescent="0.2">
      <c r="A483" s="290" t="s">
        <v>260</v>
      </c>
      <c r="B483" s="97" t="s">
        <v>631</v>
      </c>
      <c r="C483" s="98" t="s">
        <v>261</v>
      </c>
      <c r="D483" s="107" t="s">
        <v>532</v>
      </c>
      <c r="E483" s="100"/>
      <c r="F483" s="113"/>
      <c r="G483" s="108"/>
      <c r="H483" s="115"/>
      <c r="J483" s="343"/>
      <c r="K483" s="344"/>
      <c r="L483" s="345"/>
      <c r="M483" s="346"/>
      <c r="N483" s="346"/>
      <c r="O483" s="346"/>
    </row>
    <row r="484" spans="1:15" s="52" customFormat="1" ht="30" customHeight="1" x14ac:dyDescent="0.2">
      <c r="A484" s="290" t="s">
        <v>262</v>
      </c>
      <c r="B484" s="106" t="s">
        <v>26</v>
      </c>
      <c r="C484" s="98" t="s">
        <v>263</v>
      </c>
      <c r="D484" s="107"/>
      <c r="E484" s="100" t="s">
        <v>211</v>
      </c>
      <c r="F484" s="116">
        <v>1</v>
      </c>
      <c r="G484" s="102"/>
      <c r="H484" s="103">
        <f>ROUND(G484*F484,2)</f>
        <v>0</v>
      </c>
      <c r="J484" s="343"/>
      <c r="K484" s="344"/>
      <c r="L484" s="345"/>
      <c r="M484" s="346"/>
      <c r="N484" s="346"/>
      <c r="O484" s="346"/>
    </row>
    <row r="485" spans="1:15" s="52" customFormat="1" ht="30" customHeight="1" x14ac:dyDescent="0.2">
      <c r="A485" s="290" t="s">
        <v>322</v>
      </c>
      <c r="B485" s="106" t="s">
        <v>30</v>
      </c>
      <c r="C485" s="98" t="s">
        <v>323</v>
      </c>
      <c r="D485" s="107"/>
      <c r="E485" s="100" t="s">
        <v>211</v>
      </c>
      <c r="F485" s="116">
        <v>1</v>
      </c>
      <c r="G485" s="102"/>
      <c r="H485" s="103">
        <f>ROUND(G485*F485,2)</f>
        <v>0</v>
      </c>
      <c r="J485" s="343"/>
      <c r="K485" s="344"/>
      <c r="L485" s="345"/>
      <c r="M485" s="346"/>
      <c r="N485" s="346"/>
      <c r="O485" s="346"/>
    </row>
    <row r="486" spans="1:15" s="52" customFormat="1" ht="30" customHeight="1" x14ac:dyDescent="0.2">
      <c r="A486" s="290" t="s">
        <v>264</v>
      </c>
      <c r="B486" s="97" t="s">
        <v>632</v>
      </c>
      <c r="C486" s="118" t="s">
        <v>265</v>
      </c>
      <c r="D486" s="119" t="s">
        <v>216</v>
      </c>
      <c r="E486" s="100"/>
      <c r="F486" s="113"/>
      <c r="G486" s="105"/>
      <c r="H486" s="115"/>
      <c r="J486" s="343"/>
      <c r="K486" s="344"/>
      <c r="L486" s="345"/>
      <c r="M486" s="346"/>
      <c r="N486" s="346"/>
      <c r="O486" s="346"/>
    </row>
    <row r="487" spans="1:15" s="52" customFormat="1" ht="30" customHeight="1" x14ac:dyDescent="0.2">
      <c r="A487" s="290" t="s">
        <v>324</v>
      </c>
      <c r="B487" s="106" t="s">
        <v>26</v>
      </c>
      <c r="C487" s="98" t="s">
        <v>325</v>
      </c>
      <c r="D487" s="107"/>
      <c r="E487" s="100" t="s">
        <v>43</v>
      </c>
      <c r="F487" s="113">
        <v>5</v>
      </c>
      <c r="G487" s="102"/>
      <c r="H487" s="103">
        <f t="shared" ref="H487:H493" si="80">ROUND(G487*F487,2)</f>
        <v>0</v>
      </c>
      <c r="J487" s="343"/>
      <c r="K487" s="344"/>
      <c r="L487" s="345"/>
      <c r="M487" s="346"/>
      <c r="N487" s="346"/>
      <c r="O487" s="346"/>
    </row>
    <row r="488" spans="1:15" s="52" customFormat="1" ht="30" customHeight="1" x14ac:dyDescent="0.2">
      <c r="A488" s="290" t="s">
        <v>266</v>
      </c>
      <c r="B488" s="106" t="s">
        <v>30</v>
      </c>
      <c r="C488" s="98" t="s">
        <v>267</v>
      </c>
      <c r="D488" s="107"/>
      <c r="E488" s="100" t="s">
        <v>43</v>
      </c>
      <c r="F488" s="113">
        <v>3</v>
      </c>
      <c r="G488" s="102"/>
      <c r="H488" s="103">
        <f t="shared" si="80"/>
        <v>0</v>
      </c>
      <c r="J488" s="343"/>
      <c r="K488" s="344"/>
      <c r="L488" s="345"/>
      <c r="M488" s="346"/>
      <c r="N488" s="346"/>
      <c r="O488" s="346"/>
    </row>
    <row r="489" spans="1:15" s="52" customFormat="1" ht="30" customHeight="1" x14ac:dyDescent="0.2">
      <c r="A489" s="290" t="s">
        <v>268</v>
      </c>
      <c r="B489" s="106" t="s">
        <v>76</v>
      </c>
      <c r="C489" s="98" t="s">
        <v>269</v>
      </c>
      <c r="D489" s="107"/>
      <c r="E489" s="100" t="s">
        <v>43</v>
      </c>
      <c r="F489" s="113">
        <v>1</v>
      </c>
      <c r="G489" s="102"/>
      <c r="H489" s="103">
        <f t="shared" si="80"/>
        <v>0</v>
      </c>
      <c r="J489" s="343"/>
      <c r="K489" s="344"/>
      <c r="L489" s="345"/>
      <c r="M489" s="346"/>
      <c r="N489" s="346"/>
      <c r="O489" s="346"/>
    </row>
    <row r="490" spans="1:15" s="52" customFormat="1" ht="30" customHeight="1" x14ac:dyDescent="0.2">
      <c r="A490" s="290" t="s">
        <v>270</v>
      </c>
      <c r="B490" s="106" t="s">
        <v>83</v>
      </c>
      <c r="C490" s="98" t="s">
        <v>271</v>
      </c>
      <c r="D490" s="107"/>
      <c r="E490" s="100" t="s">
        <v>43</v>
      </c>
      <c r="F490" s="113">
        <v>1</v>
      </c>
      <c r="G490" s="102"/>
      <c r="H490" s="103">
        <f t="shared" si="80"/>
        <v>0</v>
      </c>
      <c r="J490" s="343"/>
      <c r="K490" s="344"/>
      <c r="L490" s="345"/>
      <c r="M490" s="346"/>
      <c r="N490" s="346"/>
      <c r="O490" s="346"/>
    </row>
    <row r="491" spans="1:15" s="52" customFormat="1" ht="30" customHeight="1" x14ac:dyDescent="0.2">
      <c r="A491" s="290" t="s">
        <v>272</v>
      </c>
      <c r="B491" s="97" t="s">
        <v>633</v>
      </c>
      <c r="C491" s="98" t="s">
        <v>273</v>
      </c>
      <c r="D491" s="119" t="s">
        <v>216</v>
      </c>
      <c r="E491" s="100" t="s">
        <v>43</v>
      </c>
      <c r="F491" s="113">
        <v>31</v>
      </c>
      <c r="G491" s="102"/>
      <c r="H491" s="103">
        <f t="shared" si="80"/>
        <v>0</v>
      </c>
      <c r="J491" s="343"/>
      <c r="K491" s="344"/>
      <c r="L491" s="345"/>
      <c r="M491" s="346"/>
      <c r="N491" s="346"/>
      <c r="O491" s="346"/>
    </row>
    <row r="492" spans="1:15" s="52" customFormat="1" ht="30" customHeight="1" x14ac:dyDescent="0.2">
      <c r="A492" s="290" t="s">
        <v>274</v>
      </c>
      <c r="B492" s="97" t="s">
        <v>634</v>
      </c>
      <c r="C492" s="98" t="s">
        <v>275</v>
      </c>
      <c r="D492" s="119" t="s">
        <v>216</v>
      </c>
      <c r="E492" s="100" t="s">
        <v>43</v>
      </c>
      <c r="F492" s="113">
        <v>15</v>
      </c>
      <c r="G492" s="102"/>
      <c r="H492" s="103">
        <f t="shared" si="80"/>
        <v>0</v>
      </c>
      <c r="J492" s="343"/>
      <c r="K492" s="344"/>
      <c r="L492" s="345"/>
      <c r="M492" s="346"/>
      <c r="N492" s="346"/>
      <c r="O492" s="346"/>
    </row>
    <row r="493" spans="1:15" s="52" customFormat="1" ht="30" customHeight="1" x14ac:dyDescent="0.2">
      <c r="A493" s="290" t="s">
        <v>276</v>
      </c>
      <c r="B493" s="97" t="s">
        <v>635</v>
      </c>
      <c r="C493" s="98" t="s">
        <v>277</v>
      </c>
      <c r="D493" s="119" t="s">
        <v>216</v>
      </c>
      <c r="E493" s="100" t="s">
        <v>43</v>
      </c>
      <c r="F493" s="113">
        <v>13</v>
      </c>
      <c r="G493" s="102"/>
      <c r="H493" s="103">
        <f t="shared" si="80"/>
        <v>0</v>
      </c>
      <c r="J493" s="343"/>
      <c r="K493" s="344"/>
      <c r="L493" s="345"/>
      <c r="M493" s="346"/>
      <c r="N493" s="346"/>
      <c r="O493" s="346"/>
    </row>
    <row r="494" spans="1:15" s="52" customFormat="1" ht="30" customHeight="1" x14ac:dyDescent="0.2">
      <c r="A494" s="291" t="s">
        <v>278</v>
      </c>
      <c r="B494" s="97" t="s">
        <v>636</v>
      </c>
      <c r="C494" s="118" t="s">
        <v>279</v>
      </c>
      <c r="D494" s="119" t="s">
        <v>216</v>
      </c>
      <c r="E494" s="123" t="s">
        <v>43</v>
      </c>
      <c r="F494" s="113">
        <v>5</v>
      </c>
      <c r="G494" s="102"/>
      <c r="H494" s="103">
        <f t="shared" ref="H494" si="81">ROUND(G494*F494,2)</f>
        <v>0</v>
      </c>
      <c r="J494" s="343"/>
      <c r="K494" s="344"/>
      <c r="L494" s="345"/>
      <c r="M494" s="346"/>
      <c r="N494" s="346"/>
      <c r="O494" s="346"/>
    </row>
    <row r="495" spans="1:15" ht="36" customHeight="1" x14ac:dyDescent="0.2">
      <c r="A495" s="10"/>
      <c r="B495" s="298"/>
      <c r="C495" s="172" t="s">
        <v>289</v>
      </c>
      <c r="D495" s="153"/>
      <c r="E495" s="156"/>
      <c r="F495" s="151"/>
      <c r="G495" s="152"/>
      <c r="H495" s="277"/>
      <c r="J495" s="343"/>
      <c r="K495" s="344"/>
      <c r="L495" s="345"/>
      <c r="M495" s="346"/>
      <c r="N495" s="346"/>
      <c r="O495" s="346"/>
    </row>
    <row r="496" spans="1:15" s="150" customFormat="1" ht="30" customHeight="1" x14ac:dyDescent="0.2">
      <c r="A496" s="149"/>
      <c r="B496" s="155" t="s">
        <v>819</v>
      </c>
      <c r="C496" s="154" t="s">
        <v>290</v>
      </c>
      <c r="D496" s="82" t="s">
        <v>252</v>
      </c>
      <c r="E496" s="94" t="s">
        <v>291</v>
      </c>
      <c r="F496" s="171">
        <v>30</v>
      </c>
      <c r="G496" s="102"/>
      <c r="H496" s="103">
        <f>ROUND(G496*F496,2)</f>
        <v>0</v>
      </c>
      <c r="J496" s="343"/>
      <c r="K496" s="344"/>
      <c r="L496" s="345"/>
      <c r="M496" s="346"/>
      <c r="N496" s="346"/>
      <c r="O496" s="346"/>
    </row>
    <row r="497" spans="1:15" s="52" customFormat="1" ht="30" customHeight="1" x14ac:dyDescent="0.2">
      <c r="A497" s="176"/>
      <c r="B497" s="299"/>
      <c r="C497" s="177" t="s">
        <v>660</v>
      </c>
      <c r="D497" s="180"/>
      <c r="E497" s="181"/>
      <c r="F497" s="151"/>
      <c r="G497" s="152"/>
      <c r="H497" s="277"/>
      <c r="J497" s="343"/>
      <c r="K497" s="344"/>
      <c r="L497" s="345"/>
      <c r="M497" s="346"/>
      <c r="N497" s="346"/>
      <c r="O497" s="346"/>
    </row>
    <row r="498" spans="1:15" s="52" customFormat="1" ht="30" customHeight="1" x14ac:dyDescent="0.2">
      <c r="A498" s="176"/>
      <c r="B498" s="97" t="s">
        <v>821</v>
      </c>
      <c r="C498" s="98" t="s">
        <v>542</v>
      </c>
      <c r="D498" s="100" t="s">
        <v>655</v>
      </c>
      <c r="E498" s="182" t="s">
        <v>43</v>
      </c>
      <c r="F498" s="143">
        <v>5</v>
      </c>
      <c r="G498" s="144"/>
      <c r="H498" s="145">
        <f>ROUND(G498*F498,2)</f>
        <v>0</v>
      </c>
      <c r="J498" s="343"/>
      <c r="K498" s="344"/>
      <c r="L498" s="345"/>
      <c r="M498" s="346"/>
      <c r="N498" s="346"/>
      <c r="O498" s="346"/>
    </row>
    <row r="499" spans="1:15" s="52" customFormat="1" ht="30" customHeight="1" x14ac:dyDescent="0.2">
      <c r="A499" s="176"/>
      <c r="B499" s="97" t="s">
        <v>820</v>
      </c>
      <c r="C499" s="98" t="s">
        <v>555</v>
      </c>
      <c r="D499" s="100" t="s">
        <v>655</v>
      </c>
      <c r="E499" s="182" t="s">
        <v>43</v>
      </c>
      <c r="F499" s="143">
        <v>2</v>
      </c>
      <c r="G499" s="144"/>
      <c r="H499" s="145">
        <f>ROUND(G499*F499,2)</f>
        <v>0</v>
      </c>
      <c r="J499" s="343"/>
      <c r="K499" s="344"/>
      <c r="L499" s="345"/>
      <c r="M499" s="346"/>
      <c r="N499" s="346"/>
      <c r="O499" s="346"/>
    </row>
    <row r="500" spans="1:15" s="52" customFormat="1" ht="30" customHeight="1" x14ac:dyDescent="0.2">
      <c r="A500" s="176"/>
      <c r="B500" s="97" t="s">
        <v>822</v>
      </c>
      <c r="C500" s="98" t="s">
        <v>558</v>
      </c>
      <c r="D500" s="100" t="s">
        <v>656</v>
      </c>
      <c r="E500" s="182" t="s">
        <v>43</v>
      </c>
      <c r="F500" s="143">
        <v>7</v>
      </c>
      <c r="G500" s="144"/>
      <c r="H500" s="145">
        <f>ROUND(G500*F500,2)</f>
        <v>0</v>
      </c>
      <c r="J500" s="343"/>
      <c r="K500" s="344"/>
      <c r="L500" s="345"/>
      <c r="M500" s="346"/>
      <c r="N500" s="346"/>
      <c r="O500" s="346"/>
    </row>
    <row r="501" spans="1:15" s="52" customFormat="1" ht="30" customHeight="1" x14ac:dyDescent="0.2">
      <c r="A501" s="176"/>
      <c r="B501" s="97" t="s">
        <v>823</v>
      </c>
      <c r="C501" s="98" t="s">
        <v>559</v>
      </c>
      <c r="D501" s="100" t="s">
        <v>656</v>
      </c>
      <c r="E501" s="182" t="s">
        <v>43</v>
      </c>
      <c r="F501" s="143">
        <v>12</v>
      </c>
      <c r="G501" s="144"/>
      <c r="H501" s="145">
        <f>ROUND(G501*F501,2)</f>
        <v>0</v>
      </c>
      <c r="J501" s="343"/>
      <c r="K501" s="344"/>
      <c r="L501" s="345"/>
      <c r="M501" s="346"/>
      <c r="N501" s="346"/>
      <c r="O501" s="346"/>
    </row>
    <row r="502" spans="1:15" ht="36" customHeight="1" x14ac:dyDescent="0.2">
      <c r="A502" s="10"/>
      <c r="B502" s="299"/>
      <c r="C502" s="177" t="s">
        <v>282</v>
      </c>
      <c r="D502" s="180"/>
      <c r="E502" s="181"/>
      <c r="F502" s="151"/>
      <c r="G502" s="152"/>
      <c r="H502" s="277"/>
      <c r="J502" s="343"/>
      <c r="K502" s="344"/>
      <c r="L502" s="345"/>
      <c r="M502" s="346"/>
      <c r="N502" s="346"/>
      <c r="O502" s="346"/>
    </row>
    <row r="503" spans="1:15" s="52" customFormat="1" ht="30" customHeight="1" x14ac:dyDescent="0.2">
      <c r="A503" s="294" t="s">
        <v>283</v>
      </c>
      <c r="B503" s="97" t="s">
        <v>824</v>
      </c>
      <c r="C503" s="98" t="s">
        <v>285</v>
      </c>
      <c r="D503" s="107" t="s">
        <v>286</v>
      </c>
      <c r="E503" s="100"/>
      <c r="F503" s="101"/>
      <c r="G503" s="105"/>
      <c r="H503" s="103"/>
      <c r="J503" s="343"/>
      <c r="K503" s="344"/>
      <c r="L503" s="345"/>
      <c r="M503" s="346"/>
      <c r="N503" s="346"/>
      <c r="O503" s="346"/>
    </row>
    <row r="504" spans="1:15" s="52" customFormat="1" ht="30" customHeight="1" x14ac:dyDescent="0.2">
      <c r="A504" s="294" t="s">
        <v>330</v>
      </c>
      <c r="B504" s="106" t="s">
        <v>26</v>
      </c>
      <c r="C504" s="98" t="s">
        <v>331</v>
      </c>
      <c r="D504" s="107"/>
      <c r="E504" s="100" t="s">
        <v>40</v>
      </c>
      <c r="F504" s="143">
        <v>50</v>
      </c>
      <c r="G504" s="144"/>
      <c r="H504" s="145">
        <f t="shared" ref="H504:H506" si="82">ROUND(G504*F504,2)</f>
        <v>0</v>
      </c>
      <c r="J504" s="343"/>
      <c r="K504" s="344"/>
      <c r="L504" s="345"/>
      <c r="M504" s="346"/>
      <c r="N504" s="346"/>
      <c r="O504" s="346"/>
    </row>
    <row r="505" spans="1:15" s="52" customFormat="1" ht="30" customHeight="1" x14ac:dyDescent="0.2">
      <c r="A505" s="294" t="s">
        <v>287</v>
      </c>
      <c r="B505" s="106" t="s">
        <v>30</v>
      </c>
      <c r="C505" s="98" t="s">
        <v>288</v>
      </c>
      <c r="D505" s="107"/>
      <c r="E505" s="100" t="s">
        <v>40</v>
      </c>
      <c r="F505" s="143">
        <v>595</v>
      </c>
      <c r="G505" s="144"/>
      <c r="H505" s="145">
        <f t="shared" si="82"/>
        <v>0</v>
      </c>
      <c r="J505" s="343"/>
      <c r="K505" s="344"/>
      <c r="L505" s="345"/>
      <c r="M505" s="346"/>
      <c r="N505" s="346"/>
      <c r="O505" s="346"/>
    </row>
    <row r="506" spans="1:15" s="28" customFormat="1" ht="30" customHeight="1" x14ac:dyDescent="0.2">
      <c r="A506" s="30"/>
      <c r="B506" s="97" t="s">
        <v>825</v>
      </c>
      <c r="C506" s="98" t="s">
        <v>550</v>
      </c>
      <c r="D506" s="99" t="s">
        <v>657</v>
      </c>
      <c r="E506" s="100" t="s">
        <v>43</v>
      </c>
      <c r="F506" s="143">
        <v>4</v>
      </c>
      <c r="G506" s="144"/>
      <c r="H506" s="145">
        <f t="shared" si="82"/>
        <v>0</v>
      </c>
      <c r="J506" s="343"/>
      <c r="K506" s="344"/>
      <c r="L506" s="345"/>
      <c r="M506" s="346"/>
      <c r="N506" s="346"/>
      <c r="O506" s="346"/>
    </row>
    <row r="507" spans="1:15" s="150" customFormat="1" ht="36" customHeight="1" x14ac:dyDescent="0.2">
      <c r="A507" s="229"/>
      <c r="B507" s="97" t="s">
        <v>826</v>
      </c>
      <c r="C507" s="235" t="s">
        <v>827</v>
      </c>
      <c r="D507" s="230" t="s">
        <v>828</v>
      </c>
      <c r="E507" s="231" t="s">
        <v>43</v>
      </c>
      <c r="F507" s="234">
        <v>13</v>
      </c>
      <c r="G507" s="233"/>
      <c r="H507" s="278">
        <f t="shared" ref="H507" si="83">ROUND(G507*F507,2)</f>
        <v>0</v>
      </c>
      <c r="J507" s="343"/>
      <c r="K507" s="344"/>
      <c r="L507" s="345"/>
      <c r="M507" s="346"/>
      <c r="N507" s="346"/>
      <c r="O507" s="346"/>
    </row>
    <row r="508" spans="1:15" s="28" customFormat="1" ht="30" customHeight="1" thickBot="1" x14ac:dyDescent="0.25">
      <c r="A508" s="26"/>
      <c r="B508" s="300" t="str">
        <f>B378</f>
        <v>D</v>
      </c>
      <c r="C508" s="347" t="str">
        <f>C378</f>
        <v>KENNEDY ST - ELLICE AVE TO CUMBERLAND AVE MAJOR REHABILITATION</v>
      </c>
      <c r="D508" s="348"/>
      <c r="E508" s="348"/>
      <c r="F508" s="349"/>
      <c r="G508" s="29" t="s">
        <v>293</v>
      </c>
      <c r="H508" s="279">
        <f>SUM(H378:H507)</f>
        <v>0</v>
      </c>
      <c r="J508" s="343"/>
      <c r="K508" s="344"/>
      <c r="L508" s="345"/>
      <c r="M508" s="346"/>
      <c r="N508" s="346"/>
      <c r="O508" s="346"/>
    </row>
    <row r="509" spans="1:15" s="28" customFormat="1" ht="30" customHeight="1" thickTop="1" x14ac:dyDescent="0.2">
      <c r="A509" s="30"/>
      <c r="B509" s="301" t="s">
        <v>413</v>
      </c>
      <c r="C509" s="359" t="s">
        <v>414</v>
      </c>
      <c r="D509" s="360"/>
      <c r="E509" s="360"/>
      <c r="F509" s="361"/>
      <c r="G509" s="30"/>
      <c r="H509" s="280"/>
      <c r="J509" s="343"/>
      <c r="K509" s="344"/>
      <c r="L509" s="345"/>
      <c r="M509" s="346"/>
      <c r="N509" s="346"/>
      <c r="O509" s="346"/>
    </row>
    <row r="510" spans="1:15" ht="36" customHeight="1" x14ac:dyDescent="0.2">
      <c r="A510" s="10"/>
      <c r="B510" s="298"/>
      <c r="C510" s="117" t="s">
        <v>664</v>
      </c>
      <c r="D510" s="74"/>
      <c r="E510" s="75" t="s">
        <v>14</v>
      </c>
      <c r="F510" s="75" t="s">
        <v>14</v>
      </c>
      <c r="G510" s="76" t="s">
        <v>14</v>
      </c>
      <c r="H510" s="281"/>
      <c r="J510" s="343"/>
      <c r="K510" s="344"/>
      <c r="L510" s="345"/>
      <c r="M510" s="346"/>
      <c r="N510" s="346"/>
      <c r="O510" s="346"/>
    </row>
    <row r="511" spans="1:15" s="197" customFormat="1" ht="30" customHeight="1" x14ac:dyDescent="0.2">
      <c r="A511" s="191"/>
      <c r="B511" s="302" t="s">
        <v>186</v>
      </c>
      <c r="C511" s="192" t="s">
        <v>670</v>
      </c>
      <c r="D511" s="119" t="s">
        <v>831</v>
      </c>
      <c r="E511" s="194" t="s">
        <v>14</v>
      </c>
      <c r="F511" s="195" t="s">
        <v>14</v>
      </c>
      <c r="G511" s="196"/>
      <c r="H511" s="282"/>
      <c r="J511" s="343"/>
      <c r="K511" s="344"/>
      <c r="L511" s="345"/>
      <c r="M511" s="346"/>
      <c r="N511" s="346"/>
      <c r="O511" s="346"/>
    </row>
    <row r="512" spans="1:15" s="201" customFormat="1" ht="30" customHeight="1" x14ac:dyDescent="0.2">
      <c r="A512" s="191"/>
      <c r="B512" s="198" t="s">
        <v>26</v>
      </c>
      <c r="C512" s="146" t="s">
        <v>671</v>
      </c>
      <c r="D512" s="199"/>
      <c r="E512" s="148" t="s">
        <v>117</v>
      </c>
      <c r="F512" s="200">
        <v>5</v>
      </c>
      <c r="G512" s="158"/>
      <c r="H512" s="283">
        <f>ROUND(G512*F512,2)</f>
        <v>0</v>
      </c>
      <c r="J512" s="343"/>
      <c r="K512" s="344"/>
      <c r="L512" s="345"/>
      <c r="M512" s="346"/>
      <c r="N512" s="346"/>
      <c r="O512" s="346"/>
    </row>
    <row r="513" spans="1:15" s="201" customFormat="1" ht="30" customHeight="1" x14ac:dyDescent="0.2">
      <c r="A513" s="191"/>
      <c r="B513" s="303" t="s">
        <v>30</v>
      </c>
      <c r="C513" s="192" t="s">
        <v>672</v>
      </c>
      <c r="D513" s="202"/>
      <c r="E513" s="203" t="s">
        <v>117</v>
      </c>
      <c r="F513" s="204">
        <v>5</v>
      </c>
      <c r="G513" s="205"/>
      <c r="H513" s="284">
        <f>ROUND(G513*F513,2)</f>
        <v>0</v>
      </c>
      <c r="J513" s="343"/>
      <c r="K513" s="344"/>
      <c r="L513" s="345"/>
      <c r="M513" s="346"/>
      <c r="N513" s="346"/>
      <c r="O513" s="346"/>
    </row>
    <row r="514" spans="1:15" s="197" customFormat="1" ht="30" customHeight="1" x14ac:dyDescent="0.2">
      <c r="A514" s="191"/>
      <c r="B514" s="206" t="s">
        <v>192</v>
      </c>
      <c r="C514" s="146" t="s">
        <v>673</v>
      </c>
      <c r="D514" s="63" t="s">
        <v>832</v>
      </c>
      <c r="E514" s="207"/>
      <c r="F514" s="208"/>
      <c r="G514" s="209"/>
      <c r="H514" s="285"/>
      <c r="J514" s="343"/>
      <c r="K514" s="344"/>
      <c r="L514" s="345"/>
      <c r="M514" s="346"/>
      <c r="N514" s="346"/>
      <c r="O514" s="346"/>
    </row>
    <row r="515" spans="1:15" s="197" customFormat="1" ht="30" customHeight="1" x14ac:dyDescent="0.2">
      <c r="A515" s="191"/>
      <c r="B515" s="198" t="s">
        <v>26</v>
      </c>
      <c r="C515" s="146" t="s">
        <v>676</v>
      </c>
      <c r="D515" s="210" t="s">
        <v>677</v>
      </c>
      <c r="E515" s="148" t="s">
        <v>43</v>
      </c>
      <c r="F515" s="200">
        <v>1</v>
      </c>
      <c r="G515" s="158"/>
      <c r="H515" s="283">
        <f>ROUND(G515*F515,2)</f>
        <v>0</v>
      </c>
      <c r="J515" s="343"/>
      <c r="K515" s="344"/>
      <c r="L515" s="345"/>
      <c r="M515" s="346"/>
      <c r="N515" s="346"/>
      <c r="O515" s="346"/>
    </row>
    <row r="516" spans="1:15" s="197" customFormat="1" ht="30" customHeight="1" x14ac:dyDescent="0.2">
      <c r="A516" s="191"/>
      <c r="B516" s="206" t="s">
        <v>494</v>
      </c>
      <c r="C516" s="146" t="s">
        <v>678</v>
      </c>
      <c r="D516" s="210" t="s">
        <v>679</v>
      </c>
      <c r="E516" s="148" t="s">
        <v>43</v>
      </c>
      <c r="F516" s="200">
        <v>1</v>
      </c>
      <c r="G516" s="158"/>
      <c r="H516" s="283">
        <f>ROUND(G516*F516,2)</f>
        <v>0</v>
      </c>
      <c r="J516" s="343"/>
      <c r="K516" s="344"/>
      <c r="L516" s="345"/>
      <c r="M516" s="346"/>
      <c r="N516" s="346"/>
      <c r="O516" s="346"/>
    </row>
    <row r="517" spans="1:15" ht="36" customHeight="1" x14ac:dyDescent="0.2">
      <c r="A517" s="10"/>
      <c r="B517" s="298"/>
      <c r="C517" s="172" t="s">
        <v>665</v>
      </c>
      <c r="D517" s="74"/>
      <c r="E517" s="78"/>
      <c r="F517" s="74"/>
      <c r="G517" s="76"/>
      <c r="H517" s="281"/>
      <c r="J517" s="343"/>
      <c r="K517" s="344"/>
      <c r="L517" s="345"/>
      <c r="M517" s="346"/>
      <c r="N517" s="346"/>
      <c r="O517" s="346"/>
    </row>
    <row r="518" spans="1:15" s="197" customFormat="1" ht="30" customHeight="1" x14ac:dyDescent="0.2">
      <c r="A518" s="191"/>
      <c r="B518" s="302" t="s">
        <v>495</v>
      </c>
      <c r="C518" s="192" t="s">
        <v>670</v>
      </c>
      <c r="D518" s="119" t="s">
        <v>831</v>
      </c>
      <c r="E518" s="194" t="s">
        <v>14</v>
      </c>
      <c r="F518" s="195" t="s">
        <v>14</v>
      </c>
      <c r="G518" s="196"/>
      <c r="H518" s="282"/>
      <c r="J518" s="343"/>
      <c r="K518" s="344"/>
      <c r="L518" s="345"/>
      <c r="M518" s="346"/>
      <c r="N518" s="346"/>
      <c r="O518" s="346"/>
    </row>
    <row r="519" spans="1:15" s="201" customFormat="1" ht="30" customHeight="1" x14ac:dyDescent="0.2">
      <c r="A519" s="191"/>
      <c r="B519" s="198" t="s">
        <v>26</v>
      </c>
      <c r="C519" s="146" t="s">
        <v>671</v>
      </c>
      <c r="D519" s="199"/>
      <c r="E519" s="148" t="s">
        <v>117</v>
      </c>
      <c r="F519" s="200">
        <v>250</v>
      </c>
      <c r="G519" s="158"/>
      <c r="H519" s="283">
        <f>ROUND(G519*F519,2)</f>
        <v>0</v>
      </c>
      <c r="J519" s="343"/>
      <c r="K519" s="344"/>
      <c r="L519" s="345"/>
      <c r="M519" s="346"/>
      <c r="N519" s="346"/>
      <c r="O519" s="346"/>
    </row>
    <row r="520" spans="1:15" s="201" customFormat="1" ht="30" customHeight="1" x14ac:dyDescent="0.2">
      <c r="A520" s="191"/>
      <c r="B520" s="303" t="s">
        <v>30</v>
      </c>
      <c r="C520" s="192" t="s">
        <v>672</v>
      </c>
      <c r="D520" s="202"/>
      <c r="E520" s="203" t="s">
        <v>117</v>
      </c>
      <c r="F520" s="204">
        <v>180</v>
      </c>
      <c r="G520" s="205"/>
      <c r="H520" s="284">
        <f>ROUND(G520*F520,2)</f>
        <v>0</v>
      </c>
      <c r="J520" s="343"/>
      <c r="K520" s="344"/>
      <c r="L520" s="345"/>
      <c r="M520" s="346"/>
      <c r="N520" s="346"/>
      <c r="O520" s="346"/>
    </row>
    <row r="521" spans="1:15" s="197" customFormat="1" ht="30" customHeight="1" x14ac:dyDescent="0.2">
      <c r="A521" s="191"/>
      <c r="B521" s="206" t="s">
        <v>197</v>
      </c>
      <c r="C521" s="146" t="s">
        <v>673</v>
      </c>
      <c r="D521" s="63" t="s">
        <v>832</v>
      </c>
      <c r="E521" s="207"/>
      <c r="F521" s="208"/>
      <c r="G521" s="209"/>
      <c r="H521" s="285"/>
      <c r="J521" s="343"/>
      <c r="K521" s="344"/>
      <c r="L521" s="345"/>
      <c r="M521" s="346"/>
      <c r="N521" s="346"/>
      <c r="O521" s="346"/>
    </row>
    <row r="522" spans="1:15" s="197" customFormat="1" ht="30" customHeight="1" x14ac:dyDescent="0.2">
      <c r="A522" s="191"/>
      <c r="B522" s="303" t="s">
        <v>26</v>
      </c>
      <c r="C522" s="192" t="s">
        <v>674</v>
      </c>
      <c r="D522" s="193" t="s">
        <v>675</v>
      </c>
      <c r="E522" s="203" t="s">
        <v>43</v>
      </c>
      <c r="F522" s="204">
        <v>1</v>
      </c>
      <c r="G522" s="205"/>
      <c r="H522" s="284">
        <f>ROUND(G522*F522,2)</f>
        <v>0</v>
      </c>
      <c r="J522" s="343"/>
      <c r="K522" s="344"/>
      <c r="L522" s="345"/>
      <c r="M522" s="346"/>
      <c r="N522" s="346"/>
      <c r="O522" s="346"/>
    </row>
    <row r="523" spans="1:15" s="197" customFormat="1" ht="30" customHeight="1" x14ac:dyDescent="0.2">
      <c r="A523" s="191"/>
      <c r="B523" s="198" t="s">
        <v>30</v>
      </c>
      <c r="C523" s="146" t="s">
        <v>676</v>
      </c>
      <c r="D523" s="210" t="s">
        <v>677</v>
      </c>
      <c r="E523" s="148" t="s">
        <v>43</v>
      </c>
      <c r="F523" s="200">
        <v>5</v>
      </c>
      <c r="G523" s="158"/>
      <c r="H523" s="283">
        <f>ROUND(G523*F523,2)</f>
        <v>0</v>
      </c>
      <c r="J523" s="343"/>
      <c r="K523" s="344"/>
      <c r="L523" s="345"/>
      <c r="M523" s="346"/>
      <c r="N523" s="346"/>
      <c r="O523" s="346"/>
    </row>
    <row r="524" spans="1:15" s="197" customFormat="1" ht="30" customHeight="1" x14ac:dyDescent="0.2">
      <c r="A524" s="191"/>
      <c r="B524" s="303" t="s">
        <v>76</v>
      </c>
      <c r="C524" s="192" t="s">
        <v>680</v>
      </c>
      <c r="D524" s="193" t="s">
        <v>683</v>
      </c>
      <c r="E524" s="203" t="s">
        <v>43</v>
      </c>
      <c r="F524" s="204">
        <v>1</v>
      </c>
      <c r="G524" s="205"/>
      <c r="H524" s="284">
        <f>ROUND(G524*F524,2)</f>
        <v>0</v>
      </c>
      <c r="J524" s="343"/>
      <c r="K524" s="344"/>
      <c r="L524" s="345"/>
      <c r="M524" s="346"/>
      <c r="N524" s="346"/>
      <c r="O524" s="346"/>
    </row>
    <row r="525" spans="1:15" s="197" customFormat="1" ht="30" customHeight="1" x14ac:dyDescent="0.2">
      <c r="A525" s="191"/>
      <c r="B525" s="303" t="s">
        <v>83</v>
      </c>
      <c r="C525" s="192" t="s">
        <v>681</v>
      </c>
      <c r="D525" s="193" t="s">
        <v>682</v>
      </c>
      <c r="E525" s="203" t="s">
        <v>43</v>
      </c>
      <c r="F525" s="204">
        <v>1</v>
      </c>
      <c r="G525" s="205"/>
      <c r="H525" s="284">
        <f>ROUND(G525*F525,2)</f>
        <v>0</v>
      </c>
      <c r="J525" s="343"/>
      <c r="K525" s="344"/>
      <c r="L525" s="345"/>
      <c r="M525" s="346"/>
      <c r="N525" s="346"/>
      <c r="O525" s="346"/>
    </row>
    <row r="526" spans="1:15" s="197" customFormat="1" ht="30" customHeight="1" x14ac:dyDescent="0.2">
      <c r="A526" s="191"/>
      <c r="B526" s="302" t="s">
        <v>204</v>
      </c>
      <c r="C526" s="192" t="s">
        <v>684</v>
      </c>
      <c r="D526" s="211"/>
      <c r="E526" s="194" t="s">
        <v>14</v>
      </c>
      <c r="F526" s="195"/>
      <c r="G526" s="196"/>
      <c r="H526" s="282"/>
      <c r="J526" s="343"/>
      <c r="K526" s="344"/>
      <c r="L526" s="345"/>
      <c r="M526" s="346"/>
      <c r="N526" s="346"/>
      <c r="O526" s="346"/>
    </row>
    <row r="527" spans="1:15" s="197" customFormat="1" ht="30" customHeight="1" x14ac:dyDescent="0.2">
      <c r="A527" s="191"/>
      <c r="B527" s="198" t="s">
        <v>26</v>
      </c>
      <c r="C527" s="146" t="s">
        <v>685</v>
      </c>
      <c r="D527" s="63" t="s">
        <v>833</v>
      </c>
      <c r="E527" s="148" t="s">
        <v>43</v>
      </c>
      <c r="F527" s="200">
        <v>8</v>
      </c>
      <c r="G527" s="158"/>
      <c r="H527" s="283">
        <f>ROUND(G527*F527,2)</f>
        <v>0</v>
      </c>
      <c r="J527" s="343"/>
      <c r="K527" s="344"/>
      <c r="L527" s="345"/>
      <c r="M527" s="346"/>
      <c r="N527" s="346"/>
      <c r="O527" s="346"/>
    </row>
    <row r="528" spans="1:15" s="197" customFormat="1" ht="30" customHeight="1" x14ac:dyDescent="0.2">
      <c r="A528" s="191"/>
      <c r="B528" s="302" t="s">
        <v>207</v>
      </c>
      <c r="C528" s="192" t="s">
        <v>686</v>
      </c>
      <c r="D528" s="193" t="s">
        <v>679</v>
      </c>
      <c r="E528" s="212"/>
      <c r="F528" s="213"/>
      <c r="G528" s="214"/>
      <c r="H528" s="286"/>
      <c r="J528" s="343"/>
      <c r="K528" s="344"/>
      <c r="L528" s="345"/>
      <c r="M528" s="346"/>
      <c r="N528" s="346"/>
      <c r="O528" s="346"/>
    </row>
    <row r="529" spans="1:15" s="197" customFormat="1" ht="30" customHeight="1" x14ac:dyDescent="0.2">
      <c r="A529" s="191"/>
      <c r="B529" s="303" t="s">
        <v>26</v>
      </c>
      <c r="C529" s="192" t="s">
        <v>689</v>
      </c>
      <c r="D529" s="193" t="s">
        <v>679</v>
      </c>
      <c r="E529" s="203" t="s">
        <v>43</v>
      </c>
      <c r="F529" s="204">
        <v>5</v>
      </c>
      <c r="G529" s="205"/>
      <c r="H529" s="284">
        <f>ROUND(G529*F529,2)</f>
        <v>0</v>
      </c>
      <c r="J529" s="343"/>
      <c r="K529" s="344"/>
      <c r="L529" s="345"/>
      <c r="M529" s="346"/>
      <c r="N529" s="346"/>
      <c r="O529" s="346"/>
    </row>
    <row r="530" spans="1:15" s="197" customFormat="1" ht="30" customHeight="1" x14ac:dyDescent="0.2">
      <c r="A530" s="191"/>
      <c r="B530" s="303" t="s">
        <v>30</v>
      </c>
      <c r="C530" s="192" t="s">
        <v>687</v>
      </c>
      <c r="D530" s="193" t="s">
        <v>679</v>
      </c>
      <c r="E530" s="203" t="s">
        <v>43</v>
      </c>
      <c r="F530" s="204">
        <v>1</v>
      </c>
      <c r="G530" s="205"/>
      <c r="H530" s="284">
        <f>ROUND(G530*F530,2)</f>
        <v>0</v>
      </c>
      <c r="J530" s="343"/>
      <c r="K530" s="344"/>
      <c r="L530" s="345"/>
      <c r="M530" s="346"/>
      <c r="N530" s="346"/>
      <c r="O530" s="346"/>
    </row>
    <row r="531" spans="1:15" s="197" customFormat="1" ht="30" customHeight="1" x14ac:dyDescent="0.2">
      <c r="A531" s="191"/>
      <c r="B531" s="302" t="s">
        <v>417</v>
      </c>
      <c r="C531" s="192" t="s">
        <v>688</v>
      </c>
      <c r="D531" s="193" t="s">
        <v>679</v>
      </c>
      <c r="E531" s="203" t="s">
        <v>43</v>
      </c>
      <c r="F531" s="204">
        <v>1</v>
      </c>
      <c r="G531" s="205"/>
      <c r="H531" s="284">
        <f>ROUND(G531*F531,2)</f>
        <v>0</v>
      </c>
      <c r="J531" s="343"/>
      <c r="K531" s="344"/>
      <c r="L531" s="345"/>
      <c r="M531" s="346"/>
      <c r="N531" s="346"/>
      <c r="O531" s="346"/>
    </row>
    <row r="532" spans="1:15" s="197" customFormat="1" ht="30" customHeight="1" x14ac:dyDescent="0.2">
      <c r="A532" s="191"/>
      <c r="B532" s="206" t="s">
        <v>753</v>
      </c>
      <c r="C532" s="146" t="s">
        <v>678</v>
      </c>
      <c r="D532" s="210" t="s">
        <v>679</v>
      </c>
      <c r="E532" s="148" t="s">
        <v>43</v>
      </c>
      <c r="F532" s="200">
        <v>2</v>
      </c>
      <c r="G532" s="158"/>
      <c r="H532" s="283">
        <f>ROUND(G532*F532,2)</f>
        <v>0</v>
      </c>
      <c r="J532" s="343"/>
      <c r="K532" s="344"/>
      <c r="L532" s="345"/>
      <c r="M532" s="346"/>
      <c r="N532" s="346"/>
      <c r="O532" s="346"/>
    </row>
    <row r="533" spans="1:15" ht="36" customHeight="1" x14ac:dyDescent="0.2">
      <c r="A533" s="10"/>
      <c r="B533" s="304"/>
      <c r="C533" s="172" t="s">
        <v>666</v>
      </c>
      <c r="D533" s="74"/>
      <c r="E533" s="75"/>
      <c r="F533" s="75"/>
      <c r="G533" s="76"/>
      <c r="H533" s="281"/>
      <c r="J533" s="343"/>
      <c r="K533" s="344"/>
      <c r="L533" s="345"/>
      <c r="M533" s="346"/>
      <c r="N533" s="346"/>
      <c r="O533" s="346"/>
    </row>
    <row r="534" spans="1:15" s="197" customFormat="1" ht="30" customHeight="1" x14ac:dyDescent="0.2">
      <c r="A534" s="191"/>
      <c r="B534" s="302" t="s">
        <v>747</v>
      </c>
      <c r="C534" s="192" t="s">
        <v>670</v>
      </c>
      <c r="D534" s="119" t="s">
        <v>831</v>
      </c>
      <c r="E534" s="194" t="s">
        <v>14</v>
      </c>
      <c r="F534" s="195" t="s">
        <v>14</v>
      </c>
      <c r="G534" s="196"/>
      <c r="H534" s="282"/>
      <c r="J534" s="343"/>
      <c r="K534" s="344"/>
      <c r="L534" s="345"/>
      <c r="M534" s="346"/>
      <c r="N534" s="346"/>
      <c r="O534" s="346"/>
    </row>
    <row r="535" spans="1:15" s="201" customFormat="1" ht="30" customHeight="1" x14ac:dyDescent="0.2">
      <c r="A535" s="191"/>
      <c r="B535" s="198" t="s">
        <v>26</v>
      </c>
      <c r="C535" s="146" t="s">
        <v>671</v>
      </c>
      <c r="D535" s="199"/>
      <c r="E535" s="148" t="s">
        <v>117</v>
      </c>
      <c r="F535" s="200">
        <v>35</v>
      </c>
      <c r="G535" s="158"/>
      <c r="H535" s="283">
        <f>ROUND(G535*F535,2)</f>
        <v>0</v>
      </c>
      <c r="J535" s="343"/>
      <c r="K535" s="344"/>
      <c r="L535" s="345"/>
      <c r="M535" s="346"/>
      <c r="N535" s="346"/>
      <c r="O535" s="346"/>
    </row>
    <row r="536" spans="1:15" s="201" customFormat="1" ht="30" customHeight="1" x14ac:dyDescent="0.2">
      <c r="A536" s="191"/>
      <c r="B536" s="303" t="s">
        <v>30</v>
      </c>
      <c r="C536" s="192" t="s">
        <v>672</v>
      </c>
      <c r="D536" s="202"/>
      <c r="E536" s="203" t="s">
        <v>117</v>
      </c>
      <c r="F536" s="204">
        <v>185</v>
      </c>
      <c r="G536" s="205"/>
      <c r="H536" s="284">
        <f>ROUND(G536*F536,2)</f>
        <v>0</v>
      </c>
      <c r="J536" s="343"/>
      <c r="K536" s="344"/>
      <c r="L536" s="345"/>
      <c r="M536" s="346"/>
      <c r="N536" s="346"/>
      <c r="O536" s="346"/>
    </row>
    <row r="537" spans="1:15" s="197" customFormat="1" ht="30" customHeight="1" x14ac:dyDescent="0.2">
      <c r="A537" s="191"/>
      <c r="B537" s="206" t="s">
        <v>754</v>
      </c>
      <c r="C537" s="146" t="s">
        <v>673</v>
      </c>
      <c r="D537" s="63" t="s">
        <v>832</v>
      </c>
      <c r="E537" s="207"/>
      <c r="F537" s="208"/>
      <c r="G537" s="209"/>
      <c r="H537" s="285"/>
      <c r="J537" s="343"/>
      <c r="K537" s="344"/>
      <c r="L537" s="345"/>
      <c r="M537" s="346"/>
      <c r="N537" s="346"/>
      <c r="O537" s="346"/>
    </row>
    <row r="538" spans="1:15" s="197" customFormat="1" ht="30" customHeight="1" x14ac:dyDescent="0.2">
      <c r="A538" s="191"/>
      <c r="B538" s="198" t="s">
        <v>26</v>
      </c>
      <c r="C538" s="146" t="s">
        <v>676</v>
      </c>
      <c r="D538" s="210" t="s">
        <v>677</v>
      </c>
      <c r="E538" s="148" t="s">
        <v>43</v>
      </c>
      <c r="F538" s="200">
        <v>8</v>
      </c>
      <c r="G538" s="158"/>
      <c r="H538" s="283">
        <f>ROUND(G538*F538,2)</f>
        <v>0</v>
      </c>
      <c r="J538" s="343"/>
      <c r="K538" s="344"/>
      <c r="L538" s="345"/>
      <c r="M538" s="346"/>
      <c r="N538" s="346"/>
      <c r="O538" s="346"/>
    </row>
    <row r="539" spans="1:15" s="197" customFormat="1" ht="30" customHeight="1" x14ac:dyDescent="0.2">
      <c r="A539" s="191"/>
      <c r="B539" s="303" t="s">
        <v>30</v>
      </c>
      <c r="C539" s="192" t="s">
        <v>680</v>
      </c>
      <c r="D539" s="193" t="s">
        <v>683</v>
      </c>
      <c r="E539" s="203" t="s">
        <v>43</v>
      </c>
      <c r="F539" s="204">
        <v>1</v>
      </c>
      <c r="G539" s="205"/>
      <c r="H539" s="284">
        <f>ROUND(G539*F539,2)</f>
        <v>0</v>
      </c>
      <c r="J539" s="343"/>
      <c r="K539" s="344"/>
      <c r="L539" s="345"/>
      <c r="M539" s="346"/>
      <c r="N539" s="346"/>
      <c r="O539" s="346"/>
    </row>
    <row r="540" spans="1:15" s="197" customFormat="1" ht="30" customHeight="1" x14ac:dyDescent="0.2">
      <c r="A540" s="191"/>
      <c r="B540" s="302" t="s">
        <v>224</v>
      </c>
      <c r="C540" s="192" t="s">
        <v>684</v>
      </c>
      <c r="D540" s="211"/>
      <c r="E540" s="194" t="s">
        <v>14</v>
      </c>
      <c r="F540" s="195"/>
      <c r="G540" s="196"/>
      <c r="H540" s="282"/>
      <c r="J540" s="343"/>
      <c r="K540" s="344"/>
      <c r="L540" s="345"/>
      <c r="M540" s="346"/>
      <c r="N540" s="346"/>
      <c r="O540" s="346"/>
    </row>
    <row r="541" spans="1:15" s="197" customFormat="1" ht="30" customHeight="1" x14ac:dyDescent="0.2">
      <c r="A541" s="191"/>
      <c r="B541" s="198" t="s">
        <v>26</v>
      </c>
      <c r="C541" s="146" t="s">
        <v>685</v>
      </c>
      <c r="D541" s="63" t="s">
        <v>833</v>
      </c>
      <c r="E541" s="148" t="s">
        <v>43</v>
      </c>
      <c r="F541" s="200">
        <v>4</v>
      </c>
      <c r="G541" s="158"/>
      <c r="H541" s="283">
        <f>ROUND(G541*F541,2)</f>
        <v>0</v>
      </c>
      <c r="J541" s="343"/>
      <c r="K541" s="344"/>
      <c r="L541" s="345"/>
      <c r="M541" s="346"/>
      <c r="N541" s="346"/>
      <c r="O541" s="346"/>
    </row>
    <row r="542" spans="1:15" s="197" customFormat="1" ht="30" customHeight="1" x14ac:dyDescent="0.2">
      <c r="A542" s="191"/>
      <c r="B542" s="302" t="s">
        <v>755</v>
      </c>
      <c r="C542" s="192" t="s">
        <v>686</v>
      </c>
      <c r="D542" s="193" t="s">
        <v>679</v>
      </c>
      <c r="E542" s="212"/>
      <c r="F542" s="213"/>
      <c r="G542" s="214"/>
      <c r="H542" s="286"/>
      <c r="J542" s="343"/>
      <c r="K542" s="344"/>
      <c r="L542" s="345"/>
      <c r="M542" s="346"/>
      <c r="N542" s="346"/>
      <c r="O542" s="346"/>
    </row>
    <row r="543" spans="1:15" s="197" customFormat="1" ht="30" customHeight="1" x14ac:dyDescent="0.2">
      <c r="A543" s="191"/>
      <c r="B543" s="303" t="s">
        <v>26</v>
      </c>
      <c r="C543" s="192" t="s">
        <v>689</v>
      </c>
      <c r="D543" s="193" t="s">
        <v>679</v>
      </c>
      <c r="E543" s="203" t="s">
        <v>43</v>
      </c>
      <c r="F543" s="204">
        <v>8</v>
      </c>
      <c r="G543" s="205"/>
      <c r="H543" s="284">
        <f>ROUND(G543*F543,2)</f>
        <v>0</v>
      </c>
      <c r="J543" s="343"/>
      <c r="K543" s="344"/>
      <c r="L543" s="345"/>
      <c r="M543" s="346"/>
      <c r="N543" s="346"/>
      <c r="O543" s="346"/>
    </row>
    <row r="544" spans="1:15" s="197" customFormat="1" ht="30" customHeight="1" x14ac:dyDescent="0.2">
      <c r="A544" s="191"/>
      <c r="B544" s="206" t="s">
        <v>756</v>
      </c>
      <c r="C544" s="146" t="s">
        <v>678</v>
      </c>
      <c r="D544" s="210" t="s">
        <v>679</v>
      </c>
      <c r="E544" s="148" t="s">
        <v>43</v>
      </c>
      <c r="F544" s="200">
        <v>1</v>
      </c>
      <c r="G544" s="158"/>
      <c r="H544" s="283">
        <f>ROUND(G544*F544,2)</f>
        <v>0</v>
      </c>
      <c r="J544" s="343"/>
      <c r="K544" s="344"/>
      <c r="L544" s="345"/>
      <c r="M544" s="346"/>
      <c r="N544" s="346"/>
      <c r="O544" s="346"/>
    </row>
    <row r="545" spans="1:15" ht="36" customHeight="1" x14ac:dyDescent="0.2">
      <c r="A545" s="10"/>
      <c r="B545" s="304"/>
      <c r="C545" s="172" t="s">
        <v>667</v>
      </c>
      <c r="D545" s="74"/>
      <c r="E545" s="80"/>
      <c r="F545" s="75"/>
      <c r="G545" s="76"/>
      <c r="H545" s="281"/>
      <c r="J545" s="343"/>
      <c r="K545" s="344"/>
      <c r="L545" s="345"/>
      <c r="M545" s="346"/>
      <c r="N545" s="346"/>
      <c r="O545" s="346"/>
    </row>
    <row r="546" spans="1:15" s="197" customFormat="1" ht="30" customHeight="1" x14ac:dyDescent="0.2">
      <c r="A546" s="191"/>
      <c r="B546" s="302" t="s">
        <v>757</v>
      </c>
      <c r="C546" s="192" t="s">
        <v>670</v>
      </c>
      <c r="D546" s="119" t="s">
        <v>831</v>
      </c>
      <c r="E546" s="194" t="s">
        <v>14</v>
      </c>
      <c r="F546" s="195" t="s">
        <v>14</v>
      </c>
      <c r="G546" s="196"/>
      <c r="H546" s="282"/>
      <c r="J546" s="343"/>
      <c r="K546" s="344"/>
      <c r="L546" s="345"/>
      <c r="M546" s="346"/>
      <c r="N546" s="346"/>
      <c r="O546" s="346"/>
    </row>
    <row r="547" spans="1:15" s="201" customFormat="1" ht="30" customHeight="1" x14ac:dyDescent="0.2">
      <c r="A547" s="191"/>
      <c r="B547" s="198" t="s">
        <v>26</v>
      </c>
      <c r="C547" s="146" t="s">
        <v>671</v>
      </c>
      <c r="D547" s="199"/>
      <c r="E547" s="148" t="s">
        <v>117</v>
      </c>
      <c r="F547" s="200">
        <v>190</v>
      </c>
      <c r="G547" s="158"/>
      <c r="H547" s="283">
        <f>ROUND(G547*F547,2)</f>
        <v>0</v>
      </c>
      <c r="J547" s="343"/>
      <c r="K547" s="344"/>
      <c r="L547" s="345"/>
      <c r="M547" s="346"/>
      <c r="N547" s="346"/>
      <c r="O547" s="346"/>
    </row>
    <row r="548" spans="1:15" s="201" customFormat="1" ht="30" customHeight="1" x14ac:dyDescent="0.2">
      <c r="A548" s="191"/>
      <c r="B548" s="303" t="s">
        <v>30</v>
      </c>
      <c r="C548" s="192" t="s">
        <v>672</v>
      </c>
      <c r="D548" s="202"/>
      <c r="E548" s="203" t="s">
        <v>117</v>
      </c>
      <c r="F548" s="204">
        <v>220</v>
      </c>
      <c r="G548" s="205"/>
      <c r="H548" s="284">
        <f>ROUND(G548*F548,2)</f>
        <v>0</v>
      </c>
      <c r="J548" s="343"/>
      <c r="K548" s="344"/>
      <c r="L548" s="345"/>
      <c r="M548" s="346"/>
      <c r="N548" s="346"/>
      <c r="O548" s="346"/>
    </row>
    <row r="549" spans="1:15" s="197" customFormat="1" ht="30" customHeight="1" x14ac:dyDescent="0.2">
      <c r="A549" s="191"/>
      <c r="B549" s="206" t="s">
        <v>758</v>
      </c>
      <c r="C549" s="146" t="s">
        <v>673</v>
      </c>
      <c r="D549" s="63" t="s">
        <v>832</v>
      </c>
      <c r="E549" s="207"/>
      <c r="F549" s="208"/>
      <c r="G549" s="209"/>
      <c r="H549" s="285"/>
      <c r="J549" s="343"/>
      <c r="K549" s="344"/>
      <c r="L549" s="345"/>
      <c r="M549" s="346"/>
      <c r="N549" s="346"/>
      <c r="O549" s="346"/>
    </row>
    <row r="550" spans="1:15" s="197" customFormat="1" ht="30" customHeight="1" x14ac:dyDescent="0.2">
      <c r="A550" s="191"/>
      <c r="B550" s="198" t="s">
        <v>26</v>
      </c>
      <c r="C550" s="146" t="s">
        <v>676</v>
      </c>
      <c r="D550" s="210" t="s">
        <v>677</v>
      </c>
      <c r="E550" s="148" t="s">
        <v>43</v>
      </c>
      <c r="F550" s="200">
        <v>7</v>
      </c>
      <c r="G550" s="158"/>
      <c r="H550" s="283">
        <f>ROUND(G550*F550,2)</f>
        <v>0</v>
      </c>
      <c r="J550" s="343"/>
      <c r="K550" s="344"/>
      <c r="L550" s="345"/>
      <c r="M550" s="346"/>
      <c r="N550" s="346"/>
      <c r="O550" s="346"/>
    </row>
    <row r="551" spans="1:15" s="197" customFormat="1" ht="30" customHeight="1" x14ac:dyDescent="0.2">
      <c r="A551" s="191"/>
      <c r="B551" s="303" t="s">
        <v>30</v>
      </c>
      <c r="C551" s="192" t="s">
        <v>680</v>
      </c>
      <c r="D551" s="193" t="s">
        <v>683</v>
      </c>
      <c r="E551" s="203" t="s">
        <v>43</v>
      </c>
      <c r="F551" s="204">
        <v>1</v>
      </c>
      <c r="G551" s="205"/>
      <c r="H551" s="284">
        <f>ROUND(G551*F551,2)</f>
        <v>0</v>
      </c>
      <c r="J551" s="343"/>
      <c r="K551" s="344"/>
      <c r="L551" s="345"/>
      <c r="M551" s="346"/>
      <c r="N551" s="346"/>
      <c r="O551" s="346"/>
    </row>
    <row r="552" spans="1:15" s="197" customFormat="1" ht="30" customHeight="1" x14ac:dyDescent="0.2">
      <c r="A552" s="191"/>
      <c r="B552" s="302" t="s">
        <v>759</v>
      </c>
      <c r="C552" s="192" t="s">
        <v>684</v>
      </c>
      <c r="D552" s="211"/>
      <c r="E552" s="194" t="s">
        <v>14</v>
      </c>
      <c r="F552" s="195"/>
      <c r="G552" s="196"/>
      <c r="H552" s="282"/>
      <c r="J552" s="343"/>
      <c r="K552" s="344"/>
      <c r="L552" s="345"/>
      <c r="M552" s="346"/>
      <c r="N552" s="346"/>
      <c r="O552" s="346"/>
    </row>
    <row r="553" spans="1:15" s="197" customFormat="1" ht="30" customHeight="1" x14ac:dyDescent="0.2">
      <c r="A553" s="191"/>
      <c r="B553" s="198" t="s">
        <v>26</v>
      </c>
      <c r="C553" s="146" t="s">
        <v>685</v>
      </c>
      <c r="D553" s="63" t="s">
        <v>833</v>
      </c>
      <c r="E553" s="148" t="s">
        <v>43</v>
      </c>
      <c r="F553" s="200">
        <v>5</v>
      </c>
      <c r="G553" s="158"/>
      <c r="H553" s="283">
        <f>ROUND(G553*F553,2)</f>
        <v>0</v>
      </c>
      <c r="J553" s="343"/>
      <c r="K553" s="344"/>
      <c r="L553" s="345"/>
      <c r="M553" s="346"/>
      <c r="N553" s="346"/>
      <c r="O553" s="346"/>
    </row>
    <row r="554" spans="1:15" s="197" customFormat="1" ht="30" customHeight="1" x14ac:dyDescent="0.2">
      <c r="A554" s="191"/>
      <c r="B554" s="302" t="s">
        <v>760</v>
      </c>
      <c r="C554" s="192" t="s">
        <v>686</v>
      </c>
      <c r="D554" s="193" t="s">
        <v>679</v>
      </c>
      <c r="E554" s="212"/>
      <c r="F554" s="213"/>
      <c r="G554" s="214"/>
      <c r="H554" s="286"/>
      <c r="J554" s="343"/>
      <c r="K554" s="344"/>
      <c r="L554" s="345"/>
      <c r="M554" s="346"/>
      <c r="N554" s="346"/>
      <c r="O554" s="346"/>
    </row>
    <row r="555" spans="1:15" s="197" customFormat="1" ht="30" customHeight="1" x14ac:dyDescent="0.2">
      <c r="A555" s="191"/>
      <c r="B555" s="303" t="s">
        <v>26</v>
      </c>
      <c r="C555" s="192" t="s">
        <v>689</v>
      </c>
      <c r="D555" s="193" t="s">
        <v>679</v>
      </c>
      <c r="E555" s="203" t="s">
        <v>43</v>
      </c>
      <c r="F555" s="204">
        <v>6</v>
      </c>
      <c r="G555" s="205"/>
      <c r="H555" s="284">
        <f>ROUND(G555*F555,2)</f>
        <v>0</v>
      </c>
      <c r="J555" s="343"/>
      <c r="K555" s="344"/>
      <c r="L555" s="345"/>
      <c r="M555" s="346"/>
      <c r="N555" s="346"/>
      <c r="O555" s="346"/>
    </row>
    <row r="556" spans="1:15" s="197" customFormat="1" ht="30" customHeight="1" x14ac:dyDescent="0.2">
      <c r="A556" s="191"/>
      <c r="B556" s="303" t="s">
        <v>30</v>
      </c>
      <c r="C556" s="192" t="s">
        <v>687</v>
      </c>
      <c r="D556" s="193" t="s">
        <v>679</v>
      </c>
      <c r="E556" s="203" t="s">
        <v>43</v>
      </c>
      <c r="F556" s="204">
        <v>1</v>
      </c>
      <c r="G556" s="205"/>
      <c r="H556" s="284">
        <f>ROUND(G556*F556,2)</f>
        <v>0</v>
      </c>
      <c r="J556" s="343"/>
      <c r="K556" s="344"/>
      <c r="L556" s="345"/>
      <c r="M556" s="346"/>
      <c r="N556" s="346"/>
      <c r="O556" s="346"/>
    </row>
    <row r="557" spans="1:15" ht="48" customHeight="1" x14ac:dyDescent="0.2">
      <c r="A557" s="10"/>
      <c r="B557" s="304"/>
      <c r="C557" s="172" t="s">
        <v>668</v>
      </c>
      <c r="D557" s="74"/>
      <c r="E557" s="80"/>
      <c r="F557" s="75"/>
      <c r="G557" s="76"/>
      <c r="H557" s="281"/>
      <c r="J557" s="343"/>
      <c r="K557" s="344"/>
      <c r="L557" s="345"/>
      <c r="M557" s="346"/>
      <c r="N557" s="346"/>
      <c r="O557" s="346"/>
    </row>
    <row r="558" spans="1:15" s="197" customFormat="1" ht="30" customHeight="1" x14ac:dyDescent="0.2">
      <c r="A558" s="191"/>
      <c r="B558" s="302" t="s">
        <v>761</v>
      </c>
      <c r="C558" s="192" t="s">
        <v>670</v>
      </c>
      <c r="D558" s="119" t="s">
        <v>831</v>
      </c>
      <c r="E558" s="194" t="s">
        <v>14</v>
      </c>
      <c r="F558" s="195" t="s">
        <v>14</v>
      </c>
      <c r="G558" s="196"/>
      <c r="H558" s="282"/>
      <c r="J558" s="343"/>
      <c r="K558" s="344"/>
      <c r="L558" s="345"/>
      <c r="M558" s="346"/>
      <c r="N558" s="346"/>
      <c r="O558" s="346"/>
    </row>
    <row r="559" spans="1:15" s="201" customFormat="1" ht="30" customHeight="1" x14ac:dyDescent="0.2">
      <c r="A559" s="191"/>
      <c r="B559" s="198" t="s">
        <v>26</v>
      </c>
      <c r="C559" s="146" t="s">
        <v>671</v>
      </c>
      <c r="D559" s="199"/>
      <c r="E559" s="148" t="s">
        <v>117</v>
      </c>
      <c r="F559" s="200">
        <v>65</v>
      </c>
      <c r="G559" s="158"/>
      <c r="H559" s="283">
        <f>ROUND(G559*F559,2)</f>
        <v>0</v>
      </c>
      <c r="J559" s="343"/>
      <c r="K559" s="344"/>
      <c r="L559" s="345"/>
      <c r="M559" s="346"/>
      <c r="N559" s="346"/>
      <c r="O559" s="346"/>
    </row>
    <row r="560" spans="1:15" s="201" customFormat="1" ht="30" customHeight="1" x14ac:dyDescent="0.2">
      <c r="A560" s="191"/>
      <c r="B560" s="303" t="s">
        <v>30</v>
      </c>
      <c r="C560" s="192" t="s">
        <v>672</v>
      </c>
      <c r="D560" s="202"/>
      <c r="E560" s="203" t="s">
        <v>117</v>
      </c>
      <c r="F560" s="204">
        <v>215</v>
      </c>
      <c r="G560" s="205"/>
      <c r="H560" s="284">
        <f>ROUND(G560*F560,2)</f>
        <v>0</v>
      </c>
      <c r="J560" s="343"/>
      <c r="K560" s="344"/>
      <c r="L560" s="345"/>
      <c r="M560" s="346"/>
      <c r="N560" s="346"/>
      <c r="O560" s="346"/>
    </row>
    <row r="561" spans="1:15" s="197" customFormat="1" ht="30" customHeight="1" x14ac:dyDescent="0.2">
      <c r="A561" s="191"/>
      <c r="B561" s="206" t="s">
        <v>762</v>
      </c>
      <c r="C561" s="146" t="s">
        <v>673</v>
      </c>
      <c r="D561" s="63" t="s">
        <v>832</v>
      </c>
      <c r="E561" s="207"/>
      <c r="F561" s="208"/>
      <c r="G561" s="209"/>
      <c r="H561" s="285"/>
      <c r="J561" s="343"/>
      <c r="K561" s="344"/>
      <c r="L561" s="345"/>
      <c r="M561" s="346"/>
      <c r="N561" s="346"/>
      <c r="O561" s="346"/>
    </row>
    <row r="562" spans="1:15" s="197" customFormat="1" ht="30" customHeight="1" x14ac:dyDescent="0.2">
      <c r="A562" s="191"/>
      <c r="B562" s="198" t="s">
        <v>26</v>
      </c>
      <c r="C562" s="146" t="s">
        <v>676</v>
      </c>
      <c r="D562" s="210" t="s">
        <v>677</v>
      </c>
      <c r="E562" s="148" t="s">
        <v>43</v>
      </c>
      <c r="F562" s="200">
        <v>8</v>
      </c>
      <c r="G562" s="158"/>
      <c r="H562" s="283">
        <f>ROUND(G562*F562,2)</f>
        <v>0</v>
      </c>
      <c r="J562" s="343"/>
      <c r="K562" s="344"/>
      <c r="L562" s="345"/>
      <c r="M562" s="346"/>
      <c r="N562" s="346"/>
      <c r="O562" s="346"/>
    </row>
    <row r="563" spans="1:15" s="197" customFormat="1" ht="30" customHeight="1" x14ac:dyDescent="0.2">
      <c r="A563" s="191"/>
      <c r="B563" s="303" t="s">
        <v>30</v>
      </c>
      <c r="C563" s="192" t="s">
        <v>680</v>
      </c>
      <c r="D563" s="193" t="s">
        <v>683</v>
      </c>
      <c r="E563" s="203" t="s">
        <v>43</v>
      </c>
      <c r="F563" s="204">
        <v>1</v>
      </c>
      <c r="G563" s="205"/>
      <c r="H563" s="284">
        <f>ROUND(G563*F563,2)</f>
        <v>0</v>
      </c>
      <c r="J563" s="343"/>
      <c r="K563" s="344"/>
      <c r="L563" s="345"/>
      <c r="M563" s="346"/>
      <c r="N563" s="346"/>
      <c r="O563" s="346"/>
    </row>
    <row r="564" spans="1:15" s="197" customFormat="1" ht="30" customHeight="1" x14ac:dyDescent="0.2">
      <c r="A564" s="191"/>
      <c r="B564" s="302" t="s">
        <v>763</v>
      </c>
      <c r="C564" s="192" t="s">
        <v>684</v>
      </c>
      <c r="D564" s="211"/>
      <c r="E564" s="194" t="s">
        <v>14</v>
      </c>
      <c r="F564" s="195"/>
      <c r="G564" s="236"/>
      <c r="H564" s="236"/>
      <c r="J564" s="343"/>
      <c r="K564" s="344"/>
      <c r="L564" s="345"/>
      <c r="M564" s="346"/>
      <c r="N564" s="346"/>
      <c r="O564" s="346"/>
    </row>
    <row r="565" spans="1:15" s="197" customFormat="1" ht="30" customHeight="1" x14ac:dyDescent="0.2">
      <c r="A565" s="191"/>
      <c r="B565" s="198" t="s">
        <v>26</v>
      </c>
      <c r="C565" s="146" t="s">
        <v>685</v>
      </c>
      <c r="D565" s="63" t="s">
        <v>833</v>
      </c>
      <c r="E565" s="148" t="s">
        <v>43</v>
      </c>
      <c r="F565" s="200">
        <v>4</v>
      </c>
      <c r="G565" s="158"/>
      <c r="H565" s="283">
        <f>ROUND(G565*F565,2)</f>
        <v>0</v>
      </c>
      <c r="J565" s="343"/>
      <c r="K565" s="344"/>
      <c r="L565" s="345"/>
      <c r="M565" s="346"/>
      <c r="N565" s="346"/>
      <c r="O565" s="346"/>
    </row>
    <row r="566" spans="1:15" s="197" customFormat="1" ht="30" customHeight="1" x14ac:dyDescent="0.2">
      <c r="A566" s="191"/>
      <c r="B566" s="302" t="s">
        <v>764</v>
      </c>
      <c r="C566" s="192" t="s">
        <v>686</v>
      </c>
      <c r="D566" s="193" t="s">
        <v>679</v>
      </c>
      <c r="E566" s="212"/>
      <c r="F566" s="213"/>
      <c r="G566" s="214"/>
      <c r="H566" s="286"/>
      <c r="J566" s="343"/>
      <c r="K566" s="344"/>
      <c r="L566" s="345"/>
      <c r="M566" s="346"/>
      <c r="N566" s="346"/>
      <c r="O566" s="346"/>
    </row>
    <row r="567" spans="1:15" s="197" customFormat="1" ht="30" customHeight="1" x14ac:dyDescent="0.2">
      <c r="A567" s="191"/>
      <c r="B567" s="303" t="s">
        <v>26</v>
      </c>
      <c r="C567" s="192" t="s">
        <v>689</v>
      </c>
      <c r="D567" s="193" t="s">
        <v>679</v>
      </c>
      <c r="E567" s="203" t="s">
        <v>43</v>
      </c>
      <c r="F567" s="204">
        <v>7</v>
      </c>
      <c r="G567" s="205"/>
      <c r="H567" s="284">
        <f>ROUND(G567*F567,2)</f>
        <v>0</v>
      </c>
      <c r="J567" s="343"/>
      <c r="K567" s="344"/>
      <c r="L567" s="345"/>
      <c r="M567" s="346"/>
      <c r="N567" s="346"/>
      <c r="O567" s="346"/>
    </row>
    <row r="568" spans="1:15" s="197" customFormat="1" ht="30" customHeight="1" x14ac:dyDescent="0.2">
      <c r="A568" s="191"/>
      <c r="B568" s="303" t="s">
        <v>30</v>
      </c>
      <c r="C568" s="192" t="s">
        <v>687</v>
      </c>
      <c r="D568" s="193" t="s">
        <v>679</v>
      </c>
      <c r="E568" s="203" t="s">
        <v>43</v>
      </c>
      <c r="F568" s="204">
        <v>1</v>
      </c>
      <c r="G568" s="205"/>
      <c r="H568" s="284">
        <f>ROUND(G568*F568,2)</f>
        <v>0</v>
      </c>
      <c r="J568" s="343"/>
      <c r="K568" s="344"/>
      <c r="L568" s="345"/>
      <c r="M568" s="346"/>
      <c r="N568" s="346"/>
      <c r="O568" s="346"/>
    </row>
    <row r="569" spans="1:15" ht="36" customHeight="1" x14ac:dyDescent="0.2">
      <c r="A569" s="10"/>
      <c r="B569" s="297"/>
      <c r="C569" s="172" t="s">
        <v>669</v>
      </c>
      <c r="D569" s="74"/>
      <c r="E569" s="80"/>
      <c r="F569" s="75"/>
      <c r="G569" s="76"/>
      <c r="H569" s="281"/>
      <c r="J569" s="343"/>
      <c r="K569" s="344"/>
      <c r="L569" s="345"/>
      <c r="M569" s="346"/>
      <c r="N569" s="346"/>
      <c r="O569" s="346"/>
    </row>
    <row r="570" spans="1:15" s="197" customFormat="1" ht="30" customHeight="1" x14ac:dyDescent="0.2">
      <c r="A570" s="191"/>
      <c r="B570" s="302" t="s">
        <v>765</v>
      </c>
      <c r="C570" s="192" t="s">
        <v>670</v>
      </c>
      <c r="D570" s="119" t="s">
        <v>831</v>
      </c>
      <c r="E570" s="194" t="s">
        <v>14</v>
      </c>
      <c r="F570" s="195" t="s">
        <v>14</v>
      </c>
      <c r="G570" s="196"/>
      <c r="H570" s="282"/>
      <c r="J570" s="343"/>
      <c r="K570" s="344"/>
      <c r="L570" s="345"/>
      <c r="M570" s="346"/>
      <c r="N570" s="346"/>
      <c r="O570" s="346"/>
    </row>
    <row r="571" spans="1:15" s="201" customFormat="1" ht="30" customHeight="1" x14ac:dyDescent="0.2">
      <c r="A571" s="191"/>
      <c r="B571" s="198" t="s">
        <v>26</v>
      </c>
      <c r="C571" s="146" t="s">
        <v>671</v>
      </c>
      <c r="D571" s="199"/>
      <c r="E571" s="148" t="s">
        <v>117</v>
      </c>
      <c r="F571" s="200">
        <v>10</v>
      </c>
      <c r="G571" s="158"/>
      <c r="H571" s="283">
        <f>ROUND(G571*F571,2)</f>
        <v>0</v>
      </c>
      <c r="J571" s="343"/>
      <c r="K571" s="344"/>
      <c r="L571" s="345"/>
      <c r="M571" s="346"/>
      <c r="N571" s="346"/>
      <c r="O571" s="346"/>
    </row>
    <row r="572" spans="1:15" s="197" customFormat="1" ht="30" customHeight="1" x14ac:dyDescent="0.2">
      <c r="A572" s="191"/>
      <c r="B572" s="206" t="s">
        <v>766</v>
      </c>
      <c r="C572" s="146" t="s">
        <v>673</v>
      </c>
      <c r="D572" s="63" t="s">
        <v>832</v>
      </c>
      <c r="E572" s="207"/>
      <c r="F572" s="208"/>
      <c r="G572" s="209"/>
      <c r="H572" s="285"/>
      <c r="J572" s="343"/>
      <c r="K572" s="344"/>
      <c r="L572" s="345"/>
      <c r="M572" s="346"/>
      <c r="N572" s="346"/>
      <c r="O572" s="346"/>
    </row>
    <row r="573" spans="1:15" s="197" customFormat="1" ht="30" x14ac:dyDescent="0.2">
      <c r="A573" s="191"/>
      <c r="B573" s="198" t="s">
        <v>26</v>
      </c>
      <c r="C573" s="146" t="s">
        <v>676</v>
      </c>
      <c r="D573" s="210" t="s">
        <v>677</v>
      </c>
      <c r="E573" s="148" t="s">
        <v>43</v>
      </c>
      <c r="F573" s="200">
        <v>1</v>
      </c>
      <c r="G573" s="158"/>
      <c r="H573" s="283">
        <f>ROUND(G573*F573,2)</f>
        <v>0</v>
      </c>
      <c r="J573" s="343"/>
      <c r="K573" s="344"/>
      <c r="L573" s="345"/>
      <c r="M573" s="346"/>
      <c r="N573" s="346"/>
      <c r="O573" s="346"/>
    </row>
    <row r="574" spans="1:15" s="197" customFormat="1" ht="30" customHeight="1" x14ac:dyDescent="0.2">
      <c r="A574" s="191"/>
      <c r="B574" s="206" t="s">
        <v>767</v>
      </c>
      <c r="C574" s="146" t="s">
        <v>678</v>
      </c>
      <c r="D574" s="210" t="s">
        <v>679</v>
      </c>
      <c r="E574" s="148" t="s">
        <v>43</v>
      </c>
      <c r="F574" s="200">
        <v>1</v>
      </c>
      <c r="G574" s="158"/>
      <c r="H574" s="283">
        <f>ROUND(G574*F574,2)</f>
        <v>0</v>
      </c>
      <c r="J574" s="343"/>
      <c r="K574" s="344"/>
      <c r="L574" s="345"/>
      <c r="M574" s="346"/>
      <c r="N574" s="346"/>
      <c r="O574" s="346"/>
    </row>
    <row r="575" spans="1:15" s="28" customFormat="1" ht="30" customHeight="1" thickBot="1" x14ac:dyDescent="0.25">
      <c r="A575" s="26"/>
      <c r="B575" s="300" t="str">
        <f>B509</f>
        <v>E</v>
      </c>
      <c r="C575" s="347" t="str">
        <f>C509</f>
        <v>TRAFFIC SIGNALS</v>
      </c>
      <c r="D575" s="348"/>
      <c r="E575" s="348"/>
      <c r="F575" s="349"/>
      <c r="G575" s="29" t="s">
        <v>293</v>
      </c>
      <c r="H575" s="279">
        <f>SUM(H509:H574)</f>
        <v>0</v>
      </c>
      <c r="J575" s="343"/>
      <c r="K575" s="344"/>
      <c r="L575" s="345"/>
      <c r="M575" s="346"/>
      <c r="N575" s="346"/>
      <c r="O575" s="346"/>
    </row>
    <row r="576" spans="1:15" s="28" customFormat="1" ht="30" customHeight="1" thickTop="1" x14ac:dyDescent="0.2">
      <c r="A576" s="26"/>
      <c r="B576" s="301" t="s">
        <v>415</v>
      </c>
      <c r="C576" s="356" t="s">
        <v>416</v>
      </c>
      <c r="D576" s="357"/>
      <c r="E576" s="357"/>
      <c r="F576" s="358"/>
      <c r="G576" s="26"/>
      <c r="H576" s="287"/>
      <c r="J576" s="343"/>
      <c r="K576" s="344"/>
      <c r="L576" s="345"/>
      <c r="M576" s="346"/>
      <c r="N576" s="346"/>
      <c r="O576" s="346"/>
    </row>
    <row r="577" spans="1:15" ht="36" customHeight="1" x14ac:dyDescent="0.2">
      <c r="A577" s="10"/>
      <c r="B577" s="298"/>
      <c r="C577" s="224" t="s">
        <v>694</v>
      </c>
      <c r="D577" s="74"/>
      <c r="E577" s="75" t="s">
        <v>14</v>
      </c>
      <c r="F577" s="75" t="s">
        <v>14</v>
      </c>
      <c r="G577" s="76" t="s">
        <v>14</v>
      </c>
      <c r="H577" s="281"/>
      <c r="J577" s="343"/>
      <c r="K577" s="344"/>
      <c r="L577" s="345"/>
      <c r="M577" s="346"/>
      <c r="N577" s="346"/>
      <c r="O577" s="346"/>
    </row>
    <row r="578" spans="1:15" ht="30" customHeight="1" x14ac:dyDescent="0.2">
      <c r="A578" s="216" t="s">
        <v>712</v>
      </c>
      <c r="B578" s="237" t="s">
        <v>258</v>
      </c>
      <c r="C578" s="238" t="s">
        <v>720</v>
      </c>
      <c r="D578" s="239" t="s">
        <v>727</v>
      </c>
      <c r="E578" s="240"/>
      <c r="F578" s="241"/>
      <c r="G578" s="242">
        <v>0</v>
      </c>
      <c r="H578" s="243"/>
      <c r="J578" s="343"/>
      <c r="K578" s="344"/>
      <c r="L578" s="345"/>
      <c r="M578" s="346"/>
      <c r="N578" s="346"/>
      <c r="O578" s="346"/>
    </row>
    <row r="579" spans="1:15" ht="30" customHeight="1" x14ac:dyDescent="0.2">
      <c r="A579" s="217"/>
      <c r="B579" s="244" t="s">
        <v>26</v>
      </c>
      <c r="C579" s="245" t="s">
        <v>695</v>
      </c>
      <c r="D579" s="246" t="s">
        <v>14</v>
      </c>
      <c r="E579" s="247"/>
      <c r="F579" s="248"/>
      <c r="G579" s="249"/>
      <c r="H579" s="288"/>
      <c r="J579" s="343"/>
      <c r="K579" s="344"/>
      <c r="L579" s="345"/>
      <c r="M579" s="346"/>
      <c r="N579" s="346"/>
      <c r="O579" s="346"/>
    </row>
    <row r="580" spans="1:15" ht="30" customHeight="1" x14ac:dyDescent="0.2">
      <c r="A580" s="218"/>
      <c r="B580" s="250" t="s">
        <v>103</v>
      </c>
      <c r="C580" s="245" t="s">
        <v>716</v>
      </c>
      <c r="D580" s="239"/>
      <c r="E580" s="86" t="s">
        <v>117</v>
      </c>
      <c r="F580" s="251">
        <v>3</v>
      </c>
      <c r="G580" s="252"/>
      <c r="H580" s="289">
        <f>ROUND(G580*F580,2)</f>
        <v>0</v>
      </c>
      <c r="J580" s="343"/>
      <c r="K580" s="344"/>
      <c r="L580" s="345"/>
      <c r="M580" s="346"/>
      <c r="N580" s="346"/>
      <c r="O580" s="346"/>
    </row>
    <row r="581" spans="1:15" ht="30" customHeight="1" x14ac:dyDescent="0.2">
      <c r="A581" s="217"/>
      <c r="B581" s="244" t="s">
        <v>30</v>
      </c>
      <c r="C581" s="245" t="s">
        <v>696</v>
      </c>
      <c r="D581" s="246" t="s">
        <v>14</v>
      </c>
      <c r="E581" s="86"/>
      <c r="F581" s="251"/>
      <c r="G581" s="249"/>
      <c r="H581" s="288"/>
      <c r="J581" s="343"/>
      <c r="K581" s="344"/>
      <c r="L581" s="345"/>
      <c r="M581" s="346"/>
      <c r="N581" s="346"/>
      <c r="O581" s="346"/>
    </row>
    <row r="582" spans="1:15" ht="30" customHeight="1" x14ac:dyDescent="0.2">
      <c r="A582" s="218"/>
      <c r="B582" s="250" t="s">
        <v>103</v>
      </c>
      <c r="C582" s="245" t="s">
        <v>716</v>
      </c>
      <c r="D582" s="239"/>
      <c r="E582" s="86" t="s">
        <v>117</v>
      </c>
      <c r="F582" s="251">
        <v>14</v>
      </c>
      <c r="G582" s="252"/>
      <c r="H582" s="289">
        <f>ROUND(G582*F582,2)</f>
        <v>0</v>
      </c>
      <c r="J582" s="343"/>
      <c r="K582" s="344"/>
      <c r="L582" s="345"/>
      <c r="M582" s="346"/>
      <c r="N582" s="346"/>
      <c r="O582" s="346"/>
    </row>
    <row r="583" spans="1:15" ht="30" customHeight="1" x14ac:dyDescent="0.2">
      <c r="A583" s="217"/>
      <c r="B583" s="244" t="s">
        <v>76</v>
      </c>
      <c r="C583" s="245" t="s">
        <v>697</v>
      </c>
      <c r="D583" s="246" t="s">
        <v>14</v>
      </c>
      <c r="E583" s="86"/>
      <c r="F583" s="251"/>
      <c r="G583" s="249"/>
      <c r="H583" s="288"/>
      <c r="J583" s="343"/>
      <c r="K583" s="344"/>
      <c r="L583" s="345"/>
      <c r="M583" s="346"/>
      <c r="N583" s="346"/>
      <c r="O583" s="346"/>
    </row>
    <row r="584" spans="1:15" ht="30" customHeight="1" x14ac:dyDescent="0.2">
      <c r="A584" s="218"/>
      <c r="B584" s="250" t="s">
        <v>103</v>
      </c>
      <c r="C584" s="245" t="s">
        <v>716</v>
      </c>
      <c r="D584" s="239"/>
      <c r="E584" s="86" t="s">
        <v>117</v>
      </c>
      <c r="F584" s="251">
        <v>226</v>
      </c>
      <c r="G584" s="252"/>
      <c r="H584" s="289">
        <f>ROUND(G584*F584,2)</f>
        <v>0</v>
      </c>
      <c r="J584" s="343"/>
      <c r="K584" s="344"/>
      <c r="L584" s="345"/>
      <c r="M584" s="346"/>
      <c r="N584" s="346"/>
      <c r="O584" s="346"/>
    </row>
    <row r="585" spans="1:15" ht="30" customHeight="1" x14ac:dyDescent="0.2">
      <c r="A585" s="217"/>
      <c r="B585" s="244" t="s">
        <v>83</v>
      </c>
      <c r="C585" s="245" t="s">
        <v>698</v>
      </c>
      <c r="D585" s="246"/>
      <c r="E585" s="86" t="s">
        <v>41</v>
      </c>
      <c r="F585" s="251"/>
      <c r="G585" s="249"/>
      <c r="H585" s="288"/>
      <c r="J585" s="343"/>
      <c r="K585" s="344"/>
      <c r="L585" s="345"/>
      <c r="M585" s="346"/>
      <c r="N585" s="346"/>
      <c r="O585" s="346"/>
    </row>
    <row r="586" spans="1:15" ht="30" customHeight="1" x14ac:dyDescent="0.2">
      <c r="A586" s="218"/>
      <c r="B586" s="250" t="s">
        <v>103</v>
      </c>
      <c r="C586" s="245" t="s">
        <v>716</v>
      </c>
      <c r="D586" s="239"/>
      <c r="E586" s="86" t="s">
        <v>117</v>
      </c>
      <c r="F586" s="251">
        <v>19</v>
      </c>
      <c r="G586" s="252"/>
      <c r="H586" s="289">
        <f>ROUND(G586*F586,2)</f>
        <v>0</v>
      </c>
      <c r="J586" s="343"/>
      <c r="K586" s="344"/>
      <c r="L586" s="345"/>
      <c r="M586" s="346"/>
      <c r="N586" s="346"/>
      <c r="O586" s="346"/>
    </row>
    <row r="587" spans="1:15" ht="30" customHeight="1" x14ac:dyDescent="0.2">
      <c r="A587" s="219" t="s">
        <v>712</v>
      </c>
      <c r="B587" s="237" t="s">
        <v>651</v>
      </c>
      <c r="C587" s="245" t="s">
        <v>530</v>
      </c>
      <c r="D587" s="239" t="s">
        <v>727</v>
      </c>
      <c r="E587" s="86"/>
      <c r="F587" s="251"/>
      <c r="G587" s="249"/>
      <c r="H587" s="288"/>
      <c r="J587" s="343"/>
      <c r="K587" s="344"/>
      <c r="L587" s="345"/>
      <c r="M587" s="346"/>
      <c r="N587" s="346"/>
      <c r="O587" s="346"/>
    </row>
    <row r="588" spans="1:15" ht="30" customHeight="1" x14ac:dyDescent="0.2">
      <c r="A588" s="217"/>
      <c r="B588" s="244" t="s">
        <v>26</v>
      </c>
      <c r="C588" s="245" t="s">
        <v>697</v>
      </c>
      <c r="D588" s="246" t="s">
        <v>14</v>
      </c>
      <c r="E588" s="86" t="s">
        <v>117</v>
      </c>
      <c r="F588" s="251">
        <v>40</v>
      </c>
      <c r="G588" s="252"/>
      <c r="H588" s="289">
        <f>ROUND(G588*F588,2)</f>
        <v>0</v>
      </c>
      <c r="J588" s="343"/>
      <c r="K588" s="344"/>
      <c r="L588" s="345"/>
      <c r="M588" s="346"/>
      <c r="N588" s="346"/>
      <c r="O588" s="346"/>
    </row>
    <row r="589" spans="1:15" ht="30" customHeight="1" x14ac:dyDescent="0.2">
      <c r="A589" s="216" t="s">
        <v>712</v>
      </c>
      <c r="B589" s="237" t="s">
        <v>722</v>
      </c>
      <c r="C589" s="245" t="s">
        <v>719</v>
      </c>
      <c r="D589" s="239" t="s">
        <v>727</v>
      </c>
      <c r="E589" s="86"/>
      <c r="F589" s="251"/>
      <c r="G589" s="249"/>
      <c r="H589" s="288"/>
      <c r="J589" s="343"/>
      <c r="K589" s="344"/>
      <c r="L589" s="345"/>
      <c r="M589" s="346"/>
      <c r="N589" s="346"/>
      <c r="O589" s="346"/>
    </row>
    <row r="590" spans="1:15" ht="30" customHeight="1" x14ac:dyDescent="0.2">
      <c r="A590" s="217"/>
      <c r="B590" s="244" t="s">
        <v>26</v>
      </c>
      <c r="C590" s="245" t="s">
        <v>699</v>
      </c>
      <c r="D590" s="246" t="s">
        <v>14</v>
      </c>
      <c r="E590" s="86" t="s">
        <v>43</v>
      </c>
      <c r="F590" s="253">
        <v>2</v>
      </c>
      <c r="G590" s="252"/>
      <c r="H590" s="289">
        <f>ROUND(G590*F590,2)</f>
        <v>0</v>
      </c>
      <c r="J590" s="343"/>
      <c r="K590" s="344"/>
      <c r="L590" s="345"/>
      <c r="M590" s="346"/>
      <c r="N590" s="346"/>
      <c r="O590" s="346"/>
    </row>
    <row r="591" spans="1:15" ht="30" customHeight="1" x14ac:dyDescent="0.2">
      <c r="A591" s="216" t="s">
        <v>712</v>
      </c>
      <c r="B591" s="237" t="s">
        <v>723</v>
      </c>
      <c r="C591" s="245" t="s">
        <v>528</v>
      </c>
      <c r="D591" s="239" t="s">
        <v>727</v>
      </c>
      <c r="E591" s="86"/>
      <c r="F591" s="251"/>
      <c r="G591" s="249"/>
      <c r="H591" s="288"/>
      <c r="J591" s="343"/>
      <c r="K591" s="344"/>
      <c r="L591" s="345"/>
      <c r="M591" s="346"/>
      <c r="N591" s="346"/>
      <c r="O591" s="346"/>
    </row>
    <row r="592" spans="1:15" ht="30" customHeight="1" x14ac:dyDescent="0.2">
      <c r="A592" s="217"/>
      <c r="B592" s="244" t="s">
        <v>26</v>
      </c>
      <c r="C592" s="245" t="s">
        <v>695</v>
      </c>
      <c r="D592" s="246" t="s">
        <v>14</v>
      </c>
      <c r="E592" s="86" t="s">
        <v>43</v>
      </c>
      <c r="F592" s="253">
        <v>2</v>
      </c>
      <c r="G592" s="252"/>
      <c r="H592" s="289">
        <f t="shared" ref="H592:H595" si="84">ROUND(G592*F592,2)</f>
        <v>0</v>
      </c>
      <c r="J592" s="343"/>
      <c r="K592" s="344"/>
      <c r="L592" s="345"/>
      <c r="M592" s="346"/>
      <c r="N592" s="346"/>
      <c r="O592" s="346"/>
    </row>
    <row r="593" spans="1:15" ht="30" customHeight="1" x14ac:dyDescent="0.2">
      <c r="A593" s="217"/>
      <c r="B593" s="244" t="s">
        <v>30</v>
      </c>
      <c r="C593" s="245" t="s">
        <v>696</v>
      </c>
      <c r="D593" s="246" t="s">
        <v>14</v>
      </c>
      <c r="E593" s="86" t="s">
        <v>43</v>
      </c>
      <c r="F593" s="253">
        <v>4</v>
      </c>
      <c r="G593" s="252"/>
      <c r="H593" s="289">
        <f t="shared" si="84"/>
        <v>0</v>
      </c>
      <c r="J593" s="343"/>
      <c r="K593" s="344"/>
      <c r="L593" s="345"/>
      <c r="M593" s="346"/>
      <c r="N593" s="346"/>
      <c r="O593" s="346"/>
    </row>
    <row r="594" spans="1:15" ht="30" customHeight="1" x14ac:dyDescent="0.2">
      <c r="A594" s="217"/>
      <c r="B594" s="244" t="s">
        <v>76</v>
      </c>
      <c r="C594" s="245" t="s">
        <v>697</v>
      </c>
      <c r="D594" s="246" t="s">
        <v>14</v>
      </c>
      <c r="E594" s="86" t="s">
        <v>43</v>
      </c>
      <c r="F594" s="253">
        <v>8</v>
      </c>
      <c r="G594" s="252"/>
      <c r="H594" s="289">
        <f t="shared" si="84"/>
        <v>0</v>
      </c>
      <c r="J594" s="343"/>
      <c r="K594" s="344"/>
      <c r="L594" s="345"/>
      <c r="M594" s="346"/>
      <c r="N594" s="346"/>
      <c r="O594" s="346"/>
    </row>
    <row r="595" spans="1:15" ht="30" customHeight="1" x14ac:dyDescent="0.2">
      <c r="A595" s="220"/>
      <c r="B595" s="244" t="s">
        <v>83</v>
      </c>
      <c r="C595" s="245" t="s">
        <v>698</v>
      </c>
      <c r="D595" s="246" t="s">
        <v>14</v>
      </c>
      <c r="E595" s="86" t="s">
        <v>43</v>
      </c>
      <c r="F595" s="253">
        <v>1</v>
      </c>
      <c r="G595" s="252"/>
      <c r="H595" s="289">
        <f t="shared" si="84"/>
        <v>0</v>
      </c>
      <c r="J595" s="343"/>
      <c r="K595" s="344"/>
      <c r="L595" s="345"/>
      <c r="M595" s="346"/>
      <c r="N595" s="346"/>
      <c r="O595" s="346"/>
    </row>
    <row r="596" spans="1:15" ht="30" customHeight="1" x14ac:dyDescent="0.2">
      <c r="A596" s="216" t="s">
        <v>712</v>
      </c>
      <c r="B596" s="237" t="s">
        <v>724</v>
      </c>
      <c r="C596" s="245" t="s">
        <v>718</v>
      </c>
      <c r="D596" s="239" t="s">
        <v>727</v>
      </c>
      <c r="E596" s="86"/>
      <c r="F596" s="251"/>
      <c r="G596" s="249"/>
      <c r="H596" s="288"/>
      <c r="J596" s="343"/>
      <c r="K596" s="344"/>
      <c r="L596" s="345"/>
      <c r="M596" s="346"/>
      <c r="N596" s="346"/>
      <c r="O596" s="346"/>
    </row>
    <row r="597" spans="1:15" ht="30" customHeight="1" x14ac:dyDescent="0.2">
      <c r="A597" s="217"/>
      <c r="B597" s="244" t="s">
        <v>26</v>
      </c>
      <c r="C597" s="245" t="s">
        <v>700</v>
      </c>
      <c r="D597" s="246" t="s">
        <v>14</v>
      </c>
      <c r="E597" s="86"/>
      <c r="F597" s="251"/>
      <c r="G597" s="249"/>
      <c r="H597" s="288"/>
      <c r="J597" s="343"/>
      <c r="K597" s="344"/>
      <c r="L597" s="345"/>
      <c r="M597" s="346"/>
      <c r="N597" s="346"/>
      <c r="O597" s="346"/>
    </row>
    <row r="598" spans="1:15" ht="30" customHeight="1" x14ac:dyDescent="0.2">
      <c r="A598" s="217"/>
      <c r="B598" s="250" t="s">
        <v>103</v>
      </c>
      <c r="C598" s="254" t="s">
        <v>701</v>
      </c>
      <c r="D598" s="246" t="s">
        <v>14</v>
      </c>
      <c r="E598" s="86" t="s">
        <v>43</v>
      </c>
      <c r="F598" s="253">
        <v>2</v>
      </c>
      <c r="G598" s="252"/>
      <c r="H598" s="289">
        <f t="shared" ref="H598:H600" si="85">ROUND(G598*F598,2)</f>
        <v>0</v>
      </c>
      <c r="J598" s="343"/>
      <c r="K598" s="344"/>
      <c r="L598" s="345"/>
      <c r="M598" s="346"/>
      <c r="N598" s="346"/>
      <c r="O598" s="346"/>
    </row>
    <row r="599" spans="1:15" ht="30" customHeight="1" x14ac:dyDescent="0.2">
      <c r="A599" s="217"/>
      <c r="B599" s="250" t="s">
        <v>106</v>
      </c>
      <c r="C599" s="254" t="s">
        <v>702</v>
      </c>
      <c r="D599" s="246" t="s">
        <v>14</v>
      </c>
      <c r="E599" s="86" t="s">
        <v>43</v>
      </c>
      <c r="F599" s="253">
        <v>3</v>
      </c>
      <c r="G599" s="252"/>
      <c r="H599" s="289">
        <f t="shared" si="85"/>
        <v>0</v>
      </c>
      <c r="J599" s="343"/>
      <c r="K599" s="344"/>
      <c r="L599" s="345"/>
      <c r="M599" s="346"/>
      <c r="N599" s="346"/>
      <c r="O599" s="346"/>
    </row>
    <row r="600" spans="1:15" ht="30" customHeight="1" x14ac:dyDescent="0.2">
      <c r="A600" s="217"/>
      <c r="B600" s="250" t="s">
        <v>109</v>
      </c>
      <c r="C600" s="254" t="s">
        <v>703</v>
      </c>
      <c r="D600" s="246" t="s">
        <v>14</v>
      </c>
      <c r="E600" s="86" t="s">
        <v>43</v>
      </c>
      <c r="F600" s="253">
        <v>2</v>
      </c>
      <c r="G600" s="252"/>
      <c r="H600" s="289">
        <f t="shared" si="85"/>
        <v>0</v>
      </c>
      <c r="J600" s="343"/>
      <c r="K600" s="344"/>
      <c r="L600" s="345"/>
      <c r="M600" s="346"/>
      <c r="N600" s="346"/>
      <c r="O600" s="346"/>
    </row>
    <row r="601" spans="1:15" ht="30" customHeight="1" x14ac:dyDescent="0.2">
      <c r="A601" s="217"/>
      <c r="B601" s="244" t="s">
        <v>30</v>
      </c>
      <c r="C601" s="245" t="s">
        <v>704</v>
      </c>
      <c r="D601" s="246" t="s">
        <v>14</v>
      </c>
      <c r="E601" s="86"/>
      <c r="F601" s="253"/>
      <c r="G601" s="249"/>
      <c r="H601" s="288"/>
      <c r="J601" s="343"/>
      <c r="K601" s="344"/>
      <c r="L601" s="345"/>
      <c r="M601" s="346"/>
      <c r="N601" s="346"/>
      <c r="O601" s="346"/>
    </row>
    <row r="602" spans="1:15" ht="30" customHeight="1" x14ac:dyDescent="0.2">
      <c r="A602" s="217"/>
      <c r="B602" s="250" t="s">
        <v>103</v>
      </c>
      <c r="C602" s="245" t="s">
        <v>713</v>
      </c>
      <c r="D602" s="246" t="s">
        <v>14</v>
      </c>
      <c r="E602" s="86" t="s">
        <v>43</v>
      </c>
      <c r="F602" s="253">
        <v>2</v>
      </c>
      <c r="G602" s="252"/>
      <c r="H602" s="289">
        <f t="shared" ref="H602:H604" si="86">ROUND(G602*F602,2)</f>
        <v>0</v>
      </c>
      <c r="J602" s="343"/>
      <c r="K602" s="344"/>
      <c r="L602" s="345"/>
      <c r="M602" s="346"/>
      <c r="N602" s="346"/>
      <c r="O602" s="346"/>
    </row>
    <row r="603" spans="1:15" ht="30" customHeight="1" x14ac:dyDescent="0.2">
      <c r="A603" s="217"/>
      <c r="B603" s="250" t="s">
        <v>106</v>
      </c>
      <c r="C603" s="245" t="s">
        <v>714</v>
      </c>
      <c r="D603" s="246" t="s">
        <v>14</v>
      </c>
      <c r="E603" s="86" t="s">
        <v>43</v>
      </c>
      <c r="F603" s="253">
        <v>6</v>
      </c>
      <c r="G603" s="252"/>
      <c r="H603" s="289">
        <f t="shared" si="86"/>
        <v>0</v>
      </c>
      <c r="J603" s="343"/>
      <c r="K603" s="344"/>
      <c r="L603" s="345"/>
      <c r="M603" s="346"/>
      <c r="N603" s="346"/>
      <c r="O603" s="346"/>
    </row>
    <row r="604" spans="1:15" ht="30" customHeight="1" x14ac:dyDescent="0.2">
      <c r="A604" s="217"/>
      <c r="B604" s="250" t="s">
        <v>109</v>
      </c>
      <c r="C604" s="245" t="s">
        <v>715</v>
      </c>
      <c r="D604" s="246" t="s">
        <v>14</v>
      </c>
      <c r="E604" s="86" t="s">
        <v>43</v>
      </c>
      <c r="F604" s="253">
        <v>2</v>
      </c>
      <c r="G604" s="252"/>
      <c r="H604" s="289">
        <f t="shared" si="86"/>
        <v>0</v>
      </c>
      <c r="J604" s="343"/>
      <c r="K604" s="344"/>
      <c r="L604" s="345"/>
      <c r="M604" s="346"/>
      <c r="N604" s="346"/>
      <c r="O604" s="346"/>
    </row>
    <row r="605" spans="1:15" ht="30" customHeight="1" x14ac:dyDescent="0.2">
      <c r="A605" s="217"/>
      <c r="B605" s="244" t="s">
        <v>76</v>
      </c>
      <c r="C605" s="245" t="s">
        <v>705</v>
      </c>
      <c r="D605" s="246"/>
      <c r="E605" s="86"/>
      <c r="F605" s="251"/>
      <c r="G605" s="249"/>
      <c r="H605" s="288"/>
      <c r="J605" s="343"/>
      <c r="K605" s="344"/>
      <c r="L605" s="345"/>
      <c r="M605" s="346"/>
      <c r="N605" s="346"/>
      <c r="O605" s="346"/>
    </row>
    <row r="606" spans="1:15" ht="30" customHeight="1" x14ac:dyDescent="0.2">
      <c r="A606" s="217"/>
      <c r="B606" s="250" t="s">
        <v>103</v>
      </c>
      <c r="C606" s="245" t="s">
        <v>706</v>
      </c>
      <c r="D606" s="246"/>
      <c r="E606" s="86" t="s">
        <v>43</v>
      </c>
      <c r="F606" s="253">
        <v>1</v>
      </c>
      <c r="G606" s="252"/>
      <c r="H606" s="289">
        <f>ROUND(G606*F606,2)</f>
        <v>0</v>
      </c>
      <c r="J606" s="343"/>
      <c r="K606" s="344"/>
      <c r="L606" s="345"/>
      <c r="M606" s="346"/>
      <c r="N606" s="346"/>
      <c r="O606" s="346"/>
    </row>
    <row r="607" spans="1:15" ht="30" customHeight="1" x14ac:dyDescent="0.2">
      <c r="A607" s="217"/>
      <c r="B607" s="244" t="s">
        <v>83</v>
      </c>
      <c r="C607" s="245" t="s">
        <v>707</v>
      </c>
      <c r="D607" s="246" t="s">
        <v>14</v>
      </c>
      <c r="E607" s="86"/>
      <c r="F607" s="251"/>
      <c r="G607" s="249"/>
      <c r="H607" s="288"/>
      <c r="J607" s="343"/>
      <c r="K607" s="344"/>
      <c r="L607" s="345"/>
      <c r="M607" s="346"/>
      <c r="N607" s="346"/>
      <c r="O607" s="346"/>
    </row>
    <row r="608" spans="1:15" ht="30" customHeight="1" x14ac:dyDescent="0.2">
      <c r="A608" s="217"/>
      <c r="B608" s="250" t="s">
        <v>103</v>
      </c>
      <c r="C608" s="245" t="s">
        <v>708</v>
      </c>
      <c r="D608" s="246" t="s">
        <v>14</v>
      </c>
      <c r="E608" s="86" t="s">
        <v>43</v>
      </c>
      <c r="F608" s="253">
        <v>1</v>
      </c>
      <c r="G608" s="252"/>
      <c r="H608" s="289">
        <f>ROUND(G608*F608,2)</f>
        <v>0</v>
      </c>
      <c r="J608" s="343"/>
      <c r="K608" s="344"/>
      <c r="L608" s="345"/>
      <c r="M608" s="346"/>
      <c r="N608" s="346"/>
      <c r="O608" s="346"/>
    </row>
    <row r="609" spans="1:15" ht="30" customHeight="1" x14ac:dyDescent="0.2">
      <c r="A609" s="221" t="s">
        <v>712</v>
      </c>
      <c r="B609" s="237" t="s">
        <v>725</v>
      </c>
      <c r="C609" s="245" t="s">
        <v>717</v>
      </c>
      <c r="D609" s="239" t="s">
        <v>727</v>
      </c>
      <c r="E609" s="86"/>
      <c r="F609" s="251"/>
      <c r="G609" s="249"/>
      <c r="H609" s="288"/>
      <c r="J609" s="343"/>
      <c r="K609" s="344"/>
      <c r="L609" s="345"/>
      <c r="M609" s="346"/>
      <c r="N609" s="346"/>
      <c r="O609" s="346"/>
    </row>
    <row r="610" spans="1:15" ht="30" customHeight="1" x14ac:dyDescent="0.2">
      <c r="A610" s="217"/>
      <c r="B610" s="244" t="s">
        <v>26</v>
      </c>
      <c r="C610" s="245" t="s">
        <v>721</v>
      </c>
      <c r="D610" s="246" t="s">
        <v>14</v>
      </c>
      <c r="E610" s="86"/>
      <c r="F610" s="251"/>
      <c r="G610" s="249"/>
      <c r="H610" s="288"/>
      <c r="J610" s="343"/>
      <c r="K610" s="344"/>
      <c r="L610" s="345"/>
      <c r="M610" s="346"/>
      <c r="N610" s="346"/>
      <c r="O610" s="346"/>
    </row>
    <row r="611" spans="1:15" ht="30" customHeight="1" x14ac:dyDescent="0.2">
      <c r="A611" s="217"/>
      <c r="B611" s="250" t="s">
        <v>103</v>
      </c>
      <c r="C611" s="245" t="s">
        <v>695</v>
      </c>
      <c r="D611" s="246" t="s">
        <v>14</v>
      </c>
      <c r="E611" s="86" t="s">
        <v>43</v>
      </c>
      <c r="F611" s="253">
        <v>2</v>
      </c>
      <c r="G611" s="252"/>
      <c r="H611" s="289">
        <f t="shared" ref="H611:H614" si="87">ROUND(G611*F611,2)</f>
        <v>0</v>
      </c>
      <c r="J611" s="343"/>
      <c r="K611" s="344"/>
      <c r="L611" s="345"/>
      <c r="M611" s="346"/>
      <c r="N611" s="346"/>
      <c r="O611" s="346"/>
    </row>
    <row r="612" spans="1:15" ht="30" customHeight="1" x14ac:dyDescent="0.2">
      <c r="A612" s="217"/>
      <c r="B612" s="250" t="s">
        <v>106</v>
      </c>
      <c r="C612" s="245" t="s">
        <v>696</v>
      </c>
      <c r="D612" s="246" t="s">
        <v>14</v>
      </c>
      <c r="E612" s="86" t="s">
        <v>43</v>
      </c>
      <c r="F612" s="253">
        <v>5</v>
      </c>
      <c r="G612" s="252"/>
      <c r="H612" s="289">
        <f t="shared" si="87"/>
        <v>0</v>
      </c>
      <c r="J612" s="343"/>
      <c r="K612" s="344"/>
      <c r="L612" s="345"/>
      <c r="M612" s="346"/>
      <c r="N612" s="346"/>
      <c r="O612" s="346"/>
    </row>
    <row r="613" spans="1:15" ht="30" customHeight="1" x14ac:dyDescent="0.2">
      <c r="A613" s="217"/>
      <c r="B613" s="250" t="s">
        <v>109</v>
      </c>
      <c r="C613" s="245" t="s">
        <v>697</v>
      </c>
      <c r="D613" s="246" t="s">
        <v>14</v>
      </c>
      <c r="E613" s="86" t="s">
        <v>43</v>
      </c>
      <c r="F613" s="253">
        <v>3</v>
      </c>
      <c r="G613" s="252"/>
      <c r="H613" s="289">
        <f t="shared" si="87"/>
        <v>0</v>
      </c>
      <c r="J613" s="343"/>
      <c r="K613" s="344"/>
      <c r="L613" s="345"/>
      <c r="M613" s="346"/>
      <c r="N613" s="346"/>
      <c r="O613" s="346"/>
    </row>
    <row r="614" spans="1:15" ht="30" customHeight="1" x14ac:dyDescent="0.2">
      <c r="A614" s="217"/>
      <c r="B614" s="250" t="s">
        <v>376</v>
      </c>
      <c r="C614" s="245" t="s">
        <v>698</v>
      </c>
      <c r="D614" s="246" t="s">
        <v>14</v>
      </c>
      <c r="E614" s="86" t="s">
        <v>43</v>
      </c>
      <c r="F614" s="253">
        <v>1</v>
      </c>
      <c r="G614" s="252"/>
      <c r="H614" s="289">
        <f t="shared" si="87"/>
        <v>0</v>
      </c>
      <c r="J614" s="343"/>
      <c r="K614" s="344"/>
      <c r="L614" s="345"/>
      <c r="M614" s="346"/>
      <c r="N614" s="346"/>
      <c r="O614" s="346"/>
    </row>
    <row r="615" spans="1:15" ht="30" customHeight="1" x14ac:dyDescent="0.2">
      <c r="A615" s="216" t="s">
        <v>712</v>
      </c>
      <c r="B615" s="237" t="s">
        <v>726</v>
      </c>
      <c r="C615" s="255" t="s">
        <v>709</v>
      </c>
      <c r="D615" s="239" t="s">
        <v>727</v>
      </c>
      <c r="E615" s="256"/>
      <c r="F615" s="253"/>
      <c r="G615" s="249"/>
      <c r="H615" s="288"/>
      <c r="J615" s="343"/>
      <c r="K615" s="344"/>
      <c r="L615" s="345"/>
      <c r="M615" s="346"/>
      <c r="N615" s="346"/>
      <c r="O615" s="346"/>
    </row>
    <row r="616" spans="1:15" ht="30" customHeight="1" x14ac:dyDescent="0.2">
      <c r="A616" s="217"/>
      <c r="B616" s="244" t="s">
        <v>26</v>
      </c>
      <c r="C616" s="257" t="s">
        <v>710</v>
      </c>
      <c r="D616" s="246" t="s">
        <v>14</v>
      </c>
      <c r="E616" s="86" t="s">
        <v>711</v>
      </c>
      <c r="F616" s="253">
        <v>2</v>
      </c>
      <c r="G616" s="252"/>
      <c r="H616" s="289">
        <f>ROUND(G616*F616,2)</f>
        <v>0</v>
      </c>
      <c r="J616" s="343"/>
      <c r="K616" s="344"/>
      <c r="L616" s="345"/>
      <c r="M616" s="346"/>
      <c r="N616" s="346"/>
      <c r="O616" s="346"/>
    </row>
    <row r="617" spans="1:15" ht="36" customHeight="1" x14ac:dyDescent="0.2">
      <c r="A617" s="10"/>
      <c r="B617" s="297"/>
      <c r="C617" s="172" t="s">
        <v>728</v>
      </c>
      <c r="D617" s="74"/>
      <c r="E617" s="80"/>
      <c r="F617" s="75"/>
      <c r="G617" s="76"/>
      <c r="H617" s="281"/>
      <c r="J617" s="343"/>
      <c r="K617" s="344"/>
      <c r="L617" s="345"/>
      <c r="M617" s="346"/>
      <c r="N617" s="346"/>
      <c r="O617" s="346"/>
    </row>
    <row r="618" spans="1:15" ht="30" customHeight="1" x14ac:dyDescent="0.2">
      <c r="A618" s="10"/>
      <c r="B618" s="237" t="s">
        <v>741</v>
      </c>
      <c r="C618" s="238" t="s">
        <v>718</v>
      </c>
      <c r="D618" s="239" t="s">
        <v>829</v>
      </c>
      <c r="E618" s="258"/>
      <c r="F618" s="259"/>
      <c r="G618" s="260">
        <v>0</v>
      </c>
      <c r="H618" s="261"/>
      <c r="J618" s="343"/>
      <c r="K618" s="344"/>
      <c r="L618" s="345"/>
      <c r="M618" s="346"/>
      <c r="N618" s="346"/>
      <c r="O618" s="346"/>
    </row>
    <row r="619" spans="1:15" ht="30" customHeight="1" x14ac:dyDescent="0.2">
      <c r="A619" s="10"/>
      <c r="B619" s="244" t="s">
        <v>26</v>
      </c>
      <c r="C619" s="238" t="s">
        <v>704</v>
      </c>
      <c r="D619" s="239" t="s">
        <v>14</v>
      </c>
      <c r="E619" s="258"/>
      <c r="F619" s="259"/>
      <c r="G619" s="249"/>
      <c r="H619" s="288"/>
      <c r="J619" s="343"/>
      <c r="K619" s="344"/>
      <c r="L619" s="345"/>
      <c r="M619" s="346"/>
      <c r="N619" s="346"/>
      <c r="O619" s="346"/>
    </row>
    <row r="620" spans="1:15" ht="30" customHeight="1" x14ac:dyDescent="0.2">
      <c r="A620" s="10"/>
      <c r="B620" s="305" t="s">
        <v>103</v>
      </c>
      <c r="C620" s="238" t="s">
        <v>733</v>
      </c>
      <c r="D620" s="239" t="s">
        <v>14</v>
      </c>
      <c r="E620" s="258" t="s">
        <v>43</v>
      </c>
      <c r="F620" s="253">
        <v>2</v>
      </c>
      <c r="G620" s="252"/>
      <c r="H620" s="284">
        <f>ROUND(G620*F620,2)</f>
        <v>0</v>
      </c>
      <c r="J620" s="343"/>
      <c r="K620" s="344"/>
      <c r="L620" s="345"/>
      <c r="M620" s="346"/>
      <c r="N620" s="346"/>
      <c r="O620" s="346"/>
    </row>
    <row r="621" spans="1:15" ht="30" customHeight="1" x14ac:dyDescent="0.2">
      <c r="A621" s="10"/>
      <c r="B621" s="305" t="s">
        <v>106</v>
      </c>
      <c r="C621" s="238" t="s">
        <v>734</v>
      </c>
      <c r="D621" s="239" t="s">
        <v>14</v>
      </c>
      <c r="E621" s="258" t="s">
        <v>43</v>
      </c>
      <c r="F621" s="253">
        <v>2</v>
      </c>
      <c r="G621" s="252"/>
      <c r="H621" s="284">
        <f>ROUND(G621*F621,2)</f>
        <v>0</v>
      </c>
      <c r="J621" s="343"/>
      <c r="K621" s="344"/>
      <c r="L621" s="345"/>
      <c r="M621" s="346"/>
      <c r="N621" s="346"/>
      <c r="O621" s="346"/>
    </row>
    <row r="622" spans="1:15" ht="30" customHeight="1" x14ac:dyDescent="0.2">
      <c r="A622" s="10"/>
      <c r="B622" s="305" t="s">
        <v>109</v>
      </c>
      <c r="C622" s="238" t="s">
        <v>735</v>
      </c>
      <c r="D622" s="239" t="s">
        <v>14</v>
      </c>
      <c r="E622" s="258" t="s">
        <v>43</v>
      </c>
      <c r="F622" s="253">
        <v>2</v>
      </c>
      <c r="G622" s="252"/>
      <c r="H622" s="284">
        <f>ROUND(G622*F622,2)</f>
        <v>0</v>
      </c>
      <c r="J622" s="343"/>
      <c r="K622" s="344"/>
      <c r="L622" s="345"/>
      <c r="M622" s="346"/>
      <c r="N622" s="346"/>
      <c r="O622" s="346"/>
    </row>
    <row r="623" spans="1:15" ht="30" customHeight="1" x14ac:dyDescent="0.2">
      <c r="A623" s="10"/>
      <c r="B623" s="244" t="s">
        <v>30</v>
      </c>
      <c r="C623" s="238" t="s">
        <v>729</v>
      </c>
      <c r="D623" s="239" t="s">
        <v>14</v>
      </c>
      <c r="E623" s="258"/>
      <c r="F623" s="251"/>
      <c r="G623" s="249"/>
      <c r="H623" s="288"/>
      <c r="J623" s="343"/>
      <c r="K623" s="344"/>
      <c r="L623" s="345"/>
      <c r="M623" s="346"/>
      <c r="N623" s="346"/>
      <c r="O623" s="346"/>
    </row>
    <row r="624" spans="1:15" ht="30" customHeight="1" x14ac:dyDescent="0.2">
      <c r="A624" s="10"/>
      <c r="B624" s="305" t="s">
        <v>103</v>
      </c>
      <c r="C624" s="238" t="s">
        <v>713</v>
      </c>
      <c r="D624" s="239" t="s">
        <v>14</v>
      </c>
      <c r="E624" s="258" t="s">
        <v>43</v>
      </c>
      <c r="F624" s="253">
        <v>2</v>
      </c>
      <c r="G624" s="252"/>
      <c r="H624" s="284">
        <f>ROUND(G624*F624,2)</f>
        <v>0</v>
      </c>
      <c r="J624" s="343"/>
      <c r="K624" s="344"/>
      <c r="L624" s="345"/>
      <c r="M624" s="346"/>
      <c r="N624" s="346"/>
      <c r="O624" s="346"/>
    </row>
    <row r="625" spans="1:15" ht="30" customHeight="1" x14ac:dyDescent="0.2">
      <c r="A625" s="10"/>
      <c r="B625" s="305" t="s">
        <v>106</v>
      </c>
      <c r="C625" s="238" t="s">
        <v>714</v>
      </c>
      <c r="D625" s="239" t="s">
        <v>14</v>
      </c>
      <c r="E625" s="258" t="s">
        <v>43</v>
      </c>
      <c r="F625" s="253">
        <v>2</v>
      </c>
      <c r="G625" s="252"/>
      <c r="H625" s="284">
        <f>ROUND(G625*F625,2)</f>
        <v>0</v>
      </c>
      <c r="J625" s="343"/>
      <c r="K625" s="344"/>
      <c r="L625" s="345"/>
      <c r="M625" s="346"/>
      <c r="N625" s="346"/>
      <c r="O625" s="346"/>
    </row>
    <row r="626" spans="1:15" ht="30" customHeight="1" x14ac:dyDescent="0.2">
      <c r="A626" s="10"/>
      <c r="B626" s="244" t="s">
        <v>76</v>
      </c>
      <c r="C626" s="238" t="s">
        <v>707</v>
      </c>
      <c r="D626" s="239" t="s">
        <v>14</v>
      </c>
      <c r="E626" s="258"/>
      <c r="F626" s="251"/>
      <c r="G626" s="249"/>
      <c r="H626" s="288"/>
      <c r="J626" s="343"/>
      <c r="K626" s="344"/>
      <c r="L626" s="345"/>
      <c r="M626" s="346"/>
      <c r="N626" s="346"/>
      <c r="O626" s="346"/>
    </row>
    <row r="627" spans="1:15" ht="30" customHeight="1" x14ac:dyDescent="0.2">
      <c r="A627" s="10"/>
      <c r="B627" s="305" t="s">
        <v>103</v>
      </c>
      <c r="C627" s="238" t="s">
        <v>730</v>
      </c>
      <c r="D627" s="239" t="s">
        <v>14</v>
      </c>
      <c r="E627" s="258" t="s">
        <v>43</v>
      </c>
      <c r="F627" s="253">
        <v>2</v>
      </c>
      <c r="G627" s="252"/>
      <c r="H627" s="284">
        <f>ROUND(G627*F627,2)</f>
        <v>0</v>
      </c>
      <c r="J627" s="343"/>
      <c r="K627" s="344"/>
      <c r="L627" s="345"/>
      <c r="M627" s="346"/>
      <c r="N627" s="346"/>
      <c r="O627" s="346"/>
    </row>
    <row r="628" spans="1:15" s="52" customFormat="1" ht="30" customHeight="1" x14ac:dyDescent="0.2">
      <c r="A628" s="290"/>
      <c r="B628" s="237" t="s">
        <v>742</v>
      </c>
      <c r="C628" s="238" t="s">
        <v>737</v>
      </c>
      <c r="D628" s="239" t="s">
        <v>829</v>
      </c>
      <c r="E628" s="258" t="s">
        <v>41</v>
      </c>
      <c r="F628" s="251"/>
      <c r="G628" s="249"/>
      <c r="H628" s="288"/>
      <c r="J628" s="343"/>
      <c r="K628" s="344"/>
      <c r="L628" s="345"/>
      <c r="M628" s="346"/>
      <c r="N628" s="346"/>
      <c r="O628" s="346"/>
    </row>
    <row r="629" spans="1:15" s="52" customFormat="1" ht="30" customHeight="1" x14ac:dyDescent="0.2">
      <c r="A629" s="290"/>
      <c r="B629" s="244" t="s">
        <v>26</v>
      </c>
      <c r="C629" s="238" t="s">
        <v>697</v>
      </c>
      <c r="D629" s="262" t="s">
        <v>14</v>
      </c>
      <c r="E629" s="258" t="s">
        <v>43</v>
      </c>
      <c r="F629" s="253">
        <v>3</v>
      </c>
      <c r="G629" s="252"/>
      <c r="H629" s="284">
        <f>ROUND(G629*F629,2)</f>
        <v>0</v>
      </c>
      <c r="J629" s="343"/>
      <c r="K629" s="344"/>
      <c r="L629" s="345"/>
      <c r="M629" s="346"/>
      <c r="N629" s="346"/>
      <c r="O629" s="346"/>
    </row>
    <row r="630" spans="1:15" s="52" customFormat="1" ht="30" customHeight="1" x14ac:dyDescent="0.2">
      <c r="A630" s="290"/>
      <c r="B630" s="237" t="s">
        <v>743</v>
      </c>
      <c r="C630" s="238" t="s">
        <v>738</v>
      </c>
      <c r="D630" s="239" t="s">
        <v>829</v>
      </c>
      <c r="E630" s="258" t="s">
        <v>41</v>
      </c>
      <c r="F630" s="251"/>
      <c r="G630" s="249"/>
      <c r="H630" s="288"/>
      <c r="J630" s="343"/>
      <c r="K630" s="344"/>
      <c r="L630" s="345"/>
      <c r="M630" s="346"/>
      <c r="N630" s="346"/>
      <c r="O630" s="346"/>
    </row>
    <row r="631" spans="1:15" s="52" customFormat="1" ht="30" customHeight="1" x14ac:dyDescent="0.2">
      <c r="A631" s="290"/>
      <c r="B631" s="244" t="s">
        <v>26</v>
      </c>
      <c r="C631" s="238" t="s">
        <v>697</v>
      </c>
      <c r="D631" s="262" t="s">
        <v>14</v>
      </c>
      <c r="E631" s="258" t="s">
        <v>117</v>
      </c>
      <c r="F631" s="251">
        <v>3</v>
      </c>
      <c r="G631" s="252"/>
      <c r="H631" s="284">
        <f>ROUND(G631*F631,2)</f>
        <v>0</v>
      </c>
      <c r="J631" s="343"/>
      <c r="K631" s="344"/>
      <c r="L631" s="345"/>
      <c r="M631" s="346"/>
      <c r="N631" s="346"/>
      <c r="O631" s="346"/>
    </row>
    <row r="632" spans="1:15" s="52" customFormat="1" ht="30" customHeight="1" x14ac:dyDescent="0.2">
      <c r="A632" s="290"/>
      <c r="B632" s="237" t="s">
        <v>744</v>
      </c>
      <c r="C632" s="238" t="s">
        <v>739</v>
      </c>
      <c r="D632" s="239" t="s">
        <v>830</v>
      </c>
      <c r="E632" s="258" t="s">
        <v>736</v>
      </c>
      <c r="F632" s="251">
        <v>60</v>
      </c>
      <c r="G632" s="252"/>
      <c r="H632" s="284">
        <f>ROUND(G632*F632,2)</f>
        <v>0</v>
      </c>
      <c r="J632" s="343"/>
      <c r="K632" s="344"/>
      <c r="L632" s="345"/>
      <c r="M632" s="346"/>
      <c r="N632" s="346"/>
      <c r="O632" s="346"/>
    </row>
    <row r="633" spans="1:15" s="28" customFormat="1" ht="30" customHeight="1" thickBot="1" x14ac:dyDescent="0.25">
      <c r="A633" s="295"/>
      <c r="B633" s="237" t="s">
        <v>745</v>
      </c>
      <c r="C633" s="238" t="s">
        <v>740</v>
      </c>
      <c r="D633" s="239" t="s">
        <v>834</v>
      </c>
      <c r="E633" s="258" t="s">
        <v>43</v>
      </c>
      <c r="F633" s="253">
        <v>3</v>
      </c>
      <c r="G633" s="252"/>
      <c r="H633" s="284">
        <f>ROUND(G633*F633,2)</f>
        <v>0</v>
      </c>
      <c r="J633" s="343"/>
      <c r="K633" s="344"/>
      <c r="L633" s="345"/>
      <c r="M633" s="346"/>
      <c r="N633" s="346"/>
      <c r="O633" s="346"/>
    </row>
    <row r="634" spans="1:15" ht="36" customHeight="1" thickTop="1" x14ac:dyDescent="0.2">
      <c r="A634" s="10"/>
      <c r="B634" s="298"/>
      <c r="C634" s="117" t="s">
        <v>750</v>
      </c>
      <c r="D634" s="74"/>
      <c r="E634" s="78"/>
      <c r="F634" s="74"/>
      <c r="G634" s="76"/>
      <c r="H634" s="281"/>
      <c r="J634" s="343"/>
      <c r="K634" s="344"/>
      <c r="L634" s="345"/>
      <c r="M634" s="346"/>
      <c r="N634" s="346"/>
      <c r="O634" s="346"/>
    </row>
    <row r="635" spans="1:15" s="52" customFormat="1" ht="30" customHeight="1" x14ac:dyDescent="0.2">
      <c r="A635" s="290"/>
      <c r="B635" s="97" t="s">
        <v>751</v>
      </c>
      <c r="C635" s="98" t="s">
        <v>418</v>
      </c>
      <c r="D635" s="107" t="s">
        <v>188</v>
      </c>
      <c r="E635" s="100"/>
      <c r="F635" s="113"/>
      <c r="G635" s="105"/>
      <c r="H635" s="115"/>
      <c r="J635" s="343"/>
      <c r="K635" s="344"/>
      <c r="L635" s="345"/>
      <c r="M635" s="346"/>
      <c r="N635" s="346"/>
      <c r="O635" s="346"/>
    </row>
    <row r="636" spans="1:15" s="52" customFormat="1" ht="30" customHeight="1" x14ac:dyDescent="0.2">
      <c r="A636" s="290"/>
      <c r="B636" s="106" t="s">
        <v>26</v>
      </c>
      <c r="C636" s="98" t="s">
        <v>746</v>
      </c>
      <c r="D636" s="107"/>
      <c r="E636" s="100"/>
      <c r="F636" s="113"/>
      <c r="G636" s="105"/>
      <c r="H636" s="115"/>
      <c r="J636" s="343"/>
      <c r="K636" s="344"/>
      <c r="L636" s="345"/>
      <c r="M636" s="346"/>
      <c r="N636" s="346"/>
      <c r="O636" s="346"/>
    </row>
    <row r="637" spans="1:15" s="52" customFormat="1" ht="30" customHeight="1" x14ac:dyDescent="0.2">
      <c r="A637" s="290"/>
      <c r="B637" s="114" t="s">
        <v>103</v>
      </c>
      <c r="C637" s="98" t="s">
        <v>487</v>
      </c>
      <c r="D637" s="107"/>
      <c r="E637" s="100" t="s">
        <v>43</v>
      </c>
      <c r="F637" s="113">
        <v>1</v>
      </c>
      <c r="G637" s="102"/>
      <c r="H637" s="284">
        <f>ROUND(G637*F637,2)</f>
        <v>0</v>
      </c>
      <c r="J637" s="343"/>
      <c r="K637" s="344"/>
      <c r="L637" s="345"/>
      <c r="M637" s="346"/>
      <c r="N637" s="346"/>
      <c r="O637" s="346"/>
    </row>
    <row r="638" spans="1:15" s="52" customFormat="1" ht="30" customHeight="1" x14ac:dyDescent="0.2">
      <c r="A638" s="290"/>
      <c r="B638" s="97" t="s">
        <v>752</v>
      </c>
      <c r="C638" s="118" t="s">
        <v>419</v>
      </c>
      <c r="D638" s="119" t="s">
        <v>748</v>
      </c>
      <c r="E638" s="100"/>
      <c r="F638" s="222"/>
      <c r="G638" s="105"/>
      <c r="H638" s="115"/>
      <c r="J638" s="343"/>
      <c r="K638" s="344"/>
      <c r="L638" s="345"/>
      <c r="M638" s="346"/>
      <c r="N638" s="346"/>
      <c r="O638" s="346"/>
    </row>
    <row r="639" spans="1:15" s="52" customFormat="1" ht="30" customHeight="1" x14ac:dyDescent="0.2">
      <c r="A639" s="290"/>
      <c r="B639" s="106" t="s">
        <v>26</v>
      </c>
      <c r="C639" s="98" t="s">
        <v>749</v>
      </c>
      <c r="D639" s="107"/>
      <c r="E639" s="100" t="s">
        <v>117</v>
      </c>
      <c r="F639" s="223">
        <v>3</v>
      </c>
      <c r="G639" s="102"/>
      <c r="H639" s="284">
        <f>ROUND(G639*F639,2)</f>
        <v>0</v>
      </c>
      <c r="J639" s="343"/>
      <c r="K639" s="344"/>
      <c r="L639" s="345"/>
      <c r="M639" s="346"/>
      <c r="N639" s="346"/>
      <c r="O639" s="346"/>
    </row>
    <row r="640" spans="1:15" s="28" customFormat="1" ht="30" customHeight="1" thickBot="1" x14ac:dyDescent="0.25">
      <c r="A640" s="295"/>
      <c r="B640" s="300" t="str">
        <f>B576</f>
        <v>F</v>
      </c>
      <c r="C640" s="347" t="str">
        <f>C576</f>
        <v>WATER AND WASTE WORK</v>
      </c>
      <c r="D640" s="348"/>
      <c r="E640" s="348"/>
      <c r="F640" s="349"/>
      <c r="G640" s="29" t="s">
        <v>293</v>
      </c>
      <c r="H640" s="279">
        <f>SUM(H580:H639)</f>
        <v>0</v>
      </c>
      <c r="J640" s="343"/>
      <c r="K640" s="344"/>
      <c r="L640" s="345"/>
      <c r="M640" s="346"/>
      <c r="N640" s="346"/>
      <c r="O640" s="346"/>
    </row>
    <row r="641" spans="1:15" s="28" customFormat="1" ht="30" customHeight="1" thickTop="1" x14ac:dyDescent="0.2">
      <c r="A641" s="26"/>
      <c r="B641" s="25" t="s">
        <v>420</v>
      </c>
      <c r="C641" s="356" t="s">
        <v>843</v>
      </c>
      <c r="D641" s="357"/>
      <c r="E641" s="357"/>
      <c r="F641" s="358"/>
      <c r="G641" s="26"/>
      <c r="H641" s="287"/>
      <c r="J641" s="343"/>
      <c r="K641" s="344"/>
      <c r="L641" s="345"/>
      <c r="M641" s="346"/>
      <c r="N641" s="346"/>
      <c r="O641" s="346"/>
    </row>
    <row r="642" spans="1:15" ht="30" customHeight="1" x14ac:dyDescent="0.2">
      <c r="A642" s="10"/>
      <c r="B642" s="73"/>
      <c r="C642" s="117" t="s">
        <v>776</v>
      </c>
      <c r="D642" s="74"/>
      <c r="E642" s="75" t="s">
        <v>14</v>
      </c>
      <c r="F642" s="75" t="s">
        <v>14</v>
      </c>
      <c r="G642" s="76" t="s">
        <v>14</v>
      </c>
      <c r="H642" s="281"/>
      <c r="J642" s="343"/>
      <c r="K642" s="344"/>
      <c r="L642" s="345"/>
      <c r="M642" s="346"/>
      <c r="N642" s="346"/>
      <c r="O642" s="346"/>
    </row>
    <row r="643" spans="1:15" ht="30" customHeight="1" x14ac:dyDescent="0.2">
      <c r="A643" s="10"/>
      <c r="B643" s="307"/>
      <c r="C643" s="308" t="s">
        <v>540</v>
      </c>
      <c r="D643" s="309"/>
      <c r="E643" s="310"/>
      <c r="F643" s="311"/>
      <c r="G643" s="312"/>
      <c r="H643" s="312"/>
      <c r="J643" s="343"/>
      <c r="K643" s="344"/>
      <c r="L643" s="345"/>
      <c r="M643" s="346"/>
      <c r="N643" s="346"/>
      <c r="O643" s="346"/>
    </row>
    <row r="644" spans="1:15" ht="30" customHeight="1" x14ac:dyDescent="0.2">
      <c r="A644" s="10"/>
      <c r="B644" s="140" t="s">
        <v>284</v>
      </c>
      <c r="C644" s="169" t="s">
        <v>541</v>
      </c>
      <c r="D644" s="170" t="s">
        <v>659</v>
      </c>
      <c r="E644" s="130" t="s">
        <v>425</v>
      </c>
      <c r="F644" s="313">
        <v>1</v>
      </c>
      <c r="G644" s="102"/>
      <c r="H644" s="108">
        <f>ROUND(G644*F644,2)</f>
        <v>0</v>
      </c>
      <c r="J644" s="343"/>
      <c r="K644" s="344"/>
      <c r="L644" s="345"/>
      <c r="M644" s="346"/>
      <c r="N644" s="346"/>
      <c r="O644" s="346"/>
    </row>
    <row r="645" spans="1:15" ht="30" customHeight="1" x14ac:dyDescent="0.2">
      <c r="A645" s="10"/>
      <c r="B645" s="140" t="s">
        <v>781</v>
      </c>
      <c r="C645" s="93" t="s">
        <v>539</v>
      </c>
      <c r="D645" s="99" t="s">
        <v>659</v>
      </c>
      <c r="E645" s="170" t="s">
        <v>117</v>
      </c>
      <c r="F645" s="313">
        <v>119</v>
      </c>
      <c r="G645" s="102"/>
      <c r="H645" s="108">
        <f>ROUND(G645*F645,2)</f>
        <v>0</v>
      </c>
      <c r="J645" s="343"/>
      <c r="K645" s="344"/>
      <c r="L645" s="345"/>
      <c r="M645" s="346"/>
      <c r="N645" s="346"/>
      <c r="O645" s="346"/>
    </row>
    <row r="646" spans="1:15" ht="30" customHeight="1" x14ac:dyDescent="0.2">
      <c r="A646" s="10"/>
      <c r="B646" s="307"/>
      <c r="C646" s="308" t="s">
        <v>282</v>
      </c>
      <c r="D646" s="309"/>
      <c r="E646" s="310"/>
      <c r="F646" s="311"/>
      <c r="G646" s="312"/>
      <c r="H646" s="312"/>
      <c r="J646" s="343"/>
      <c r="K646" s="344"/>
      <c r="L646" s="345"/>
      <c r="M646" s="346"/>
      <c r="N646" s="346"/>
      <c r="O646" s="346"/>
    </row>
    <row r="647" spans="1:15" ht="30" customHeight="1" x14ac:dyDescent="0.2">
      <c r="A647" s="10"/>
      <c r="B647" s="140" t="s">
        <v>782</v>
      </c>
      <c r="C647" s="169" t="s">
        <v>545</v>
      </c>
      <c r="D647" s="99" t="s">
        <v>654</v>
      </c>
      <c r="E647" s="170" t="s">
        <v>20</v>
      </c>
      <c r="F647" s="313">
        <v>124</v>
      </c>
      <c r="G647" s="102"/>
      <c r="H647" s="108">
        <f t="shared" ref="H647:H651" si="88">ROUND(G647*F647,2)</f>
        <v>0</v>
      </c>
      <c r="J647" s="343"/>
      <c r="K647" s="344"/>
      <c r="L647" s="345"/>
      <c r="M647" s="346"/>
      <c r="N647" s="346"/>
      <c r="O647" s="346"/>
    </row>
    <row r="648" spans="1:15" ht="30" customHeight="1" x14ac:dyDescent="0.2">
      <c r="A648" s="10"/>
      <c r="B648" s="140" t="s">
        <v>783</v>
      </c>
      <c r="C648" s="169" t="s">
        <v>547</v>
      </c>
      <c r="D648" s="99" t="s">
        <v>653</v>
      </c>
      <c r="E648" s="170" t="s">
        <v>40</v>
      </c>
      <c r="F648" s="313">
        <v>27</v>
      </c>
      <c r="G648" s="102"/>
      <c r="H648" s="108">
        <f t="shared" si="88"/>
        <v>0</v>
      </c>
      <c r="J648" s="343"/>
      <c r="K648" s="344"/>
      <c r="L648" s="345"/>
      <c r="M648" s="346"/>
      <c r="N648" s="346"/>
      <c r="O648" s="346"/>
    </row>
    <row r="649" spans="1:15" ht="30" customHeight="1" x14ac:dyDescent="0.2">
      <c r="A649" s="10"/>
      <c r="B649" s="140" t="s">
        <v>784</v>
      </c>
      <c r="C649" s="169" t="s">
        <v>548</v>
      </c>
      <c r="D649" s="99" t="s">
        <v>653</v>
      </c>
      <c r="E649" s="170" t="s">
        <v>43</v>
      </c>
      <c r="F649" s="313">
        <v>12</v>
      </c>
      <c r="G649" s="102"/>
      <c r="H649" s="108">
        <f t="shared" si="88"/>
        <v>0</v>
      </c>
      <c r="J649" s="343"/>
      <c r="K649" s="344"/>
      <c r="L649" s="345"/>
      <c r="M649" s="346"/>
      <c r="N649" s="346"/>
      <c r="O649" s="346"/>
    </row>
    <row r="650" spans="1:15" s="52" customFormat="1" ht="30" customHeight="1" x14ac:dyDescent="0.2">
      <c r="A650" s="51"/>
      <c r="B650" s="140" t="s">
        <v>785</v>
      </c>
      <c r="C650" s="169" t="s">
        <v>560</v>
      </c>
      <c r="D650" s="99" t="s">
        <v>652</v>
      </c>
      <c r="E650" s="130" t="s">
        <v>425</v>
      </c>
      <c r="F650" s="314">
        <v>1</v>
      </c>
      <c r="G650" s="144"/>
      <c r="H650" s="315">
        <f t="shared" si="88"/>
        <v>0</v>
      </c>
      <c r="J650" s="343"/>
      <c r="K650" s="344"/>
      <c r="L650" s="345"/>
      <c r="M650" s="346"/>
      <c r="N650" s="346"/>
      <c r="O650" s="346"/>
    </row>
    <row r="651" spans="1:15" ht="30" customHeight="1" x14ac:dyDescent="0.2">
      <c r="A651" s="10"/>
      <c r="B651" s="140" t="s">
        <v>786</v>
      </c>
      <c r="C651" s="169" t="s">
        <v>561</v>
      </c>
      <c r="D651" s="99" t="s">
        <v>652</v>
      </c>
      <c r="E651" s="130" t="s">
        <v>425</v>
      </c>
      <c r="F651" s="314">
        <v>1</v>
      </c>
      <c r="G651" s="144"/>
      <c r="H651" s="315">
        <f t="shared" si="88"/>
        <v>0</v>
      </c>
      <c r="J651" s="343"/>
      <c r="K651" s="344"/>
      <c r="L651" s="345"/>
      <c r="M651" s="346"/>
      <c r="N651" s="346"/>
      <c r="O651" s="346"/>
    </row>
    <row r="652" spans="1:15" ht="30" customHeight="1" x14ac:dyDescent="0.2">
      <c r="A652" s="10"/>
      <c r="B652" s="316"/>
      <c r="C652" s="317" t="s">
        <v>845</v>
      </c>
      <c r="D652" s="318"/>
      <c r="E652" s="319"/>
      <c r="F652" s="318"/>
      <c r="G652" s="320"/>
      <c r="H652" s="321"/>
      <c r="J652" s="343"/>
      <c r="K652" s="344"/>
      <c r="L652" s="345"/>
      <c r="M652" s="346"/>
      <c r="N652" s="346"/>
      <c r="O652" s="346"/>
    </row>
    <row r="653" spans="1:15" ht="30" customHeight="1" x14ac:dyDescent="0.2">
      <c r="A653" s="10"/>
      <c r="B653" s="322"/>
      <c r="C653" s="308" t="s">
        <v>540</v>
      </c>
      <c r="D653" s="309"/>
      <c r="E653" s="310"/>
      <c r="F653" s="323"/>
      <c r="G653" s="324"/>
      <c r="H653" s="325"/>
      <c r="J653" s="343"/>
      <c r="K653" s="344"/>
      <c r="L653" s="345"/>
      <c r="M653" s="346"/>
      <c r="N653" s="346"/>
      <c r="O653" s="346"/>
    </row>
    <row r="654" spans="1:15" ht="30" customHeight="1" x14ac:dyDescent="0.2">
      <c r="A654" s="10"/>
      <c r="B654" s="326" t="s">
        <v>787</v>
      </c>
      <c r="C654" s="327" t="s">
        <v>541</v>
      </c>
      <c r="D654" s="328" t="s">
        <v>659</v>
      </c>
      <c r="E654" s="130" t="s">
        <v>425</v>
      </c>
      <c r="F654" s="314">
        <v>1</v>
      </c>
      <c r="G654" s="144"/>
      <c r="H654" s="315">
        <f>ROUND(G654*F654,2)</f>
        <v>0</v>
      </c>
      <c r="J654" s="343"/>
      <c r="K654" s="344"/>
      <c r="L654" s="345"/>
      <c r="M654" s="346"/>
      <c r="N654" s="346"/>
      <c r="O654" s="346"/>
    </row>
    <row r="655" spans="1:15" ht="30" customHeight="1" x14ac:dyDescent="0.2">
      <c r="A655" s="10"/>
      <c r="B655" s="326" t="s">
        <v>788</v>
      </c>
      <c r="C655" s="329" t="s">
        <v>562</v>
      </c>
      <c r="D655" s="330" t="s">
        <v>659</v>
      </c>
      <c r="E655" s="328" t="s">
        <v>117</v>
      </c>
      <c r="F655" s="314">
        <v>290</v>
      </c>
      <c r="G655" s="144"/>
      <c r="H655" s="315">
        <f>ROUND(G655*F655,2)</f>
        <v>0</v>
      </c>
      <c r="J655" s="343"/>
      <c r="K655" s="344"/>
      <c r="L655" s="345"/>
      <c r="M655" s="346"/>
      <c r="N655" s="346"/>
      <c r="O655" s="346"/>
    </row>
    <row r="656" spans="1:15" ht="30" customHeight="1" x14ac:dyDescent="0.2">
      <c r="A656" s="10"/>
      <c r="B656" s="326" t="s">
        <v>789</v>
      </c>
      <c r="C656" s="329" t="s">
        <v>563</v>
      </c>
      <c r="D656" s="330" t="s">
        <v>659</v>
      </c>
      <c r="E656" s="328" t="s">
        <v>546</v>
      </c>
      <c r="F656" s="314">
        <v>6</v>
      </c>
      <c r="G656" s="144"/>
      <c r="H656" s="315">
        <f>ROUND(G656*F656,2)</f>
        <v>0</v>
      </c>
      <c r="J656" s="343"/>
      <c r="K656" s="344"/>
      <c r="L656" s="345"/>
      <c r="M656" s="346"/>
      <c r="N656" s="346"/>
      <c r="O656" s="346"/>
    </row>
    <row r="657" spans="1:15" ht="30" customHeight="1" x14ac:dyDescent="0.2">
      <c r="A657" s="10"/>
      <c r="B657" s="322"/>
      <c r="C657" s="308" t="s">
        <v>282</v>
      </c>
      <c r="D657" s="309"/>
      <c r="E657" s="310"/>
      <c r="F657" s="331"/>
      <c r="G657" s="332"/>
      <c r="H657" s="333"/>
      <c r="J657" s="343"/>
      <c r="K657" s="344"/>
      <c r="L657" s="345"/>
      <c r="M657" s="346"/>
      <c r="N657" s="346"/>
      <c r="O657" s="346"/>
    </row>
    <row r="658" spans="1:15" ht="30" customHeight="1" x14ac:dyDescent="0.2">
      <c r="A658" s="10"/>
      <c r="B658" s="140" t="s">
        <v>790</v>
      </c>
      <c r="C658" s="169" t="s">
        <v>545</v>
      </c>
      <c r="D658" s="99" t="s">
        <v>654</v>
      </c>
      <c r="E658" s="170" t="s">
        <v>20</v>
      </c>
      <c r="F658" s="314">
        <v>429</v>
      </c>
      <c r="G658" s="144"/>
      <c r="H658" s="315">
        <f t="shared" ref="H658:H662" si="89">ROUND(G658*F658,2)</f>
        <v>0</v>
      </c>
      <c r="J658" s="343"/>
      <c r="K658" s="344"/>
      <c r="L658" s="345"/>
      <c r="M658" s="346"/>
      <c r="N658" s="346"/>
      <c r="O658" s="346"/>
    </row>
    <row r="659" spans="1:15" ht="30" customHeight="1" x14ac:dyDescent="0.2">
      <c r="A659" s="10"/>
      <c r="B659" s="140" t="s">
        <v>791</v>
      </c>
      <c r="C659" s="169" t="s">
        <v>547</v>
      </c>
      <c r="D659" s="99" t="s">
        <v>653</v>
      </c>
      <c r="E659" s="170" t="s">
        <v>40</v>
      </c>
      <c r="F659" s="314">
        <v>95</v>
      </c>
      <c r="G659" s="144"/>
      <c r="H659" s="315">
        <f t="shared" si="89"/>
        <v>0</v>
      </c>
      <c r="J659" s="343"/>
      <c r="K659" s="344"/>
      <c r="L659" s="345"/>
      <c r="M659" s="346"/>
      <c r="N659" s="346"/>
      <c r="O659" s="346"/>
    </row>
    <row r="660" spans="1:15" ht="30" customHeight="1" x14ac:dyDescent="0.2">
      <c r="A660" s="10"/>
      <c r="B660" s="140" t="s">
        <v>792</v>
      </c>
      <c r="C660" s="169" t="s">
        <v>548</v>
      </c>
      <c r="D660" s="99" t="s">
        <v>653</v>
      </c>
      <c r="E660" s="170" t="s">
        <v>43</v>
      </c>
      <c r="F660" s="314">
        <v>45</v>
      </c>
      <c r="G660" s="144"/>
      <c r="H660" s="315">
        <f t="shared" si="89"/>
        <v>0</v>
      </c>
      <c r="J660" s="343"/>
      <c r="K660" s="344"/>
      <c r="L660" s="345"/>
      <c r="M660" s="346"/>
      <c r="N660" s="346"/>
      <c r="O660" s="346"/>
    </row>
    <row r="661" spans="1:15" s="52" customFormat="1" ht="30" customHeight="1" x14ac:dyDescent="0.2">
      <c r="A661" s="225"/>
      <c r="B661" s="140" t="s">
        <v>793</v>
      </c>
      <c r="C661" s="169" t="s">
        <v>560</v>
      </c>
      <c r="D661" s="99" t="s">
        <v>652</v>
      </c>
      <c r="E661" s="170" t="s">
        <v>425</v>
      </c>
      <c r="F661" s="314">
        <v>1</v>
      </c>
      <c r="G661" s="144"/>
      <c r="H661" s="315">
        <f t="shared" si="89"/>
        <v>0</v>
      </c>
      <c r="J661" s="343"/>
      <c r="K661" s="344"/>
      <c r="L661" s="345"/>
      <c r="M661" s="346"/>
      <c r="N661" s="346"/>
      <c r="O661" s="346"/>
    </row>
    <row r="662" spans="1:15" s="52" customFormat="1" ht="30" customHeight="1" x14ac:dyDescent="0.2">
      <c r="A662" s="51"/>
      <c r="B662" s="140" t="s">
        <v>795</v>
      </c>
      <c r="C662" s="169" t="s">
        <v>561</v>
      </c>
      <c r="D662" s="99" t="s">
        <v>652</v>
      </c>
      <c r="E662" s="130" t="s">
        <v>425</v>
      </c>
      <c r="F662" s="314">
        <v>1</v>
      </c>
      <c r="G662" s="144"/>
      <c r="H662" s="315">
        <f t="shared" si="89"/>
        <v>0</v>
      </c>
      <c r="J662" s="343"/>
      <c r="K662" s="344"/>
      <c r="L662" s="345"/>
      <c r="M662" s="346"/>
      <c r="N662" s="346"/>
      <c r="O662" s="346"/>
    </row>
    <row r="663" spans="1:15" s="28" customFormat="1" ht="30" customHeight="1" thickBot="1" x14ac:dyDescent="0.25">
      <c r="A663" s="29"/>
      <c r="B663" s="24" t="s">
        <v>842</v>
      </c>
      <c r="C663" s="347" t="str">
        <f>C641</f>
        <v>TREE PLANTINGS</v>
      </c>
      <c r="D663" s="348"/>
      <c r="E663" s="348"/>
      <c r="F663" s="349"/>
      <c r="G663" s="29" t="s">
        <v>293</v>
      </c>
      <c r="H663" s="29">
        <f>SUM(H641:H662)</f>
        <v>0</v>
      </c>
      <c r="J663" s="343"/>
      <c r="K663" s="344"/>
      <c r="L663" s="345"/>
      <c r="M663" s="346"/>
      <c r="N663" s="346"/>
      <c r="O663" s="346"/>
    </row>
    <row r="664" spans="1:15" s="28" customFormat="1" ht="30" customHeight="1" thickTop="1" x14ac:dyDescent="0.2">
      <c r="A664" s="26"/>
      <c r="B664" s="25" t="s">
        <v>731</v>
      </c>
      <c r="C664" s="350" t="s">
        <v>421</v>
      </c>
      <c r="D664" s="351"/>
      <c r="E664" s="351"/>
      <c r="F664" s="352"/>
      <c r="G664" s="26"/>
      <c r="H664" s="287"/>
      <c r="J664" s="343"/>
      <c r="K664" s="344"/>
      <c r="L664" s="345"/>
      <c r="M664" s="346"/>
      <c r="N664" s="346"/>
      <c r="O664" s="346"/>
    </row>
    <row r="665" spans="1:15" ht="36" customHeight="1" x14ac:dyDescent="0.2">
      <c r="A665" s="10"/>
      <c r="B665" s="73"/>
      <c r="C665" s="117" t="s">
        <v>776</v>
      </c>
      <c r="D665" s="74"/>
      <c r="E665" s="75" t="s">
        <v>14</v>
      </c>
      <c r="F665" s="75" t="s">
        <v>14</v>
      </c>
      <c r="G665" s="76" t="s">
        <v>14</v>
      </c>
      <c r="H665" s="281"/>
      <c r="J665" s="343"/>
      <c r="K665" s="344"/>
      <c r="L665" s="345"/>
      <c r="M665" s="346"/>
      <c r="N665" s="346"/>
      <c r="O665" s="346"/>
    </row>
    <row r="666" spans="1:15" ht="75" x14ac:dyDescent="0.2">
      <c r="A666" s="10"/>
      <c r="B666" s="83" t="s">
        <v>284</v>
      </c>
      <c r="C666" s="84" t="s">
        <v>768</v>
      </c>
      <c r="D666" s="85" t="s">
        <v>835</v>
      </c>
      <c r="E666" s="86" t="s">
        <v>43</v>
      </c>
      <c r="F666" s="263">
        <v>13</v>
      </c>
      <c r="G666" s="264"/>
      <c r="H666" s="265">
        <f>ROUND(G666*F666,2)</f>
        <v>0</v>
      </c>
      <c r="J666" s="343"/>
      <c r="K666" s="344"/>
      <c r="L666" s="345"/>
      <c r="M666" s="346"/>
      <c r="N666" s="346"/>
      <c r="O666" s="346"/>
    </row>
    <row r="667" spans="1:15" ht="45" x14ac:dyDescent="0.2">
      <c r="A667" s="10"/>
      <c r="B667" s="83" t="s">
        <v>781</v>
      </c>
      <c r="C667" s="84" t="s">
        <v>769</v>
      </c>
      <c r="D667" s="85" t="s">
        <v>835</v>
      </c>
      <c r="E667" s="86" t="s">
        <v>770</v>
      </c>
      <c r="F667" s="263">
        <v>500</v>
      </c>
      <c r="G667" s="264"/>
      <c r="H667" s="265">
        <f t="shared" ref="H667:H673" si="90">ROUND(G667*F667,2)</f>
        <v>0</v>
      </c>
      <c r="J667" s="343"/>
      <c r="K667" s="344"/>
      <c r="L667" s="345"/>
      <c r="M667" s="346"/>
      <c r="N667" s="346"/>
      <c r="O667" s="346"/>
    </row>
    <row r="668" spans="1:15" ht="45" x14ac:dyDescent="0.2">
      <c r="A668" s="10"/>
      <c r="B668" s="83" t="s">
        <v>782</v>
      </c>
      <c r="C668" s="84" t="s">
        <v>771</v>
      </c>
      <c r="D668" s="85" t="s">
        <v>835</v>
      </c>
      <c r="E668" s="86" t="s">
        <v>43</v>
      </c>
      <c r="F668" s="263">
        <v>13</v>
      </c>
      <c r="G668" s="264"/>
      <c r="H668" s="265">
        <f t="shared" si="90"/>
        <v>0</v>
      </c>
      <c r="J668" s="343"/>
      <c r="K668" s="344"/>
      <c r="L668" s="345"/>
      <c r="M668" s="346"/>
      <c r="N668" s="346"/>
      <c r="O668" s="346"/>
    </row>
    <row r="669" spans="1:15" ht="105" x14ac:dyDescent="0.2">
      <c r="A669" s="10"/>
      <c r="B669" s="83" t="s">
        <v>783</v>
      </c>
      <c r="C669" s="84" t="s">
        <v>772</v>
      </c>
      <c r="D669" s="85" t="s">
        <v>835</v>
      </c>
      <c r="E669" s="86" t="s">
        <v>43</v>
      </c>
      <c r="F669" s="263">
        <v>5</v>
      </c>
      <c r="G669" s="264"/>
      <c r="H669" s="265">
        <f t="shared" si="90"/>
        <v>0</v>
      </c>
      <c r="J669" s="343"/>
      <c r="K669" s="344"/>
      <c r="L669" s="345"/>
      <c r="M669" s="346"/>
      <c r="N669" s="346"/>
      <c r="O669" s="346"/>
    </row>
    <row r="670" spans="1:15" s="52" customFormat="1" ht="48" customHeight="1" x14ac:dyDescent="0.2">
      <c r="A670" s="225"/>
      <c r="B670" s="83" t="s">
        <v>784</v>
      </c>
      <c r="C670" s="266" t="s">
        <v>778</v>
      </c>
      <c r="D670" s="85" t="s">
        <v>835</v>
      </c>
      <c r="E670" s="267" t="s">
        <v>43</v>
      </c>
      <c r="F670" s="268">
        <v>1</v>
      </c>
      <c r="G670" s="269"/>
      <c r="H670" s="270">
        <f t="shared" si="90"/>
        <v>0</v>
      </c>
      <c r="J670" s="343"/>
      <c r="K670" s="344"/>
      <c r="L670" s="345"/>
      <c r="M670" s="346"/>
      <c r="N670" s="346"/>
      <c r="O670" s="346"/>
    </row>
    <row r="671" spans="1:15" s="52" customFormat="1" ht="48" customHeight="1" x14ac:dyDescent="0.2">
      <c r="A671" s="51"/>
      <c r="B671" s="83" t="s">
        <v>785</v>
      </c>
      <c r="C671" s="266" t="s">
        <v>779</v>
      </c>
      <c r="D671" s="85" t="s">
        <v>835</v>
      </c>
      <c r="E671" s="271" t="s">
        <v>780</v>
      </c>
      <c r="F671" s="272">
        <v>5</v>
      </c>
      <c r="G671" s="264"/>
      <c r="H671" s="273">
        <f t="shared" si="90"/>
        <v>0</v>
      </c>
      <c r="J671" s="343"/>
      <c r="K671" s="344"/>
      <c r="L671" s="345"/>
      <c r="M671" s="346"/>
      <c r="N671" s="346"/>
      <c r="O671" s="346"/>
    </row>
    <row r="672" spans="1:15" ht="60" x14ac:dyDescent="0.2">
      <c r="A672" s="10"/>
      <c r="B672" s="83" t="s">
        <v>786</v>
      </c>
      <c r="C672" s="84" t="s">
        <v>773</v>
      </c>
      <c r="D672" s="85" t="s">
        <v>835</v>
      </c>
      <c r="E672" s="86" t="s">
        <v>496</v>
      </c>
      <c r="F672" s="263">
        <v>13</v>
      </c>
      <c r="G672" s="264"/>
      <c r="H672" s="265">
        <f t="shared" si="90"/>
        <v>0</v>
      </c>
      <c r="J672" s="343"/>
      <c r="K672" s="344"/>
      <c r="L672" s="345"/>
      <c r="M672" s="346"/>
      <c r="N672" s="346"/>
      <c r="O672" s="346"/>
    </row>
    <row r="673" spans="1:15" ht="45" x14ac:dyDescent="0.2">
      <c r="A673" s="10"/>
      <c r="B673" s="83" t="s">
        <v>787</v>
      </c>
      <c r="C673" s="84" t="s">
        <v>774</v>
      </c>
      <c r="D673" s="85" t="s">
        <v>835</v>
      </c>
      <c r="E673" s="86" t="s">
        <v>496</v>
      </c>
      <c r="F673" s="263">
        <v>13</v>
      </c>
      <c r="G673" s="264"/>
      <c r="H673" s="265">
        <f t="shared" si="90"/>
        <v>0</v>
      </c>
      <c r="J673" s="343"/>
      <c r="K673" s="344"/>
      <c r="L673" s="345"/>
      <c r="M673" s="346"/>
      <c r="N673" s="346"/>
      <c r="O673" s="346"/>
    </row>
    <row r="674" spans="1:15" ht="36" customHeight="1" x14ac:dyDescent="0.2">
      <c r="A674" s="10"/>
      <c r="B674" s="73"/>
      <c r="C674" s="172" t="s">
        <v>777</v>
      </c>
      <c r="D674" s="74"/>
      <c r="E674" s="78"/>
      <c r="F674" s="74"/>
      <c r="G674" s="76"/>
      <c r="H674" s="281"/>
      <c r="J674" s="343"/>
      <c r="K674" s="344"/>
      <c r="L674" s="345"/>
      <c r="M674" s="346"/>
      <c r="N674" s="346"/>
      <c r="O674" s="346"/>
    </row>
    <row r="675" spans="1:15" ht="75" x14ac:dyDescent="0.2">
      <c r="A675" s="10"/>
      <c r="B675" s="83" t="s">
        <v>788</v>
      </c>
      <c r="C675" s="84" t="s">
        <v>768</v>
      </c>
      <c r="D675" s="85" t="s">
        <v>835</v>
      </c>
      <c r="E675" s="86" t="s">
        <v>43</v>
      </c>
      <c r="F675" s="263">
        <v>17</v>
      </c>
      <c r="G675" s="264"/>
      <c r="H675" s="265">
        <f>ROUND(G675*F675,2)</f>
        <v>0</v>
      </c>
      <c r="J675" s="343"/>
      <c r="K675" s="344"/>
      <c r="L675" s="345"/>
      <c r="M675" s="346"/>
      <c r="N675" s="346"/>
      <c r="O675" s="346"/>
    </row>
    <row r="676" spans="1:15" ht="45" x14ac:dyDescent="0.2">
      <c r="A676" s="10"/>
      <c r="B676" s="83" t="s">
        <v>789</v>
      </c>
      <c r="C676" s="84" t="s">
        <v>769</v>
      </c>
      <c r="D676" s="85" t="s">
        <v>835</v>
      </c>
      <c r="E676" s="86" t="s">
        <v>770</v>
      </c>
      <c r="F676" s="263">
        <v>600</v>
      </c>
      <c r="G676" s="264"/>
      <c r="H676" s="265">
        <f t="shared" ref="H676:H683" si="91">ROUND(G676*F676,2)</f>
        <v>0</v>
      </c>
      <c r="J676" s="343"/>
      <c r="K676" s="344"/>
      <c r="L676" s="345"/>
      <c r="M676" s="346"/>
      <c r="N676" s="346"/>
      <c r="O676" s="346"/>
    </row>
    <row r="677" spans="1:15" ht="45" x14ac:dyDescent="0.2">
      <c r="A677" s="10"/>
      <c r="B677" s="83" t="s">
        <v>790</v>
      </c>
      <c r="C677" s="84" t="s">
        <v>771</v>
      </c>
      <c r="D677" s="85" t="s">
        <v>835</v>
      </c>
      <c r="E677" s="86" t="s">
        <v>43</v>
      </c>
      <c r="F677" s="263">
        <v>17</v>
      </c>
      <c r="G677" s="264"/>
      <c r="H677" s="265">
        <f t="shared" si="91"/>
        <v>0</v>
      </c>
      <c r="J677" s="343"/>
      <c r="K677" s="344"/>
      <c r="L677" s="345"/>
      <c r="M677" s="346"/>
      <c r="N677" s="346"/>
      <c r="O677" s="346"/>
    </row>
    <row r="678" spans="1:15" ht="105" x14ac:dyDescent="0.2">
      <c r="A678" s="10"/>
      <c r="B678" s="83" t="s">
        <v>791</v>
      </c>
      <c r="C678" s="84" t="s">
        <v>772</v>
      </c>
      <c r="D678" s="85" t="s">
        <v>835</v>
      </c>
      <c r="E678" s="86" t="s">
        <v>43</v>
      </c>
      <c r="F678" s="263">
        <v>7</v>
      </c>
      <c r="G678" s="264"/>
      <c r="H678" s="265">
        <f t="shared" si="91"/>
        <v>0</v>
      </c>
      <c r="J678" s="343"/>
      <c r="K678" s="344"/>
      <c r="L678" s="345"/>
      <c r="M678" s="346"/>
      <c r="N678" s="346"/>
      <c r="O678" s="346"/>
    </row>
    <row r="679" spans="1:15" s="52" customFormat="1" ht="48" customHeight="1" x14ac:dyDescent="0.2">
      <c r="A679" s="225"/>
      <c r="B679" s="83" t="s">
        <v>792</v>
      </c>
      <c r="C679" s="266" t="s">
        <v>778</v>
      </c>
      <c r="D679" s="85" t="s">
        <v>835</v>
      </c>
      <c r="E679" s="267" t="s">
        <v>43</v>
      </c>
      <c r="F679" s="268">
        <v>3</v>
      </c>
      <c r="G679" s="269"/>
      <c r="H679" s="270">
        <f t="shared" si="91"/>
        <v>0</v>
      </c>
      <c r="J679" s="343"/>
      <c r="K679" s="344"/>
      <c r="L679" s="345"/>
      <c r="M679" s="346"/>
      <c r="N679" s="346"/>
      <c r="O679" s="346"/>
    </row>
    <row r="680" spans="1:15" s="52" customFormat="1" ht="48" customHeight="1" x14ac:dyDescent="0.2">
      <c r="A680" s="51"/>
      <c r="B680" s="83" t="s">
        <v>793</v>
      </c>
      <c r="C680" s="266" t="s">
        <v>779</v>
      </c>
      <c r="D680" s="85" t="s">
        <v>835</v>
      </c>
      <c r="E680" s="271" t="s">
        <v>780</v>
      </c>
      <c r="F680" s="272">
        <v>5</v>
      </c>
      <c r="G680" s="264"/>
      <c r="H680" s="273">
        <f t="shared" si="91"/>
        <v>0</v>
      </c>
      <c r="J680" s="343"/>
      <c r="K680" s="344"/>
      <c r="L680" s="345"/>
      <c r="M680" s="346"/>
      <c r="N680" s="346"/>
      <c r="O680" s="346"/>
    </row>
    <row r="681" spans="1:15" ht="60" x14ac:dyDescent="0.2">
      <c r="A681" s="10"/>
      <c r="B681" s="83" t="s">
        <v>795</v>
      </c>
      <c r="C681" s="84" t="s">
        <v>773</v>
      </c>
      <c r="D681" s="85" t="s">
        <v>835</v>
      </c>
      <c r="E681" s="86" t="s">
        <v>496</v>
      </c>
      <c r="F681" s="263">
        <v>17</v>
      </c>
      <c r="G681" s="264"/>
      <c r="H681" s="265">
        <f t="shared" si="91"/>
        <v>0</v>
      </c>
      <c r="J681" s="343"/>
      <c r="K681" s="344"/>
      <c r="L681" s="345"/>
      <c r="M681" s="346"/>
      <c r="N681" s="346"/>
      <c r="O681" s="346"/>
    </row>
    <row r="682" spans="1:15" ht="45" x14ac:dyDescent="0.2">
      <c r="A682" s="10"/>
      <c r="B682" s="83" t="s">
        <v>794</v>
      </c>
      <c r="C682" s="84" t="s">
        <v>774</v>
      </c>
      <c r="D682" s="85" t="s">
        <v>835</v>
      </c>
      <c r="E682" s="86" t="s">
        <v>496</v>
      </c>
      <c r="F682" s="263">
        <v>17</v>
      </c>
      <c r="G682" s="264"/>
      <c r="H682" s="265">
        <f t="shared" si="91"/>
        <v>0</v>
      </c>
      <c r="J682" s="343"/>
      <c r="K682" s="344"/>
      <c r="L682" s="345"/>
      <c r="M682" s="346"/>
      <c r="N682" s="346"/>
      <c r="O682" s="346"/>
    </row>
    <row r="683" spans="1:15" ht="45" x14ac:dyDescent="0.2">
      <c r="A683" s="10"/>
      <c r="B683" s="89" t="s">
        <v>796</v>
      </c>
      <c r="C683" s="90" t="s">
        <v>775</v>
      </c>
      <c r="D683" s="91" t="s">
        <v>835</v>
      </c>
      <c r="E683" s="88" t="s">
        <v>43</v>
      </c>
      <c r="F683" s="274">
        <v>4</v>
      </c>
      <c r="G683" s="275"/>
      <c r="H683" s="276">
        <f t="shared" si="91"/>
        <v>0</v>
      </c>
      <c r="J683" s="343"/>
      <c r="K683" s="344"/>
      <c r="L683" s="345"/>
      <c r="M683" s="346"/>
      <c r="N683" s="346"/>
      <c r="O683" s="346"/>
    </row>
    <row r="684" spans="1:15" s="28" customFormat="1" ht="30" customHeight="1" thickBot="1" x14ac:dyDescent="0.25">
      <c r="A684" s="29"/>
      <c r="B684" s="24" t="str">
        <f>B664</f>
        <v>H</v>
      </c>
      <c r="C684" s="347" t="str">
        <f>C664</f>
        <v>STREETLIGHTING RENEWALS</v>
      </c>
      <c r="D684" s="348"/>
      <c r="E684" s="348"/>
      <c r="F684" s="349"/>
      <c r="G684" s="29" t="s">
        <v>293</v>
      </c>
      <c r="H684" s="29">
        <f>SUM(H664:H683)</f>
        <v>0</v>
      </c>
      <c r="J684" s="343"/>
      <c r="K684" s="344"/>
      <c r="L684" s="345"/>
      <c r="M684" s="346"/>
      <c r="N684" s="346"/>
      <c r="O684" s="346"/>
    </row>
    <row r="685" spans="1:15" s="56" customFormat="1" ht="30" customHeight="1" thickTop="1" x14ac:dyDescent="0.2">
      <c r="A685" s="55"/>
      <c r="B685" s="66" t="s">
        <v>844</v>
      </c>
      <c r="C685" s="362" t="s">
        <v>422</v>
      </c>
      <c r="D685" s="363"/>
      <c r="E685" s="363"/>
      <c r="F685" s="364"/>
      <c r="G685" s="55"/>
      <c r="H685" s="67"/>
      <c r="J685" s="343"/>
      <c r="K685" s="344"/>
      <c r="L685" s="345"/>
      <c r="M685" s="346"/>
      <c r="N685" s="346"/>
      <c r="O685" s="346"/>
    </row>
    <row r="686" spans="1:15" s="53" customFormat="1" ht="30" customHeight="1" x14ac:dyDescent="0.2">
      <c r="A686" s="68" t="s">
        <v>423</v>
      </c>
      <c r="B686" s="57" t="s">
        <v>732</v>
      </c>
      <c r="C686" s="58" t="s">
        <v>424</v>
      </c>
      <c r="D686" s="63" t="s">
        <v>690</v>
      </c>
      <c r="E686" s="59" t="s">
        <v>425</v>
      </c>
      <c r="F686" s="62">
        <v>1</v>
      </c>
      <c r="G686" s="60"/>
      <c r="H686" s="61">
        <f t="shared" ref="H686" si="92">ROUND(G686*F686,2)</f>
        <v>0</v>
      </c>
      <c r="J686" s="343"/>
      <c r="K686" s="344"/>
      <c r="L686" s="345"/>
      <c r="M686" s="346"/>
      <c r="N686" s="346"/>
      <c r="O686" s="346"/>
    </row>
    <row r="687" spans="1:15" s="56" customFormat="1" ht="30" customHeight="1" thickBot="1" x14ac:dyDescent="0.25">
      <c r="A687" s="69"/>
      <c r="B687" s="70" t="str">
        <f>B685</f>
        <v>I</v>
      </c>
      <c r="C687" s="367" t="str">
        <f>C685</f>
        <v>MOBILIZATION /DEMOBILIZATION</v>
      </c>
      <c r="D687" s="368"/>
      <c r="E687" s="368"/>
      <c r="F687" s="369"/>
      <c r="G687" s="64" t="s">
        <v>293</v>
      </c>
      <c r="H687" s="71">
        <f>H686</f>
        <v>0</v>
      </c>
      <c r="J687" s="343"/>
      <c r="K687" s="344"/>
      <c r="L687" s="345"/>
      <c r="M687" s="346"/>
      <c r="N687" s="346"/>
      <c r="O687" s="346"/>
    </row>
    <row r="688" spans="1:15" ht="36" customHeight="1" thickTop="1" x14ac:dyDescent="0.3">
      <c r="A688" s="47"/>
      <c r="B688" s="5"/>
      <c r="C688" s="40" t="s">
        <v>426</v>
      </c>
      <c r="D688" s="41"/>
      <c r="E688" s="41"/>
      <c r="F688" s="41"/>
      <c r="G688" s="41"/>
      <c r="H688" s="16"/>
      <c r="J688" s="343"/>
      <c r="K688" s="344"/>
      <c r="L688" s="345"/>
      <c r="M688" s="346"/>
      <c r="N688" s="346"/>
      <c r="O688" s="346"/>
    </row>
    <row r="689" spans="1:15" ht="30" customHeight="1" thickBot="1" x14ac:dyDescent="0.25">
      <c r="A689" s="11"/>
      <c r="B689" s="24" t="str">
        <f>B6</f>
        <v>A</v>
      </c>
      <c r="C689" s="370" t="str">
        <f>C6</f>
        <v>ST. MARY AVE - EDMONTON ST TO MEMORIAL BLVD CONCRETE RECONSTRUCTION</v>
      </c>
      <c r="D689" s="348"/>
      <c r="E689" s="348"/>
      <c r="F689" s="349"/>
      <c r="G689" s="11" t="s">
        <v>293</v>
      </c>
      <c r="H689" s="11">
        <f>H126</f>
        <v>0</v>
      </c>
      <c r="J689" s="343"/>
      <c r="K689" s="344"/>
      <c r="L689" s="345"/>
      <c r="M689" s="346"/>
      <c r="N689" s="346"/>
      <c r="O689" s="346"/>
    </row>
    <row r="690" spans="1:15" ht="30" customHeight="1" thickTop="1" thickBot="1" x14ac:dyDescent="0.25">
      <c r="A690" s="11"/>
      <c r="B690" s="24" t="str">
        <f>B127</f>
        <v>B</v>
      </c>
      <c r="C690" s="353" t="str">
        <f>C127</f>
        <v>EDMONTON ST - BROADWAY TO GRAHAM AVE CONCRETE RECONSTRUCTION</v>
      </c>
      <c r="D690" s="354"/>
      <c r="E690" s="354"/>
      <c r="F690" s="355"/>
      <c r="G690" s="11" t="s">
        <v>293</v>
      </c>
      <c r="H690" s="11">
        <f>H269</f>
        <v>0</v>
      </c>
      <c r="J690" s="343"/>
      <c r="K690" s="344"/>
      <c r="L690" s="345"/>
      <c r="M690" s="346"/>
      <c r="N690" s="346"/>
      <c r="O690" s="346"/>
    </row>
    <row r="691" spans="1:15" ht="30" customHeight="1" thickTop="1" thickBot="1" x14ac:dyDescent="0.25">
      <c r="A691" s="11"/>
      <c r="B691" s="24" t="str">
        <f>B270</f>
        <v>C</v>
      </c>
      <c r="C691" s="353" t="str">
        <f>C270</f>
        <v>EDMONTON ST - GRAHAM AVE TO PORTAGE AVE MINOR REHABILITATION</v>
      </c>
      <c r="D691" s="354"/>
      <c r="E691" s="354"/>
      <c r="F691" s="355"/>
      <c r="G691" s="11" t="s">
        <v>293</v>
      </c>
      <c r="H691" s="11">
        <f>H377</f>
        <v>0</v>
      </c>
      <c r="J691" s="343"/>
      <c r="K691" s="344"/>
      <c r="L691" s="345"/>
      <c r="M691" s="346"/>
      <c r="N691" s="346"/>
      <c r="O691" s="346"/>
    </row>
    <row r="692" spans="1:15" ht="30" customHeight="1" thickTop="1" thickBot="1" x14ac:dyDescent="0.25">
      <c r="A692" s="14"/>
      <c r="B692" s="49" t="str">
        <f>B378</f>
        <v>D</v>
      </c>
      <c r="C692" s="353" t="str">
        <f>C378</f>
        <v>KENNEDY ST - ELLICE AVE TO CUMBERLAND AVE MAJOR REHABILITATION</v>
      </c>
      <c r="D692" s="354"/>
      <c r="E692" s="354"/>
      <c r="F692" s="355"/>
      <c r="G692" s="14" t="s">
        <v>293</v>
      </c>
      <c r="H692" s="14">
        <f>H508</f>
        <v>0</v>
      </c>
      <c r="J692" s="343"/>
      <c r="K692" s="344"/>
      <c r="L692" s="345"/>
      <c r="M692" s="346"/>
      <c r="N692" s="346"/>
      <c r="O692" s="346"/>
    </row>
    <row r="693" spans="1:15" ht="30" customHeight="1" thickTop="1" thickBot="1" x14ac:dyDescent="0.25">
      <c r="A693" s="14"/>
      <c r="B693" s="49" t="str">
        <f>B509</f>
        <v>E</v>
      </c>
      <c r="C693" s="353" t="str">
        <f>C509</f>
        <v>TRAFFIC SIGNALS</v>
      </c>
      <c r="D693" s="354"/>
      <c r="E693" s="354"/>
      <c r="F693" s="355"/>
      <c r="G693" s="14" t="s">
        <v>293</v>
      </c>
      <c r="H693" s="14">
        <f>H575</f>
        <v>0</v>
      </c>
      <c r="J693" s="343"/>
      <c r="K693" s="344"/>
      <c r="L693" s="345"/>
      <c r="M693" s="346"/>
      <c r="N693" s="346"/>
      <c r="O693" s="346"/>
    </row>
    <row r="694" spans="1:15" ht="30" customHeight="1" thickTop="1" thickBot="1" x14ac:dyDescent="0.25">
      <c r="A694" s="11"/>
      <c r="B694" s="24" t="str">
        <f>B576</f>
        <v>F</v>
      </c>
      <c r="C694" s="353" t="str">
        <f>C576</f>
        <v>WATER AND WASTE WORK</v>
      </c>
      <c r="D694" s="354"/>
      <c r="E694" s="354"/>
      <c r="F694" s="355"/>
      <c r="G694" s="11" t="s">
        <v>293</v>
      </c>
      <c r="H694" s="50">
        <f>H640</f>
        <v>0</v>
      </c>
      <c r="J694" s="343"/>
      <c r="K694" s="344"/>
      <c r="L694" s="345"/>
      <c r="M694" s="346"/>
      <c r="N694" s="346"/>
      <c r="O694" s="346"/>
    </row>
    <row r="695" spans="1:15" ht="30" customHeight="1" thickTop="1" thickBot="1" x14ac:dyDescent="0.25">
      <c r="A695" s="19"/>
      <c r="B695" s="24" t="str">
        <f>B641</f>
        <v>G</v>
      </c>
      <c r="C695" s="353" t="str">
        <f>C641</f>
        <v>TREE PLANTINGS</v>
      </c>
      <c r="D695" s="354"/>
      <c r="E695" s="354"/>
      <c r="F695" s="355"/>
      <c r="G695" s="19" t="s">
        <v>293</v>
      </c>
      <c r="H695" s="19">
        <f>H663</f>
        <v>0</v>
      </c>
      <c r="J695" s="343"/>
      <c r="K695" s="344"/>
      <c r="L695" s="345"/>
      <c r="M695" s="346"/>
      <c r="N695" s="346"/>
      <c r="O695" s="346"/>
    </row>
    <row r="696" spans="1:15" ht="30" customHeight="1" thickTop="1" thickBot="1" x14ac:dyDescent="0.25">
      <c r="A696" s="306"/>
      <c r="B696" s="24" t="str">
        <f>B684</f>
        <v>H</v>
      </c>
      <c r="C696" s="353" t="str">
        <f>C684</f>
        <v>STREETLIGHTING RENEWALS</v>
      </c>
      <c r="D696" s="354"/>
      <c r="E696" s="354"/>
      <c r="F696" s="355"/>
      <c r="G696" s="19" t="s">
        <v>293</v>
      </c>
      <c r="H696" s="19">
        <f>H684</f>
        <v>0</v>
      </c>
      <c r="J696" s="343"/>
      <c r="K696" s="344"/>
      <c r="L696" s="345"/>
      <c r="M696" s="346"/>
      <c r="N696" s="346"/>
      <c r="O696" s="346"/>
    </row>
    <row r="697" spans="1:15" ht="30" customHeight="1" thickTop="1" thickBot="1" x14ac:dyDescent="0.25">
      <c r="A697" s="11"/>
      <c r="B697" s="49" t="str">
        <f>B685</f>
        <v>I</v>
      </c>
      <c r="C697" s="353" t="str">
        <f>C685</f>
        <v>MOBILIZATION /DEMOBILIZATION</v>
      </c>
      <c r="D697" s="354"/>
      <c r="E697" s="354"/>
      <c r="F697" s="355"/>
      <c r="G697" s="19" t="s">
        <v>293</v>
      </c>
      <c r="H697" s="72">
        <f>H687</f>
        <v>0</v>
      </c>
      <c r="J697" s="343"/>
      <c r="K697" s="344"/>
      <c r="L697" s="345"/>
      <c r="M697" s="346"/>
      <c r="N697" s="346"/>
      <c r="O697" s="346"/>
    </row>
    <row r="698" spans="1:15" ht="37.9" customHeight="1" thickTop="1" x14ac:dyDescent="0.2">
      <c r="A698" s="10"/>
      <c r="B698" s="371" t="s">
        <v>427</v>
      </c>
      <c r="C698" s="372"/>
      <c r="D698" s="372"/>
      <c r="E698" s="372"/>
      <c r="F698" s="372"/>
      <c r="G698" s="365">
        <f>H689+H690+H691+H692+H693+H694+H695+H697+H696</f>
        <v>0</v>
      </c>
      <c r="H698" s="366"/>
      <c r="J698" s="343"/>
      <c r="K698" s="344"/>
      <c r="L698" s="345"/>
      <c r="M698" s="346"/>
      <c r="N698" s="346"/>
      <c r="O698" s="346"/>
    </row>
    <row r="699" spans="1:15" ht="15.95" customHeight="1" x14ac:dyDescent="0.2">
      <c r="A699" s="48"/>
      <c r="B699" s="43"/>
      <c r="C699" s="44"/>
      <c r="D699" s="45"/>
      <c r="E699" s="44"/>
      <c r="F699" s="44"/>
      <c r="G699" s="17"/>
      <c r="H699" s="18"/>
      <c r="J699" s="343"/>
      <c r="K699" s="344"/>
      <c r="L699" s="345"/>
      <c r="M699" s="346"/>
      <c r="N699" s="346"/>
      <c r="O699" s="346"/>
    </row>
    <row r="700" spans="1:15" x14ac:dyDescent="0.2">
      <c r="J700" s="343"/>
      <c r="K700" s="344"/>
      <c r="L700" s="345"/>
      <c r="M700" s="346"/>
      <c r="N700" s="346"/>
      <c r="O700" s="346"/>
    </row>
    <row r="701" spans="1:15" x14ac:dyDescent="0.2">
      <c r="J701" s="343"/>
      <c r="K701" s="344"/>
      <c r="L701" s="345"/>
      <c r="M701" s="346"/>
      <c r="N701" s="346"/>
      <c r="O701" s="346"/>
    </row>
  </sheetData>
  <sheetProtection algorithmName="SHA-512" hashValue="5sY369AfgTfAEwF5kbf/o6cqfcX1J0vkZ4p//fMVhjyfE7HcEzdV52pkgMrydXqcJRbUk5ntKFYVxejri6tp4A==" saltValue="FwCBLULXbyfpRrQcUOocRg==" spinCount="100000" sheet="1" objects="1" scenarios="1" selectLockedCells="1"/>
  <mergeCells count="29">
    <mergeCell ref="G698:H698"/>
    <mergeCell ref="C692:F692"/>
    <mergeCell ref="C695:F695"/>
    <mergeCell ref="C691:F691"/>
    <mergeCell ref="C694:F694"/>
    <mergeCell ref="C697:F697"/>
    <mergeCell ref="B698:F698"/>
    <mergeCell ref="C693:F693"/>
    <mergeCell ref="C270:F270"/>
    <mergeCell ref="C377:F377"/>
    <mergeCell ref="C378:F378"/>
    <mergeCell ref="C6:F6"/>
    <mergeCell ref="C126:F126"/>
    <mergeCell ref="C127:F127"/>
    <mergeCell ref="C269:F269"/>
    <mergeCell ref="C508:F508"/>
    <mergeCell ref="C664:F664"/>
    <mergeCell ref="C684:F684"/>
    <mergeCell ref="C696:F696"/>
    <mergeCell ref="C641:F641"/>
    <mergeCell ref="C663:F663"/>
    <mergeCell ref="C640:F640"/>
    <mergeCell ref="C509:F509"/>
    <mergeCell ref="C685:F685"/>
    <mergeCell ref="C687:F687"/>
    <mergeCell ref="C689:F689"/>
    <mergeCell ref="C690:F690"/>
    <mergeCell ref="C575:F575"/>
    <mergeCell ref="C576:F576"/>
  </mergeCells>
  <phoneticPr fontId="0" type="noConversion"/>
  <conditionalFormatting sqref="D8:D19 D123:D125 D142:D155 D647:D651 D658:D662">
    <cfRule type="cellIs" dxfId="172" priority="327" stopIfTrue="1" operator="equal">
      <formula>"CW 2130-R11"</formula>
    </cfRule>
    <cfRule type="cellIs" dxfId="171" priority="328" stopIfTrue="1" operator="equal">
      <formula>"CW 3120-R2"</formula>
    </cfRule>
    <cfRule type="cellIs" dxfId="170" priority="329" stopIfTrue="1" operator="equal">
      <formula>"CW 3240-R7"</formula>
    </cfRule>
  </conditionalFormatting>
  <conditionalFormatting sqref="D21:D50 D85:D97 D282:D328 D453 D470:D474">
    <cfRule type="cellIs" dxfId="169" priority="397" stopIfTrue="1" operator="equal">
      <formula>"CW 3120-R2"</formula>
    </cfRule>
  </conditionalFormatting>
  <conditionalFormatting sqref="D21:D50 D90:D93 D282:D328 D453 D470:D472">
    <cfRule type="cellIs" dxfId="168" priority="396" stopIfTrue="1" operator="equal">
      <formula>"CW 2130-R11"</formula>
    </cfRule>
  </conditionalFormatting>
  <conditionalFormatting sqref="D52:D67">
    <cfRule type="cellIs" dxfId="167" priority="296" stopIfTrue="1" operator="equal">
      <formula>"CW 2130-R11"</formula>
    </cfRule>
    <cfRule type="cellIs" dxfId="166" priority="297" stopIfTrue="1" operator="equal">
      <formula>"CW 3120-R2"</formula>
    </cfRule>
    <cfRule type="cellIs" dxfId="165" priority="298" stopIfTrue="1" operator="equal">
      <formula>"CW 3240-R7"</formula>
    </cfRule>
  </conditionalFormatting>
  <conditionalFormatting sqref="D69 D412:D413">
    <cfRule type="cellIs" dxfId="164" priority="365" stopIfTrue="1" operator="equal">
      <formula>"CW 3120-R2"</formula>
    </cfRule>
    <cfRule type="cellIs" dxfId="163" priority="366" stopIfTrue="1" operator="equal">
      <formula>"CW 3240-R7"</formula>
    </cfRule>
  </conditionalFormatting>
  <conditionalFormatting sqref="D70 D94:D100 D207:D210 D238:D246 D282:D328">
    <cfRule type="cellIs" dxfId="162" priority="1145" stopIfTrue="1" operator="equal">
      <formula>"CW 3240-R7"</formula>
    </cfRule>
  </conditionalFormatting>
  <conditionalFormatting sqref="D71:D79">
    <cfRule type="cellIs" dxfId="161" priority="361" stopIfTrue="1" operator="equal">
      <formula>"CW 3120-R2"</formula>
    </cfRule>
    <cfRule type="cellIs" dxfId="160" priority="362" stopIfTrue="1" operator="equal">
      <formula>"CW 3240-R7"</formula>
    </cfRule>
  </conditionalFormatting>
  <conditionalFormatting sqref="D80:D84">
    <cfRule type="cellIs" dxfId="159" priority="1005" stopIfTrue="1" operator="equal">
      <formula>"CW 3240-R7"</formula>
    </cfRule>
    <cfRule type="cellIs" dxfId="158" priority="1004" stopIfTrue="1" operator="equal">
      <formula>"CW 3120-R2"</formula>
    </cfRule>
  </conditionalFormatting>
  <conditionalFormatting sqref="D82:D84">
    <cfRule type="cellIs" dxfId="157" priority="1003" stopIfTrue="1" operator="equal">
      <formula>"CW 2130-R11"</formula>
    </cfRule>
  </conditionalFormatting>
  <conditionalFormatting sqref="D85:D93 D453 D470:D474">
    <cfRule type="cellIs" dxfId="156" priority="398" stopIfTrue="1" operator="equal">
      <formula>"CW 3240-R7"</formula>
    </cfRule>
  </conditionalFormatting>
  <conditionalFormatting sqref="D102">
    <cfRule type="cellIs" dxfId="155" priority="970" stopIfTrue="1" operator="equal">
      <formula>"CW 2130-R11"</formula>
    </cfRule>
  </conditionalFormatting>
  <conditionalFormatting sqref="D102:D104">
    <cfRule type="cellIs" dxfId="154" priority="973" stopIfTrue="1" operator="equal">
      <formula>"CW 3240-R7"</formula>
    </cfRule>
    <cfRule type="cellIs" dxfId="153" priority="972" stopIfTrue="1" operator="equal">
      <formula>"CW 3120-R2"</formula>
    </cfRule>
  </conditionalFormatting>
  <conditionalFormatting sqref="D104:D113 D357:D367 D484:D494 D70 D98:D100 D349:D350 D456">
    <cfRule type="cellIs" dxfId="152" priority="1125" stopIfTrue="1" operator="equal">
      <formula>"CW 2130-R11"</formula>
    </cfRule>
  </conditionalFormatting>
  <conditionalFormatting sqref="D105:D113 D342:D353 D456 D475:D480 D486:D494 D21:D50">
    <cfRule type="cellIs" dxfId="151" priority="1127" stopIfTrue="1" operator="equal">
      <formula>"CW 3240-R7"</formula>
    </cfRule>
  </conditionalFormatting>
  <conditionalFormatting sqref="D105:D113 D342:D353 D456 D486:D494 D475:D480">
    <cfRule type="cellIs" dxfId="150" priority="1126" stopIfTrue="1" operator="equal">
      <formula>"CW 3120-R2"</formula>
    </cfRule>
  </conditionalFormatting>
  <conditionalFormatting sqref="D115:D117">
    <cfRule type="cellIs" dxfId="149" priority="251" stopIfTrue="1" operator="equal">
      <formula>"CW 3240-R7"</formula>
    </cfRule>
    <cfRule type="cellIs" dxfId="148" priority="250" stopIfTrue="1" operator="equal">
      <formula>"CW 3120-R2"</formula>
    </cfRule>
    <cfRule type="cellIs" dxfId="147" priority="249" stopIfTrue="1" operator="equal">
      <formula>"CW 2130-R11"</formula>
    </cfRule>
  </conditionalFormatting>
  <conditionalFormatting sqref="D129:D140">
    <cfRule type="cellIs" dxfId="146" priority="321" stopIfTrue="1" operator="equal">
      <formula>"CW 2130-R11"</formula>
    </cfRule>
    <cfRule type="cellIs" dxfId="145" priority="322" stopIfTrue="1" operator="equal">
      <formula>"CW 3120-R2"</formula>
    </cfRule>
    <cfRule type="cellIs" dxfId="144" priority="323" stopIfTrue="1" operator="equal">
      <formula>"CW 3240-R7"</formula>
    </cfRule>
  </conditionalFormatting>
  <conditionalFormatting sqref="D158:D174">
    <cfRule type="cellIs" dxfId="143" priority="352" stopIfTrue="1" operator="equal">
      <formula>"CW 2130-R11"</formula>
    </cfRule>
    <cfRule type="cellIs" dxfId="142" priority="353" stopIfTrue="1" operator="equal">
      <formula>"CW 3120-R2"</formula>
    </cfRule>
    <cfRule type="cellIs" dxfId="141" priority="354" stopIfTrue="1" operator="equal">
      <formula>"CW 3240-R7"</formula>
    </cfRule>
  </conditionalFormatting>
  <conditionalFormatting sqref="D176:D194">
    <cfRule type="cellIs" dxfId="140" priority="355" stopIfTrue="1" operator="equal">
      <formula>"CW 2130-R11"</formula>
    </cfRule>
    <cfRule type="cellIs" dxfId="139" priority="357" stopIfTrue="1" operator="equal">
      <formula>"CW 3240-R7"</formula>
    </cfRule>
    <cfRule type="cellIs" dxfId="138" priority="356" stopIfTrue="1" operator="equal">
      <formula>"CW 3120-R2"</formula>
    </cfRule>
  </conditionalFormatting>
  <conditionalFormatting sqref="D196:D201">
    <cfRule type="cellIs" dxfId="137" priority="944" stopIfTrue="1" operator="equal">
      <formula>"CW 3240-R7"</formula>
    </cfRule>
    <cfRule type="cellIs" dxfId="136" priority="943" stopIfTrue="1" operator="equal">
      <formula>"CW 3120-R2"</formula>
    </cfRule>
  </conditionalFormatting>
  <conditionalFormatting sqref="D197:D199">
    <cfRule type="cellIs" dxfId="135" priority="942" stopIfTrue="1" operator="equal">
      <formula>"CW 2130-R11"</formula>
    </cfRule>
  </conditionalFormatting>
  <conditionalFormatting sqref="D202:D206">
    <cfRule type="cellIs" dxfId="134" priority="405" stopIfTrue="1" operator="equal">
      <formula>"CW 3240-R7"</formula>
    </cfRule>
    <cfRule type="cellIs" dxfId="133" priority="404" stopIfTrue="1" operator="equal">
      <formula>"CW 3120-R2"</formula>
    </cfRule>
  </conditionalFormatting>
  <conditionalFormatting sqref="D208:D210">
    <cfRule type="cellIs" dxfId="132" priority="832" stopIfTrue="1" operator="equal">
      <formula>"CW 2130-R11"</formula>
    </cfRule>
  </conditionalFormatting>
  <conditionalFormatting sqref="D211:D215">
    <cfRule type="cellIs" dxfId="131" priority="824" stopIfTrue="1" operator="equal">
      <formula>"CW 3240-R7"</formula>
    </cfRule>
    <cfRule type="cellIs" dxfId="130" priority="823" stopIfTrue="1" operator="equal">
      <formula>"CW 3120-R2"</formula>
    </cfRule>
  </conditionalFormatting>
  <conditionalFormatting sqref="D216:D220">
    <cfRule type="cellIs" dxfId="129" priority="827" stopIfTrue="1" operator="equal">
      <formula>"CW 3240-R7"</formula>
    </cfRule>
    <cfRule type="cellIs" dxfId="128" priority="825" stopIfTrue="1" operator="equal">
      <formula>"CW 2130-R11"</formula>
    </cfRule>
  </conditionalFormatting>
  <conditionalFormatting sqref="D216:D227">
    <cfRule type="cellIs" dxfId="127" priority="826" stopIfTrue="1" operator="equal">
      <formula>"CW 3120-R2"</formula>
    </cfRule>
  </conditionalFormatting>
  <conditionalFormatting sqref="D221:D223">
    <cfRule type="cellIs" dxfId="126" priority="786" stopIfTrue="1" operator="equal">
      <formula>"CW 3240-R7"</formula>
    </cfRule>
  </conditionalFormatting>
  <conditionalFormatting sqref="D224:D230">
    <cfRule type="cellIs" dxfId="125" priority="955" stopIfTrue="1" operator="equal">
      <formula>"CW 3240-R7"</formula>
    </cfRule>
  </conditionalFormatting>
  <conditionalFormatting sqref="D228:D230 D236:D246 D232">
    <cfRule type="cellIs" dxfId="124" priority="1143" stopIfTrue="1" operator="equal">
      <formula>"CW 2130-R11"</formula>
    </cfRule>
  </conditionalFormatting>
  <conditionalFormatting sqref="D229:D232">
    <cfRule type="cellIs" dxfId="123" priority="130" stopIfTrue="1" operator="equal">
      <formula>"CW 3120-R2"</formula>
    </cfRule>
  </conditionalFormatting>
  <conditionalFormatting sqref="D231">
    <cfRule type="cellIs" dxfId="122" priority="129" stopIfTrue="1" operator="equal">
      <formula>"CW 2130-R11"</formula>
    </cfRule>
  </conditionalFormatting>
  <conditionalFormatting sqref="D231:D232">
    <cfRule type="cellIs" dxfId="121" priority="131" stopIfTrue="1" operator="equal">
      <formula>"CW 3240-R7"</formula>
    </cfRule>
  </conditionalFormatting>
  <conditionalFormatting sqref="D234">
    <cfRule type="cellIs" dxfId="120" priority="801" stopIfTrue="1" operator="equal">
      <formula>"CW 2130-R11"</formula>
    </cfRule>
  </conditionalFormatting>
  <conditionalFormatting sqref="D234:D237">
    <cfRule type="cellIs" dxfId="119" priority="803" stopIfTrue="1" operator="equal">
      <formula>"CW 3120-R2"</formula>
    </cfRule>
    <cfRule type="cellIs" dxfId="118" priority="804" stopIfTrue="1" operator="equal">
      <formula>"CW 3240-R7"</formula>
    </cfRule>
  </conditionalFormatting>
  <conditionalFormatting sqref="D238:D246 D70 D99:D100 D207:D210">
    <cfRule type="cellIs" dxfId="117" priority="1144" stopIfTrue="1" operator="equal">
      <formula>"CW 3120-R2"</formula>
    </cfRule>
  </conditionalFormatting>
  <conditionalFormatting sqref="D247:D248">
    <cfRule type="cellIs" dxfId="116" priority="381" stopIfTrue="1" operator="equal">
      <formula>"CW 2130-R11"</formula>
    </cfRule>
    <cfRule type="cellIs" dxfId="115" priority="383" stopIfTrue="1" operator="equal">
      <formula>"CW 3240-R7"</formula>
    </cfRule>
    <cfRule type="cellIs" dxfId="114" priority="382" stopIfTrue="1" operator="equal">
      <formula>"CW 3120-R2"</formula>
    </cfRule>
  </conditionalFormatting>
  <conditionalFormatting sqref="D250:D251">
    <cfRule type="cellIs" dxfId="113" priority="254" stopIfTrue="1" operator="equal">
      <formula>"CW 3240-R7"</formula>
    </cfRule>
    <cfRule type="cellIs" dxfId="112" priority="252" stopIfTrue="1" operator="equal">
      <formula>"CW 2130-R11"</formula>
    </cfRule>
    <cfRule type="cellIs" dxfId="111" priority="253" stopIfTrue="1" operator="equal">
      <formula>"CW 3120-R2"</formula>
    </cfRule>
  </conditionalFormatting>
  <conditionalFormatting sqref="D258:D261">
    <cfRule type="cellIs" dxfId="110" priority="257" stopIfTrue="1" operator="equal">
      <formula>"CW 3240-R7"</formula>
    </cfRule>
    <cfRule type="cellIs" dxfId="109" priority="256" stopIfTrue="1" operator="equal">
      <formula>"CW 3120-R2"</formula>
    </cfRule>
    <cfRule type="cellIs" dxfId="108" priority="255" stopIfTrue="1" operator="equal">
      <formula>"CW 2130-R11"</formula>
    </cfRule>
  </conditionalFormatting>
  <conditionalFormatting sqref="D264">
    <cfRule type="cellIs" dxfId="107" priority="259" stopIfTrue="1" operator="equal">
      <formula>"CW 3240-R7"</formula>
    </cfRule>
    <cfRule type="cellIs" dxfId="106" priority="258" stopIfTrue="1" operator="equal">
      <formula>"CW 3120-R2"</formula>
    </cfRule>
  </conditionalFormatting>
  <conditionalFormatting sqref="D265:D268">
    <cfRule type="cellIs" dxfId="105" priority="270" stopIfTrue="1" operator="equal">
      <formula>"CW 3120-R2"</formula>
    </cfRule>
    <cfRule type="cellIs" dxfId="104" priority="269" stopIfTrue="1" operator="equal">
      <formula>"CW 2130-R11"</formula>
    </cfRule>
    <cfRule type="cellIs" dxfId="103" priority="271" stopIfTrue="1" operator="equal">
      <formula>"CW 3240-R7"</formula>
    </cfRule>
  </conditionalFormatting>
  <conditionalFormatting sqref="D272:D280">
    <cfRule type="cellIs" dxfId="102" priority="301" stopIfTrue="1" operator="equal">
      <formula>"CW 3240-R7"</formula>
    </cfRule>
    <cfRule type="cellIs" dxfId="101" priority="300" stopIfTrue="1" operator="equal">
      <formula>"CW 3120-R2"</formula>
    </cfRule>
    <cfRule type="cellIs" dxfId="100" priority="299" stopIfTrue="1" operator="equal">
      <formula>"CW 2130-R11"</formula>
    </cfRule>
  </conditionalFormatting>
  <conditionalFormatting sqref="D330:D332">
    <cfRule type="cellIs" dxfId="99" priority="293" stopIfTrue="1" operator="equal">
      <formula>"CW 2130-R11"</formula>
    </cfRule>
    <cfRule type="cellIs" dxfId="98" priority="294" stopIfTrue="1" operator="equal">
      <formula>"CW 3120-R2"</formula>
    </cfRule>
    <cfRule type="cellIs" dxfId="97" priority="295" stopIfTrue="1" operator="equal">
      <formula>"CW 3240-R7"</formula>
    </cfRule>
  </conditionalFormatting>
  <conditionalFormatting sqref="D334:D335">
    <cfRule type="cellIs" dxfId="96" priority="640" stopIfTrue="1" operator="equal">
      <formula>"CW 3240-R7"</formula>
    </cfRule>
    <cfRule type="cellIs" dxfId="95" priority="638" stopIfTrue="1" operator="equal">
      <formula>"CW 2130-R11"</formula>
    </cfRule>
    <cfRule type="cellIs" dxfId="94" priority="639" stopIfTrue="1" operator="equal">
      <formula>"CW 3120-R2"</formula>
    </cfRule>
  </conditionalFormatting>
  <conditionalFormatting sqref="D337:D338">
    <cfRule type="cellIs" dxfId="93" priority="636" stopIfTrue="1" operator="equal">
      <formula>"CW 3120-R2"</formula>
    </cfRule>
    <cfRule type="cellIs" dxfId="92" priority="637" stopIfTrue="1" operator="equal">
      <formula>"CW 3240-R7"</formula>
    </cfRule>
  </conditionalFormatting>
  <conditionalFormatting sqref="D338">
    <cfRule type="cellIs" dxfId="91" priority="635" stopIfTrue="1" operator="equal">
      <formula>"CW 2130-R11"</formula>
    </cfRule>
  </conditionalFormatting>
  <conditionalFormatting sqref="D339:D341">
    <cfRule type="cellIs" dxfId="90" priority="577" stopIfTrue="1" operator="equal">
      <formula>"CW 3240-R7"</formula>
    </cfRule>
    <cfRule type="cellIs" dxfId="89" priority="576" stopIfTrue="1" operator="equal">
      <formula>"CW 3120-R2"</formula>
    </cfRule>
  </conditionalFormatting>
  <conditionalFormatting sqref="D343:D347">
    <cfRule type="cellIs" dxfId="88" priority="618" stopIfTrue="1" operator="equal">
      <formula>"CW 2130-R11"</formula>
    </cfRule>
  </conditionalFormatting>
  <conditionalFormatting sqref="D355">
    <cfRule type="cellIs" dxfId="87" priority="587" stopIfTrue="1" operator="equal">
      <formula>"CW 2130-R11"</formula>
    </cfRule>
  </conditionalFormatting>
  <conditionalFormatting sqref="D355:D357">
    <cfRule type="cellIs" dxfId="86" priority="589" stopIfTrue="1" operator="equal">
      <formula>"CW 3120-R2"</formula>
    </cfRule>
    <cfRule type="cellIs" dxfId="85" priority="590" stopIfTrue="1" operator="equal">
      <formula>"CW 3240-R7"</formula>
    </cfRule>
  </conditionalFormatting>
  <conditionalFormatting sqref="D358:D367">
    <cfRule type="cellIs" dxfId="84" priority="582" stopIfTrue="1" operator="equal">
      <formula>"CW 3120-R2"</formula>
    </cfRule>
    <cfRule type="cellIs" dxfId="83" priority="583" stopIfTrue="1" operator="equal">
      <formula>"CW 3240-R7"</formula>
    </cfRule>
  </conditionalFormatting>
  <conditionalFormatting sqref="D369">
    <cfRule type="cellIs" dxfId="82" priority="104" stopIfTrue="1" operator="equal">
      <formula>"CW 2130-R11"</formula>
    </cfRule>
    <cfRule type="cellIs" dxfId="81" priority="106" stopIfTrue="1" operator="equal">
      <formula>"CW 3240-R7"</formula>
    </cfRule>
    <cfRule type="cellIs" dxfId="80" priority="105" stopIfTrue="1" operator="equal">
      <formula>"CW 3120-R2"</formula>
    </cfRule>
  </conditionalFormatting>
  <conditionalFormatting sqref="D380:D391">
    <cfRule type="cellIs" dxfId="79" priority="291" stopIfTrue="1" operator="equal">
      <formula>"CW 3120-R2"</formula>
    </cfRule>
    <cfRule type="cellIs" dxfId="78" priority="290" stopIfTrue="1" operator="equal">
      <formula>"CW 2130-R11"</formula>
    </cfRule>
    <cfRule type="cellIs" dxfId="77" priority="292" stopIfTrue="1" operator="equal">
      <formula>"CW 3240-R7"</formula>
    </cfRule>
  </conditionalFormatting>
  <conditionalFormatting sqref="D393:D411 D414:D415">
    <cfRule type="cellIs" dxfId="76" priority="379" stopIfTrue="1" operator="equal">
      <formula>"CW 3120-R2"</formula>
    </cfRule>
    <cfRule type="cellIs" dxfId="75" priority="380" stopIfTrue="1" operator="equal">
      <formula>"CW 3240-R7"</formula>
    </cfRule>
  </conditionalFormatting>
  <conditionalFormatting sqref="D393:D415">
    <cfRule type="cellIs" dxfId="74" priority="378" stopIfTrue="1" operator="equal">
      <formula>"CW 2130-R11"</formula>
    </cfRule>
  </conditionalFormatting>
  <conditionalFormatting sqref="D416:D451">
    <cfRule type="cellIs" dxfId="73" priority="288" stopIfTrue="1" operator="equal">
      <formula>"CW 3120-R2"</formula>
    </cfRule>
    <cfRule type="cellIs" dxfId="72" priority="289" stopIfTrue="1" operator="equal">
      <formula>"CW 3240-R7"</formula>
    </cfRule>
    <cfRule type="cellIs" dxfId="71" priority="287" stopIfTrue="1" operator="equal">
      <formula>"CW 2130-R11"</formula>
    </cfRule>
  </conditionalFormatting>
  <conditionalFormatting sqref="D455">
    <cfRule type="cellIs" dxfId="70" priority="367" stopIfTrue="1" operator="equal">
      <formula>"CW 3120-R2"</formula>
    </cfRule>
    <cfRule type="cellIs" dxfId="69" priority="368" stopIfTrue="1" operator="equal">
      <formula>"CW 3240-R7"</formula>
    </cfRule>
  </conditionalFormatting>
  <conditionalFormatting sqref="D457:D462">
    <cfRule type="cellIs" dxfId="68" priority="415" stopIfTrue="1" operator="equal">
      <formula>"CW 3240-R7"</formula>
    </cfRule>
    <cfRule type="cellIs" dxfId="67" priority="414" stopIfTrue="1" operator="equal">
      <formula>"CW 3120-R2"</formula>
    </cfRule>
  </conditionalFormatting>
  <conditionalFormatting sqref="D463:D469">
    <cfRule type="cellIs" dxfId="66" priority="448" stopIfTrue="1" operator="equal">
      <formula>"CW 3240-R7"</formula>
    </cfRule>
    <cfRule type="cellIs" dxfId="65" priority="447" stopIfTrue="1" operator="equal">
      <formula>"CW 3120-R2"</formula>
    </cfRule>
  </conditionalFormatting>
  <conditionalFormatting sqref="D465:D466">
    <cfRule type="cellIs" dxfId="64" priority="446" stopIfTrue="1" operator="equal">
      <formula>"CW 2130-R11"</formula>
    </cfRule>
  </conditionalFormatting>
  <conditionalFormatting sqref="D479:D480">
    <cfRule type="cellIs" dxfId="63" priority="426" stopIfTrue="1" operator="equal">
      <formula>"CW 2130-R11"</formula>
    </cfRule>
  </conditionalFormatting>
  <conditionalFormatting sqref="D482">
    <cfRule type="cellIs" dxfId="62" priority="422" stopIfTrue="1" operator="equal">
      <formula>"CW 2130-R11"</formula>
    </cfRule>
  </conditionalFormatting>
  <conditionalFormatting sqref="D482:D485">
    <cfRule type="cellIs" dxfId="61" priority="425" stopIfTrue="1" operator="equal">
      <formula>"CW 3240-R7"</formula>
    </cfRule>
    <cfRule type="cellIs" dxfId="60" priority="424" stopIfTrue="1" operator="equal">
      <formula>"CW 3120-R2"</formula>
    </cfRule>
  </conditionalFormatting>
  <conditionalFormatting sqref="D496">
    <cfRule type="cellIs" dxfId="59" priority="283" stopIfTrue="1" operator="equal">
      <formula>"CW 3240-R7"</formula>
    </cfRule>
    <cfRule type="cellIs" dxfId="58" priority="282" stopIfTrue="1" operator="equal">
      <formula>"CW 3120-R2"</formula>
    </cfRule>
    <cfRule type="cellIs" dxfId="57" priority="281" stopIfTrue="1" operator="equal">
      <formula>"CW 2130-R11"</formula>
    </cfRule>
  </conditionalFormatting>
  <conditionalFormatting sqref="D503:D507">
    <cfRule type="cellIs" dxfId="56" priority="95" stopIfTrue="1" operator="equal">
      <formula>"CW 3120-R2"</formula>
    </cfRule>
    <cfRule type="cellIs" dxfId="55" priority="96" stopIfTrue="1" operator="equal">
      <formula>"CW 3240-R7"</formula>
    </cfRule>
    <cfRule type="cellIs" dxfId="54" priority="94" stopIfTrue="1" operator="equal">
      <formula>"CW 2130-R11"</formula>
    </cfRule>
  </conditionalFormatting>
  <conditionalFormatting sqref="D511:D516">
    <cfRule type="cellIs" dxfId="53" priority="55" stopIfTrue="1" operator="equal">
      <formula>"CW 3240-R7"</formula>
    </cfRule>
    <cfRule type="cellIs" dxfId="52" priority="54" stopIfTrue="1" operator="equal">
      <formula>"CW 3120-R2"</formula>
    </cfRule>
    <cfRule type="cellIs" dxfId="51" priority="53" stopIfTrue="1" operator="equal">
      <formula>"CW 2130-R11"</formula>
    </cfRule>
  </conditionalFormatting>
  <conditionalFormatting sqref="D518:D525">
    <cfRule type="cellIs" dxfId="50" priority="58" stopIfTrue="1" operator="equal">
      <formula>"CW 3240-R7"</formula>
    </cfRule>
    <cfRule type="cellIs" dxfId="49" priority="57" stopIfTrue="1" operator="equal">
      <formula>"CW 3120-R2"</formula>
    </cfRule>
    <cfRule type="cellIs" dxfId="48" priority="56" stopIfTrue="1" operator="equal">
      <formula>"CW 2130-R11"</formula>
    </cfRule>
  </conditionalFormatting>
  <conditionalFormatting sqref="D527:D532">
    <cfRule type="cellIs" dxfId="47" priority="132" stopIfTrue="1" operator="equal">
      <formula>"CW 2130-R11"</formula>
    </cfRule>
    <cfRule type="cellIs" dxfId="46" priority="133" stopIfTrue="1" operator="equal">
      <formula>"CW 3120-R2"</formula>
    </cfRule>
    <cfRule type="cellIs" dxfId="45" priority="134" stopIfTrue="1" operator="equal">
      <formula>"CW 3240-R7"</formula>
    </cfRule>
  </conditionalFormatting>
  <conditionalFormatting sqref="D534:D539">
    <cfRule type="cellIs" dxfId="44" priority="61" stopIfTrue="1" operator="equal">
      <formula>"CW 3240-R7"</formula>
    </cfRule>
    <cfRule type="cellIs" dxfId="43" priority="60" stopIfTrue="1" operator="equal">
      <formula>"CW 3120-R2"</formula>
    </cfRule>
    <cfRule type="cellIs" dxfId="42" priority="59" stopIfTrue="1" operator="equal">
      <formula>"CW 2130-R11"</formula>
    </cfRule>
  </conditionalFormatting>
  <conditionalFormatting sqref="D541:D544">
    <cfRule type="cellIs" dxfId="41" priority="52" stopIfTrue="1" operator="equal">
      <formula>"CW 3240-R7"</formula>
    </cfRule>
    <cfRule type="cellIs" dxfId="40" priority="51" stopIfTrue="1" operator="equal">
      <formula>"CW 3120-R2"</formula>
    </cfRule>
    <cfRule type="cellIs" dxfId="39" priority="50" stopIfTrue="1" operator="equal">
      <formula>"CW 2130-R11"</formula>
    </cfRule>
  </conditionalFormatting>
  <conditionalFormatting sqref="D546:D551">
    <cfRule type="cellIs" dxfId="38" priority="63" stopIfTrue="1" operator="equal">
      <formula>"CW 3120-R2"</formula>
    </cfRule>
    <cfRule type="cellIs" dxfId="37" priority="62" stopIfTrue="1" operator="equal">
      <formula>"CW 2130-R11"</formula>
    </cfRule>
    <cfRule type="cellIs" dxfId="36" priority="64" stopIfTrue="1" operator="equal">
      <formula>"CW 3240-R7"</formula>
    </cfRule>
  </conditionalFormatting>
  <conditionalFormatting sqref="D553:D556">
    <cfRule type="cellIs" dxfId="35" priority="49" stopIfTrue="1" operator="equal">
      <formula>"CW 3240-R7"</formula>
    </cfRule>
    <cfRule type="cellIs" dxfId="34" priority="48" stopIfTrue="1" operator="equal">
      <formula>"CW 3120-R2"</formula>
    </cfRule>
    <cfRule type="cellIs" dxfId="33" priority="47" stopIfTrue="1" operator="equal">
      <formula>"CW 2130-R11"</formula>
    </cfRule>
  </conditionalFormatting>
  <conditionalFormatting sqref="D558:D563">
    <cfRule type="cellIs" dxfId="32" priority="67" stopIfTrue="1" operator="equal">
      <formula>"CW 3240-R7"</formula>
    </cfRule>
    <cfRule type="cellIs" dxfId="31" priority="66" stopIfTrue="1" operator="equal">
      <formula>"CW 3120-R2"</formula>
    </cfRule>
    <cfRule type="cellIs" dxfId="30" priority="65" stopIfTrue="1" operator="equal">
      <formula>"CW 2130-R11"</formula>
    </cfRule>
  </conditionalFormatting>
  <conditionalFormatting sqref="D565:D568">
    <cfRule type="cellIs" dxfId="29" priority="46" stopIfTrue="1" operator="equal">
      <formula>"CW 3240-R7"</formula>
    </cfRule>
    <cfRule type="cellIs" dxfId="28" priority="45" stopIfTrue="1" operator="equal">
      <formula>"CW 3120-R2"</formula>
    </cfRule>
    <cfRule type="cellIs" dxfId="27" priority="44" stopIfTrue="1" operator="equal">
      <formula>"CW 2130-R11"</formula>
    </cfRule>
  </conditionalFormatting>
  <conditionalFormatting sqref="D570:D574">
    <cfRule type="cellIs" dxfId="26" priority="69" stopIfTrue="1" operator="equal">
      <formula>"CW 3120-R2"</formula>
    </cfRule>
    <cfRule type="cellIs" dxfId="25" priority="68" stopIfTrue="1" operator="equal">
      <formula>"CW 2130-R11"</formula>
    </cfRule>
    <cfRule type="cellIs" dxfId="24" priority="70" stopIfTrue="1" operator="equal">
      <formula>"CW 3240-R7"</formula>
    </cfRule>
  </conditionalFormatting>
  <conditionalFormatting sqref="D618">
    <cfRule type="cellIs" dxfId="23" priority="100" stopIfTrue="1" operator="equal">
      <formula>"CW 3120-R2"</formula>
    </cfRule>
    <cfRule type="cellIs" dxfId="22" priority="101" stopIfTrue="1" operator="equal">
      <formula>"CW 3240-R7"</formula>
    </cfRule>
  </conditionalFormatting>
  <conditionalFormatting sqref="D628:D630">
    <cfRule type="cellIs" dxfId="21" priority="86" stopIfTrue="1" operator="equal">
      <formula>"CW 3240-R7"</formula>
    </cfRule>
    <cfRule type="cellIs" dxfId="20" priority="85" stopIfTrue="1" operator="equal">
      <formula>"CW 3120-R2"</formula>
    </cfRule>
  </conditionalFormatting>
  <conditionalFormatting sqref="D632:D633">
    <cfRule type="cellIs" dxfId="19" priority="84" stopIfTrue="1" operator="equal">
      <formula>"CW 3240-R7"</formula>
    </cfRule>
    <cfRule type="cellIs" dxfId="18" priority="83" stopIfTrue="1" operator="equal">
      <formula>"CW 3120-R2"</formula>
    </cfRule>
  </conditionalFormatting>
  <conditionalFormatting sqref="D635:D637">
    <cfRule type="cellIs" dxfId="17" priority="127" stopIfTrue="1" operator="equal">
      <formula>"CW 3120-R2"</formula>
    </cfRule>
    <cfRule type="cellIs" dxfId="16" priority="128" stopIfTrue="1" operator="equal">
      <formula>"CW 3240-R7"</formula>
    </cfRule>
  </conditionalFormatting>
  <conditionalFormatting sqref="D639">
    <cfRule type="cellIs" dxfId="15" priority="125" stopIfTrue="1" operator="equal">
      <formula>"CW 3120-R2"</formula>
    </cfRule>
    <cfRule type="cellIs" dxfId="14" priority="126" stopIfTrue="1" operator="equal">
      <formula>"CW 3240-R7"</formula>
    </cfRule>
  </conditionalFormatting>
  <conditionalFormatting sqref="D645">
    <cfRule type="cellIs" dxfId="13" priority="10" stopIfTrue="1" operator="equal">
      <formula>"CW 3240-R7"</formula>
    </cfRule>
    <cfRule type="cellIs" dxfId="12" priority="9" stopIfTrue="1" operator="equal">
      <formula>"CW 3120-R2"</formula>
    </cfRule>
  </conditionalFormatting>
  <conditionalFormatting sqref="D655:D656">
    <cfRule type="cellIs" dxfId="11" priority="5" stopIfTrue="1" operator="equal">
      <formula>"CW 3240-R7"</formula>
    </cfRule>
    <cfRule type="cellIs" dxfId="10" priority="4" stopIfTrue="1" operator="equal">
      <formula>"CW 3120-R2"</formula>
    </cfRule>
  </conditionalFormatting>
  <conditionalFormatting sqref="D666:D673">
    <cfRule type="cellIs" dxfId="9" priority="16" stopIfTrue="1" operator="equal">
      <formula>"CW 3240-R7"</formula>
    </cfRule>
    <cfRule type="cellIs" dxfId="8" priority="15" stopIfTrue="1" operator="equal">
      <formula>"CW 3120-R2"</formula>
    </cfRule>
    <cfRule type="cellIs" dxfId="7" priority="14" stopIfTrue="1" operator="equal">
      <formula>"CW 2130-R11"</formula>
    </cfRule>
  </conditionalFormatting>
  <conditionalFormatting sqref="D675:D683">
    <cfRule type="cellIs" dxfId="6" priority="13" stopIfTrue="1" operator="equal">
      <formula>"CW 3240-R7"</formula>
    </cfRule>
    <cfRule type="cellIs" dxfId="5" priority="12" stopIfTrue="1" operator="equal">
      <formula>"CW 3120-R2"</formula>
    </cfRule>
    <cfRule type="cellIs" dxfId="4" priority="11" stopIfTrue="1" operator="equal">
      <formula>"CW 2130-R11"</formula>
    </cfRule>
  </conditionalFormatting>
  <conditionalFormatting sqref="D686">
    <cfRule type="cellIs" dxfId="3" priority="1147" stopIfTrue="1" operator="equal">
      <formula>"CW 2130-R11"</formula>
    </cfRule>
    <cfRule type="cellIs" dxfId="2" priority="1148" stopIfTrue="1" operator="equal">
      <formula>"CW 3120-R2"</formula>
    </cfRule>
    <cfRule type="cellIs" dxfId="1" priority="1149" stopIfTrue="1" operator="equal">
      <formula>"CW 3240-R7"</formula>
    </cfRule>
  </conditionalFormatting>
  <conditionalFormatting sqref="G686">
    <cfRule type="expression" dxfId="0" priority="1146">
      <formula>G686&gt;G698*0.05</formula>
    </cfRule>
  </conditionalFormatting>
  <dataValidations count="5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686" xr:uid="{00000000-0002-0000-0200-000000000000}">
      <formula1>IF(AND(G686&gt;=0.01,G686&lt;=G698*0.05),ROUND(G686,2),0.01)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8 G10:G11 G19 G17 G22:G23 G27:G29 G13:G15 G42 G59:G60 G44:G45 G72 G204:G206 G543:G544 G82:G84 G86 G88 G25 G100 G102 G104 G331:G332 G129 G131:G132 G140 G138 G143:G144 G148:G150 G160:G162 G164 G173:G174 G187:G188 G166:G167 G197:G199 G201 G417 G208:G210 G212 G214 G75:G77 G146 G230 G232 G234 G236:G237 G350:G353 G272 G276 G280 G278 G283 G293:G295 G287:G289 G285 G302:G304 G306:G308 G334:G335 G338 G341 G343:G347 G355 G357 G380 G382 G391 G389 G394 G405:G407 G399:G401 G396:G397 G419:G424 G426:G428 G453 G459:G460 G465:G466 G468 G480 G482 G484:G485 G222:G228 G437:G440 G217:G220 G53:G57 G70 G91:G98 G177:G185 G325:G328 G274 G310:G313 G316:G318 G321 G323 G471:G472 G463 G456 G474:G478 G297:G299 G39:G40 G48:G50 G80 G62:G67 G190:G194 G170:G171 G291 G403 G448:G451 G445:G446 G443 G134:G136 G119:G121 G504:G507 G384:G387 G409:G411 G369 G496 G487:G494 G498:G501 G371 G373:G376 G259:G268 G239:G248 G31:G36 G106:G113 G115:G117 G512:G513 G515:G516 G519:G520 G522:G525 G527 G529:G532 G571 G573:G574 G559:G560 G565 G567:G568 G562:G563 G547:G548 G553 G555:G556 G550:G551 G535:G536 G541 G538:G539 G637 G639 G627 G675:G683 G654:G656 G413:G415 G359:G367 G430:G434 G598:G600 G582 G584 G586 G588 G590 G592:G595 G580 G602:G604 G606 G608 G611:G614 G616 G620:G622 G624:G625 G629 G631:G633 G250:G251 G253:G256 G666:G673 G644:G645 G658:G662 G647:G651 G124:G125 G152:G157" xr:uid="{6C1624CE-96FF-4043-A3F9-CFD963093340}">
      <formula1>IF(G8&gt;=0.01,ROUND(G8,2),0.01)</formula1>
    </dataValidation>
    <dataValidation type="custom" allowBlank="1" showInputMessage="1" showErrorMessage="1" error="If you can enter a Unit  Price in this cell, pLease contact the Contract Administrator immediately!" sqref="G9 G12 G18 G21 G24 G26 G30 G37:G38 G41 G43 G46:G47 G58 G61 G69 G71 G73:G74 G105 G368 G638 G81 G85 G87 G89:G90 G78:G79 G130 G133 G139 G142 G145 G147 G151 G158:G159 G163 G165 G168:G169 G172 G186 G189 G196 G200 G202:G203 G238 G207 G211 G213 G215:G216 G221 G503 G275 G279 G282 G296 G286 G290 G292 G300:G301 G284 G305 G309 G322 G319:G320 G324 G52 G435 G176 G337 G339:G340 G358 G342 G348:G349 G381 G383 G390 G393 G408 G398 G402 G404 G273 G395 G425 G429 G444 G441:G442 G447 G455 G457:G458 G486 G464 G467 G469:G470 G473 G461:G462 G314 G330 G412 G416 G418 G370 G372 G258 G123 G635:G636" xr:uid="{04F37A51-164D-436D-A0A0-649A0A71D879}">
      <formula1>"isblank(G3)"</formula1>
    </dataValidation>
    <dataValidation type="decimal" operator="equal" allowBlank="1" showInputMessage="1" showErrorMessage="1" errorTitle="ENTRY ERROR!" error="Approx. Quantity  for this Item _x000a_must be a whole number. " prompt="Enter the Approx. Quantity_x000a_" sqref="F639 F632" xr:uid="{E5B8B345-6ADA-4314-BAD4-3AF036FB4993}">
      <formula1>IF(F632&gt;=0,ROUND(F632,0),0)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103 G235 G356 G483" xr:uid="{65B0A5C9-5580-4816-A2C9-3CDB495E5886}">
      <formula1>0</formula1>
    </dataValidation>
  </dataValidations>
  <pageMargins left="0.51181102362204722" right="0.51181102362204722" top="0.74803149606299213" bottom="0.74803149606299213" header="0.23622047244094491" footer="0.23622047244094491"/>
  <pageSetup scale="76" fitToHeight="0" orientation="portrait" r:id="rId1"/>
  <headerFooter alignWithMargins="0">
    <oddHeader>&amp;L&amp;10The City of Winnipeg
Tender No. 3-2026 
&amp;R&amp;10Bid Submission
&amp;P of &amp;N</oddHeader>
    <oddFooter xml:space="preserve">&amp;R                   </oddFooter>
  </headerFooter>
  <rowBreaks count="28" manualBreakCount="28">
    <brk id="29" min="1" max="7" man="1"/>
    <brk id="50" min="1" max="7" man="1"/>
    <brk id="67" min="1" max="7" man="1"/>
    <brk id="88" min="1" max="7" man="1"/>
    <brk id="113" min="1" max="7" man="1"/>
    <brk id="126" min="1" max="7" man="1"/>
    <brk id="174" min="1" max="7" man="1"/>
    <brk id="194" min="1" max="7" man="1"/>
    <brk id="214" min="1" max="7" man="1"/>
    <brk id="232" min="1" max="7" man="1"/>
    <brk id="256" min="1" max="7" man="1"/>
    <brk id="269" min="1" max="7" man="1"/>
    <brk id="291" min="1" max="7" man="1"/>
    <brk id="377" min="1" max="7" man="1"/>
    <brk id="401" min="1" max="7" man="1"/>
    <brk id="424" min="1" max="7" man="1"/>
    <brk id="448" min="1" max="7" man="1"/>
    <brk id="472" min="1" max="7" man="1"/>
    <brk id="508" min="1" max="7" man="1"/>
    <brk id="532" min="1" max="7" man="1"/>
    <brk id="556" min="1" max="7" man="1"/>
    <brk id="575" min="1" max="7" man="1"/>
    <brk id="595" min="1" max="7" man="1"/>
    <brk id="616" min="1" max="7" man="1"/>
    <brk id="640" min="1" max="7" man="1"/>
    <brk id="663" min="1" max="7" man="1"/>
    <brk id="673" min="1" max="7" man="1"/>
    <brk id="684" min="1" max="7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f07c06-8993-463c-9fda-c5e50ab14820" xsi:nil="true"/>
    <lcf76f155ced4ddcb4097134ff3c332f xmlns="514a276f-f48d-47aa-a3f9-299a0fc42c7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8BD29BB302848B4DE778B3BA86142" ma:contentTypeVersion="13" ma:contentTypeDescription="Create a new document." ma:contentTypeScope="" ma:versionID="87dd8c3dbc37fbdf63a55fa352186520">
  <xsd:schema xmlns:xsd="http://www.w3.org/2001/XMLSchema" xmlns:xs="http://www.w3.org/2001/XMLSchema" xmlns:p="http://schemas.microsoft.com/office/2006/metadata/properties" xmlns:ns2="514a276f-f48d-47aa-a3f9-299a0fc42c7c" xmlns:ns3="8af07c06-8993-463c-9fda-c5e50ab14820" targetNamespace="http://schemas.microsoft.com/office/2006/metadata/properties" ma:root="true" ma:fieldsID="dcc0eaa624fda2e59785e9fb129e6da2" ns2:_="" ns3:_="">
    <xsd:import namespace="514a276f-f48d-47aa-a3f9-299a0fc42c7c"/>
    <xsd:import namespace="8af07c06-8993-463c-9fda-c5e50ab148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a276f-f48d-47aa-a3f9-299a0fc42c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5d298e1-810f-4711-8be9-ef4702f2a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f07c06-8993-463c-9fda-c5e50ab1482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906e887-0bf2-4926-9f80-63cf87cc4259}" ma:internalName="TaxCatchAll" ma:showField="CatchAllData" ma:web="8af07c06-8993-463c-9fda-c5e50ab14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ACBD39-E1B0-43C2-832E-E49F052F9EA2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8af07c06-8993-463c-9fda-c5e50ab14820"/>
    <ds:schemaRef ds:uri="514a276f-f48d-47aa-a3f9-299a0fc42c7c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AB77046-C1D6-406E-B1F1-399394915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4a276f-f48d-47aa-a3f9-299a0fc42c7c"/>
    <ds:schemaRef ds:uri="8af07c06-8993-463c-9fda-c5e50ab148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B83323-8860-4EBD-BC6C-777FC7C8412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3-2026</vt:lpstr>
      <vt:lpstr>'3-2026'!Print_Area</vt:lpstr>
      <vt:lpstr>'3-2026'!Print_Titles</vt:lpstr>
      <vt:lpstr>'3-2026'!XEVERYTHING</vt:lpstr>
      <vt:lpstr>'3-2026'!XITEMS</vt:lpstr>
    </vt:vector>
  </TitlesOfParts>
  <Manager/>
  <Company>City of Winnipeg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Public Works Engineering</dc:creator>
  <cp:keywords/>
  <dc:description>Checked Feb. 5, 2026
by C. Humbert
File Size 96.7KB</dc:description>
  <cp:lastModifiedBy>Suderman, Scott</cp:lastModifiedBy>
  <cp:revision/>
  <cp:lastPrinted>2026-02-05T17:07:58Z</cp:lastPrinted>
  <dcterms:created xsi:type="dcterms:W3CDTF">1999-03-31T15:44:33Z</dcterms:created>
  <dcterms:modified xsi:type="dcterms:W3CDTF">2026-02-05T21:28:31Z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  <property fmtid="{D5CDD505-2E9C-101B-9397-08002B2CF9AE}" pid="4" name="ContentTypeId">
    <vt:lpwstr>0x0101005D98BD29BB302848B4DE778B3BA86142</vt:lpwstr>
  </property>
  <property fmtid="{D5CDD505-2E9C-101B-9397-08002B2CF9AE}" pid="5" name="MediaServiceImageTags">
    <vt:lpwstr/>
  </property>
</Properties>
</file>